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Math\v2\Fun with correlation\"/>
    </mc:Choice>
  </mc:AlternateContent>
  <xr:revisionPtr revIDLastSave="0" documentId="13_ncr:1_{4209460B-F880-43E2-B580-C59193E734C9}" xr6:coauthVersionLast="46" xr6:coauthVersionMax="46" xr10:uidLastSave="{00000000-0000-0000-0000-000000000000}"/>
  <bookViews>
    <workbookView xWindow="-120" yWindow="-16320" windowWidth="29040" windowHeight="15840" activeTab="5" xr2:uid="{00000000-000D-0000-FFFF-FFFF00000000}"/>
  </bookViews>
  <sheets>
    <sheet name="HKEX" sheetId="1" r:id="rId1"/>
    <sheet name="NASDAQ" sheetId="2" r:id="rId2"/>
    <sheet name="SSE" sheetId="3" r:id="rId3"/>
    <sheet name="All (14 each)" sheetId="10" r:id="rId4"/>
    <sheet name="tukey" sheetId="18" r:id="rId5"/>
    <sheet name="anova v2" sheetId="17" r:id="rId6"/>
    <sheet name="two way anova" sheetId="13" r:id="rId7"/>
  </sheets>
  <externalReferences>
    <externalReference r:id="rId8"/>
  </externalReferences>
  <definedNames>
    <definedName name="_xlnm._FilterDatabase" localSheetId="3" hidden="1">'All (14 each)'!$B$1:$G$43</definedName>
    <definedName name="_xlnm._FilterDatabase" localSheetId="0" hidden="1">HKEX!$B$1:$H$25</definedName>
    <definedName name="_xlnm._FilterDatabase" localSheetId="1" hidden="1">NASDAQ!$A$1:$H$16</definedName>
    <definedName name="_xlnm._FilterDatabase" localSheetId="2" hidden="1">SSE!$B$1:$H$29</definedName>
  </definedNames>
  <calcPr calcId="191028"/>
</workbook>
</file>

<file path=xl/calcChain.xml><?xml version="1.0" encoding="utf-8"?>
<calcChain xmlns="http://schemas.openxmlformats.org/spreadsheetml/2006/main">
  <c r="G19" i="17" l="1"/>
  <c r="E10" i="18"/>
  <c r="F10" i="18"/>
  <c r="G10" i="18" s="1"/>
  <c r="E11" i="18"/>
  <c r="F11" i="18"/>
  <c r="G11" i="18"/>
  <c r="H11" i="18"/>
  <c r="H9" i="18"/>
  <c r="G9" i="18"/>
  <c r="F9" i="18"/>
  <c r="E9" i="18"/>
  <c r="J11" i="18"/>
  <c r="D11" i="18"/>
  <c r="C11" i="18"/>
  <c r="B11" i="18"/>
  <c r="A11" i="18"/>
  <c r="J10" i="18"/>
  <c r="D10" i="18"/>
  <c r="C10" i="18"/>
  <c r="B10" i="18"/>
  <c r="A10" i="18"/>
  <c r="J9" i="18"/>
  <c r="D9" i="18"/>
  <c r="C9" i="18"/>
  <c r="B9" i="18"/>
  <c r="A9" i="18"/>
  <c r="D6" i="18"/>
  <c r="C6" i="18"/>
  <c r="A4" i="18"/>
  <c r="B4" i="18"/>
  <c r="C4" i="18"/>
  <c r="A5" i="18"/>
  <c r="B5" i="18"/>
  <c r="C5" i="18"/>
  <c r="C3" i="18"/>
  <c r="B3" i="18"/>
  <c r="A3" i="18"/>
  <c r="L8" i="17"/>
  <c r="K8" i="17"/>
  <c r="J8" i="17"/>
  <c r="L9" i="17"/>
  <c r="K9" i="17"/>
  <c r="J9" i="17"/>
  <c r="K7" i="17"/>
  <c r="J7" i="17"/>
  <c r="L7" i="17" s="1"/>
  <c r="M7" i="17" s="1"/>
  <c r="N7" i="17" s="1"/>
  <c r="O7" i="17" s="1"/>
  <c r="M6" i="17"/>
  <c r="N6" i="17" s="1"/>
  <c r="O6" i="17" s="1"/>
  <c r="L6" i="17"/>
  <c r="K6" i="17"/>
  <c r="J6" i="17"/>
  <c r="M5" i="17"/>
  <c r="N5" i="17" s="1"/>
  <c r="O5" i="17" s="1"/>
  <c r="L5" i="17"/>
  <c r="K5" i="17"/>
  <c r="J5" i="17"/>
  <c r="G22" i="17"/>
  <c r="C22" i="17"/>
  <c r="D22" i="17"/>
  <c r="E22" i="17"/>
  <c r="F22" i="17"/>
  <c r="B22" i="17"/>
  <c r="G21" i="17"/>
  <c r="C21" i="17"/>
  <c r="D21" i="17"/>
  <c r="E21" i="17"/>
  <c r="F21" i="17"/>
  <c r="B21" i="17"/>
  <c r="A21" i="17"/>
  <c r="G20" i="17"/>
  <c r="C20" i="17"/>
  <c r="D20" i="17"/>
  <c r="E20" i="17"/>
  <c r="F20" i="17"/>
  <c r="B20" i="17"/>
  <c r="A20" i="17"/>
  <c r="C19" i="17"/>
  <c r="D19" i="17"/>
  <c r="E19" i="17"/>
  <c r="F19" i="17"/>
  <c r="B19" i="17"/>
  <c r="A19" i="17"/>
  <c r="C18" i="17"/>
  <c r="D18" i="17"/>
  <c r="E18" i="17"/>
  <c r="F18" i="17"/>
  <c r="B18" i="17"/>
  <c r="G15" i="17"/>
  <c r="C15" i="17"/>
  <c r="D15" i="17"/>
  <c r="E15" i="17"/>
  <c r="F15" i="17"/>
  <c r="B15" i="17"/>
  <c r="G14" i="17"/>
  <c r="C14" i="17"/>
  <c r="D14" i="17"/>
  <c r="E14" i="17"/>
  <c r="F14" i="17"/>
  <c r="B14" i="17"/>
  <c r="A14" i="17"/>
  <c r="G13" i="17"/>
  <c r="C13" i="17"/>
  <c r="D13" i="17"/>
  <c r="E13" i="17"/>
  <c r="F13" i="17"/>
  <c r="B13" i="17"/>
  <c r="A13" i="17"/>
  <c r="G12" i="17"/>
  <c r="C12" i="17"/>
  <c r="D12" i="17"/>
  <c r="E12" i="17"/>
  <c r="F12" i="17"/>
  <c r="B12" i="17"/>
  <c r="A12" i="17"/>
  <c r="C11" i="17"/>
  <c r="D11" i="17"/>
  <c r="E11" i="17"/>
  <c r="F11" i="17"/>
  <c r="B11" i="17"/>
  <c r="B3" i="17"/>
  <c r="G8" i="17"/>
  <c r="C8" i="17"/>
  <c r="D8" i="17"/>
  <c r="E8" i="17"/>
  <c r="F8" i="17"/>
  <c r="B8" i="17"/>
  <c r="G7" i="17"/>
  <c r="C7" i="17"/>
  <c r="D7" i="17"/>
  <c r="E7" i="17"/>
  <c r="F7" i="17"/>
  <c r="B7" i="17"/>
  <c r="A7" i="17"/>
  <c r="G6" i="17"/>
  <c r="C6" i="17"/>
  <c r="D6" i="17"/>
  <c r="E6" i="17"/>
  <c r="F6" i="17"/>
  <c r="B6" i="17"/>
  <c r="A6" i="17"/>
  <c r="G5" i="17"/>
  <c r="C5" i="17"/>
  <c r="D5" i="17"/>
  <c r="E5" i="17"/>
  <c r="F5" i="17"/>
  <c r="B5" i="17"/>
  <c r="A5" i="17"/>
  <c r="C4" i="17"/>
  <c r="D4" i="17"/>
  <c r="E4" i="17"/>
  <c r="F4" i="17"/>
  <c r="B4" i="17"/>
  <c r="I11" i="18"/>
  <c r="I10" i="18"/>
  <c r="I9" i="18"/>
  <c r="E6" i="18"/>
  <c r="H10" i="18" l="1"/>
  <c r="D16" i="2" l="1"/>
  <c r="E16" i="2"/>
  <c r="F16" i="2"/>
  <c r="G16" i="2"/>
  <c r="C16" i="2"/>
  <c r="D30" i="3" l="1"/>
  <c r="E30" i="3"/>
  <c r="F30" i="3"/>
  <c r="G30" i="3"/>
  <c r="C30" i="3"/>
</calcChain>
</file>

<file path=xl/sharedStrings.xml><?xml version="1.0" encoding="utf-8"?>
<sst xmlns="http://schemas.openxmlformats.org/spreadsheetml/2006/main" count="514" uniqueCount="133">
  <si>
    <t>Ticker</t>
  </si>
  <si>
    <t>Current ratio</t>
  </si>
  <si>
    <t>Cash ratio</t>
  </si>
  <si>
    <t>Return on investment</t>
  </si>
  <si>
    <t>Gross profit margin</t>
  </si>
  <si>
    <t>Debt to equity ratio</t>
  </si>
  <si>
    <t>Notes</t>
  </si>
  <si>
    <t># of observations</t>
  </si>
  <si>
    <t>00117.HK 天利控股集团</t>
  </si>
  <si>
    <t>00148.HK 建滔集团</t>
  </si>
  <si>
    <t>00243.HK QPL INT'L</t>
  </si>
  <si>
    <t>00303.HK 伟易达集团</t>
  </si>
  <si>
    <t>00328.HK ALCO HOLDINGS</t>
  </si>
  <si>
    <t>00512.HK 远大医药</t>
  </si>
  <si>
    <t>00522.HK ASM PACIFIC</t>
  </si>
  <si>
    <t>00553.HK 南京熊猫电子股份</t>
  </si>
  <si>
    <t>00858.HK 精优药业</t>
  </si>
  <si>
    <t>00927.HK 富士高实业</t>
  </si>
  <si>
    <t>01061.HK 亿胜生物科技</t>
  </si>
  <si>
    <t>01263.HK 柏能集团</t>
  </si>
  <si>
    <t>01305.HK 伟志控股</t>
  </si>
  <si>
    <t>01415.HK 高伟电子</t>
  </si>
  <si>
    <t>02018.HK 瑞声科技</t>
  </si>
  <si>
    <t>02203.HK 脑洞科技</t>
  </si>
  <si>
    <t>02358.HK 久融控股</t>
  </si>
  <si>
    <t>02359.HK 药明康德</t>
  </si>
  <si>
    <t>02788.HK 精熙国际</t>
  </si>
  <si>
    <t>02878.HK 晶门科技</t>
  </si>
  <si>
    <t>03638.HK 华邦金融</t>
  </si>
  <si>
    <t>06826.HK 昊海生物科技</t>
  </si>
  <si>
    <t>06869.HK 长飞光纤光缆</t>
  </si>
  <si>
    <t>08159.HK 辉煌科技</t>
  </si>
  <si>
    <t>Humanwell Healthcare (Group) Co.,Ltd. (600079.SS)</t>
  </si>
  <si>
    <t>Shanghai Belling Co., Ltd. (600171.SS)</t>
  </si>
  <si>
    <t>Shengyi Technology Co., Ltd. (600183.SS)</t>
  </si>
  <si>
    <t>Henan Taloph Pharmaceutical Stock Co.,Ltd (600222.SS)</t>
  </si>
  <si>
    <t>Anhui Tongfeng Electronics Company Limited (600237.SS)</t>
  </si>
  <si>
    <t>Zhejiang Hisun Pharmaceutical Co., Ltd. (600267.SS)</t>
  </si>
  <si>
    <t>Yabao Pharmaceutical Group Co., Ltd (600351.SS)</t>
  </si>
  <si>
    <t>China Avionics Systems Co.,Ltd. (600372.SS)</t>
  </si>
  <si>
    <t>Qinghai Spring Medicinal Resources Technology Co., Ltd. (600381.SS)</t>
  </si>
  <si>
    <t>Shanghai Shyndec Pharmaceutical Co., Ltd. (600420.SS)</t>
  </si>
  <si>
    <t>Hangzhou Silan Microelectronics Co., Ltd (600460.SS)</t>
  </si>
  <si>
    <t>Hengtong Optic-Electric Co., Ltd. (600487.SS)</t>
  </si>
  <si>
    <t>Beijing AriTime Intelligent Control Co., Ltd. (600560.SS)</t>
  </si>
  <si>
    <t>Guizhou Yibai Pharmaceutical Co., Ltd. (600594.SS)</t>
  </si>
  <si>
    <t>Hangzhou TianMuShan Pharmaceutical Enterprise Co.,Ltd (600671.SS)</t>
  </si>
  <si>
    <t>Far East Smarter Energy Co., Ltd. (600869.SS)</t>
  </si>
  <si>
    <t>Baosheng Science and Technology Innovation Co.,Ltd. (600973.SS)</t>
  </si>
  <si>
    <t>Wuxi New Hongtai Electrical Technology Co.,Ltd (603016.SS)</t>
  </si>
  <si>
    <t>Ningbo Yongxin Optics Co., Ltd. (603297.SS)</t>
  </si>
  <si>
    <t>Guangdong Ellington Electronics Technology Co., Ltd. (603328.SS)</t>
  </si>
  <si>
    <t>Zhejiang Jiuzhou Pharmaceutical Co., Ltd (603456.SS)</t>
  </si>
  <si>
    <t>Heilongjiang ZBD Pharmaceutical Co., Ltd. (603567.SS)</t>
  </si>
  <si>
    <t>Beijing Konruns Pharmaceutical Co.,Ltd. (603590.SS)</t>
  </si>
  <si>
    <t>Tibet Weixinkang Medicine Co., Ltd. (603676.SS)</t>
  </si>
  <si>
    <t>Zhejiang Cheng Yi Pharmaceutical Co., Ltd. (603811.SS)</t>
  </si>
  <si>
    <t>Laobaixing Pharmacy Chain Joint Stock Company (603883.SS)</t>
  </si>
  <si>
    <t>Zhejiang Shouxiangu Pharmaceutical Co., Ltd. (603896.SS)</t>
  </si>
  <si>
    <t>Bomin Electronics Co., Ltd. (603936.SS)</t>
  </si>
  <si>
    <t>ADMA BIOLOGICS, INC. (XNAS:ADMA)</t>
  </si>
  <si>
    <t>ATOMERA INCORPORATED (XNAS:ATOM)</t>
  </si>
  <si>
    <t>ENTEGRIS, INC. (XNAS:ENTG)</t>
  </si>
  <si>
    <t>FLEX LTD. (XNAS:FLEX)</t>
  </si>
  <si>
    <t>IRONWOOD PHARMACEUTICALS, INC. (XNAS:IRWD)</t>
  </si>
  <si>
    <t>KINDRED BIOSCIENCES, INC. (XNAS:KIN)</t>
  </si>
  <si>
    <t>MICRON TECHNOLOGY, INC. (XNAS:MU)</t>
  </si>
  <si>
    <t>ONE STOP SYSTEMS, INC. (XNAS:OSS)</t>
  </si>
  <si>
    <t>PLURISTEM THERAPEUTICS INC. (XNAS:PSTI)</t>
  </si>
  <si>
    <t>Strongbridge Biopharma plc (XNAS:SBBP)</t>
  </si>
  <si>
    <t>TAITRON COMPONENTS INCORPORATED (XNAS:TAIT)</t>
  </si>
  <si>
    <t>Theravance Biopharma, Inc. (XNAS:TBPH)</t>
  </si>
  <si>
    <t>TILRAY, INC. (XNAS:TLRY)</t>
  </si>
  <si>
    <t>UROGEN PHARMA LTD (XNAS:URGN)</t>
  </si>
  <si>
    <t>Bourse</t>
  </si>
  <si>
    <t>HKEX</t>
  </si>
  <si>
    <t>NASDAQ</t>
  </si>
  <si>
    <t>SSE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</si>
  <si>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</si>
  <si>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</si>
  <si>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</si>
  <si>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</si>
  <si>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</si>
  <si>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</si>
  <si>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</si>
  <si>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</si>
  <si>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</si>
  <si>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</si>
  <si>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</si>
  <si>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</si>
  <si>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</si>
  <si>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</si>
  <si>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</si>
  <si>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</si>
  <si>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</si>
  <si>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</si>
  <si>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</si>
  <si>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</si>
  <si>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</si>
  <si>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</si>
  <si>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</si>
  <si>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</si>
  <si>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</si>
  <si>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</si>
  <si>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</si>
  <si>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</si>
  <si>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</si>
  <si>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</si>
  <si>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Descriptive Statistics</t>
  </si>
  <si>
    <t>p-value</t>
  </si>
  <si>
    <t>alpha</t>
  </si>
  <si>
    <t>COUNT</t>
  </si>
  <si>
    <t>MEAN</t>
  </si>
  <si>
    <t>VARIANCE</t>
  </si>
  <si>
    <t>Two Factor Anova</t>
  </si>
  <si>
    <t>Alpha</t>
  </si>
  <si>
    <t>sig</t>
  </si>
  <si>
    <t>Rows</t>
  </si>
  <si>
    <t>Inter</t>
  </si>
  <si>
    <t>TUKEY HSD; ROW EFFECT</t>
  </si>
  <si>
    <t>group</t>
  </si>
  <si>
    <t>mean</t>
  </si>
  <si>
    <t>size</t>
  </si>
  <si>
    <t>q-crit</t>
  </si>
  <si>
    <t>Q TEST</t>
  </si>
  <si>
    <t>group 1</t>
  </si>
  <si>
    <t>group 2</t>
  </si>
  <si>
    <t>std err</t>
  </si>
  <si>
    <t>q-stat</t>
  </si>
  <si>
    <t>mean-crit</t>
  </si>
  <si>
    <t>lower</t>
  </si>
  <si>
    <t>upper</t>
  </si>
  <si>
    <t>Cohen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</si>
</sst>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 applyBorder="1" applyAlignment="1"/>
    <xf numFmtId="0" fontId="4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0" fillId="2" borderId="0" xfId="0" applyFill="1" applyBorder="1" applyAlignment="1"/>
    <xf numFmtId="164" fontId="0" fillId="0" borderId="0" xfId="0" applyNumberFormat="1"/>
    <xf numFmtId="164" fontId="5" fillId="0" borderId="3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5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klyu\AppData\Roaming\Microsoft\AddIns\XRealStat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Wilcoxon Table"/>
      <sheetName val="Mann Table"/>
      <sheetName val="Runs Table"/>
      <sheetName val="KS Table"/>
      <sheetName val="KS2 Table"/>
      <sheetName val="Lil Table"/>
      <sheetName val="AD Table"/>
      <sheetName val="AD2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  <sheetName val="Prime"/>
    </sheetNames>
    <definedNames>
      <definedName name="QCRIT"/>
      <definedName name="QDIS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opLeftCell="E1" workbookViewId="0">
      <selection activeCell="U4" sqref="U4:U16"/>
    </sheetView>
  </sheetViews>
  <sheetFormatPr defaultColWidth="34.28515625" defaultRowHeight="15" x14ac:dyDescent="0.25"/>
  <cols>
    <col min="1" max="1" width="7.140625" bestFit="1" customWidth="1"/>
    <col min="2" max="2" width="27.140625" bestFit="1" customWidth="1"/>
    <col min="3" max="4" width="12.7109375" bestFit="1" customWidth="1"/>
    <col min="5" max="5" width="20.5703125" bestFit="1" customWidth="1"/>
    <col min="6" max="6" width="18.28515625" bestFit="1" customWidth="1"/>
    <col min="7" max="7" width="18.5703125" bestFit="1" customWidth="1"/>
    <col min="8" max="8" width="16.28515625" bestFit="1" customWidth="1"/>
    <col min="9" max="9" width="22.5703125" bestFit="1" customWidth="1"/>
    <col min="10" max="21" width="13.28515625" customWidth="1"/>
  </cols>
  <sheetData>
    <row r="1" spans="1:21" s="1" customFormat="1" ht="15.75" thickBot="1" x14ac:dyDescent="0.3">
      <c r="A1" s="1" t="s">
        <v>74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21" x14ac:dyDescent="0.25">
      <c r="A2" t="s">
        <v>75</v>
      </c>
      <c r="B2" t="s">
        <v>8</v>
      </c>
      <c r="C2">
        <v>0.82029211999999996</v>
      </c>
      <c r="D2">
        <v>0.78995531200000002</v>
      </c>
      <c r="E2">
        <v>-0.43464178799999997</v>
      </c>
      <c r="F2">
        <v>-0.36403764999999999</v>
      </c>
      <c r="G2">
        <v>0.56560612399999999</v>
      </c>
      <c r="H2">
        <v>10</v>
      </c>
      <c r="J2" s="7" t="s">
        <v>1</v>
      </c>
      <c r="K2" s="7"/>
      <c r="L2" s="7" t="s">
        <v>2</v>
      </c>
      <c r="M2" s="7"/>
      <c r="N2" s="7" t="s">
        <v>3</v>
      </c>
      <c r="O2" s="7"/>
      <c r="P2" s="7" t="s">
        <v>4</v>
      </c>
      <c r="Q2" s="7"/>
      <c r="R2" s="7" t="s">
        <v>5</v>
      </c>
      <c r="S2" s="7"/>
      <c r="T2" s="7" t="s">
        <v>7</v>
      </c>
      <c r="U2" s="7"/>
    </row>
    <row r="3" spans="1:21" x14ac:dyDescent="0.25">
      <c r="A3" t="s">
        <v>75</v>
      </c>
      <c r="B3" t="s">
        <v>9</v>
      </c>
      <c r="C3">
        <v>-0.13122165</v>
      </c>
      <c r="D3">
        <v>0.48945540700000001</v>
      </c>
      <c r="E3">
        <v>0.42892646099999998</v>
      </c>
      <c r="F3">
        <v>0.69837724400000001</v>
      </c>
      <c r="G3">
        <v>-0.53716079000000005</v>
      </c>
      <c r="H3">
        <v>10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5">
      <c r="A4" t="s">
        <v>75</v>
      </c>
      <c r="B4" t="s">
        <v>10</v>
      </c>
      <c r="C4">
        <v>0.19390679799999999</v>
      </c>
      <c r="D4">
        <v>0.38353172000000002</v>
      </c>
      <c r="E4">
        <v>0.63748099000000003</v>
      </c>
      <c r="F4">
        <v>-0.23204327</v>
      </c>
      <c r="G4">
        <v>0.46371218199999997</v>
      </c>
      <c r="H4">
        <v>11</v>
      </c>
      <c r="J4" s="4" t="s">
        <v>97</v>
      </c>
      <c r="K4" s="11">
        <v>0.12368739066666669</v>
      </c>
      <c r="L4" s="11" t="s">
        <v>97</v>
      </c>
      <c r="M4" s="11">
        <v>0.20497609045833329</v>
      </c>
      <c r="N4" s="11" t="s">
        <v>97</v>
      </c>
      <c r="O4" s="11">
        <v>0.17947796904166669</v>
      </c>
      <c r="P4" s="11" t="s">
        <v>97</v>
      </c>
      <c r="Q4" s="11">
        <v>0.29539863983333331</v>
      </c>
      <c r="R4" s="11" t="s">
        <v>97</v>
      </c>
      <c r="S4" s="11">
        <v>-0.13070362004166672</v>
      </c>
      <c r="T4" s="11" t="s">
        <v>97</v>
      </c>
      <c r="U4" s="11">
        <v>10.875</v>
      </c>
    </row>
    <row r="5" spans="1:21" x14ac:dyDescent="0.25">
      <c r="A5" t="s">
        <v>75</v>
      </c>
      <c r="B5" t="s">
        <v>11</v>
      </c>
      <c r="C5">
        <v>-1.2351330000000001E-2</v>
      </c>
      <c r="D5">
        <v>-1.8438599999999999E-3</v>
      </c>
      <c r="E5">
        <v>0.13383879600000001</v>
      </c>
      <c r="F5">
        <v>0.61610755399999995</v>
      </c>
      <c r="G5">
        <v>-0.24764309000000001</v>
      </c>
      <c r="H5">
        <v>11</v>
      </c>
      <c r="J5" s="4" t="s">
        <v>98</v>
      </c>
      <c r="K5" s="11">
        <v>9.5778992675488922E-2</v>
      </c>
      <c r="L5" s="11" t="s">
        <v>98</v>
      </c>
      <c r="M5" s="11">
        <v>9.2515014800189574E-2</v>
      </c>
      <c r="N5" s="11" t="s">
        <v>98</v>
      </c>
      <c r="O5" s="11">
        <v>9.5417749749506078E-2</v>
      </c>
      <c r="P5" s="11" t="s">
        <v>98</v>
      </c>
      <c r="Q5" s="11">
        <v>0.10947962723076536</v>
      </c>
      <c r="R5" s="11" t="s">
        <v>98</v>
      </c>
      <c r="S5" s="11">
        <v>0.10147339120633221</v>
      </c>
      <c r="T5" s="11" t="s">
        <v>98</v>
      </c>
      <c r="U5" s="11">
        <v>0.47132445208203955</v>
      </c>
    </row>
    <row r="6" spans="1:21" x14ac:dyDescent="0.25">
      <c r="A6" t="s">
        <v>75</v>
      </c>
      <c r="B6" t="s">
        <v>12</v>
      </c>
      <c r="C6">
        <v>0.22767911499999999</v>
      </c>
      <c r="D6">
        <v>0.73519042899999998</v>
      </c>
      <c r="E6">
        <v>0.86943246699999999</v>
      </c>
      <c r="F6">
        <v>0.95510771500000002</v>
      </c>
      <c r="G6">
        <v>-0.38238393500000001</v>
      </c>
      <c r="H6">
        <v>11</v>
      </c>
      <c r="J6" s="4" t="s">
        <v>99</v>
      </c>
      <c r="K6" s="11">
        <v>0.1054716205</v>
      </c>
      <c r="L6" s="11" t="s">
        <v>99</v>
      </c>
      <c r="M6" s="11">
        <v>0.23512993900000001</v>
      </c>
      <c r="N6" s="11" t="s">
        <v>99</v>
      </c>
      <c r="O6" s="11">
        <v>0.32955384399999998</v>
      </c>
      <c r="P6" s="11" t="s">
        <v>99</v>
      </c>
      <c r="Q6" s="11">
        <v>0.53064450199999991</v>
      </c>
      <c r="R6" s="11" t="s">
        <v>99</v>
      </c>
      <c r="S6" s="11">
        <v>-0.11150969000000001</v>
      </c>
      <c r="T6" s="11" t="s">
        <v>99</v>
      </c>
      <c r="U6" s="11">
        <v>10</v>
      </c>
    </row>
    <row r="7" spans="1:21" x14ac:dyDescent="0.25">
      <c r="A7" t="s">
        <v>75</v>
      </c>
      <c r="B7" t="s">
        <v>13</v>
      </c>
      <c r="C7">
        <v>0.59532405300000002</v>
      </c>
      <c r="D7">
        <v>0.70984690399999995</v>
      </c>
      <c r="E7">
        <v>0.54063398699999998</v>
      </c>
      <c r="F7">
        <v>0.85474250799999996</v>
      </c>
      <c r="G7">
        <v>-0.81125395</v>
      </c>
      <c r="H7">
        <v>10</v>
      </c>
      <c r="J7" s="4" t="s">
        <v>100</v>
      </c>
      <c r="K7" s="11" t="e">
        <v>#N/A</v>
      </c>
      <c r="L7" s="11" t="s">
        <v>100</v>
      </c>
      <c r="M7" s="11" t="e">
        <v>#N/A</v>
      </c>
      <c r="N7" s="11" t="s">
        <v>100</v>
      </c>
      <c r="O7" s="11" t="e">
        <v>#N/A</v>
      </c>
      <c r="P7" s="11" t="s">
        <v>100</v>
      </c>
      <c r="Q7" s="11" t="e">
        <v>#N/A</v>
      </c>
      <c r="R7" s="11" t="s">
        <v>100</v>
      </c>
      <c r="S7" s="11" t="e">
        <v>#N/A</v>
      </c>
      <c r="T7" s="11" t="s">
        <v>100</v>
      </c>
      <c r="U7" s="11">
        <v>10</v>
      </c>
    </row>
    <row r="8" spans="1:21" x14ac:dyDescent="0.25">
      <c r="A8" t="s">
        <v>75</v>
      </c>
      <c r="B8" t="s">
        <v>14</v>
      </c>
      <c r="C8">
        <v>0.15262495700000001</v>
      </c>
      <c r="D8">
        <v>0.12861081999999999</v>
      </c>
      <c r="E8">
        <v>0.37176625699999999</v>
      </c>
      <c r="F8">
        <v>0.353640279</v>
      </c>
      <c r="G8">
        <v>-0.31541214000000001</v>
      </c>
      <c r="H8">
        <v>10</v>
      </c>
      <c r="J8" s="4" t="s">
        <v>101</v>
      </c>
      <c r="K8" s="11">
        <v>0.46921932026543051</v>
      </c>
      <c r="L8" s="11" t="s">
        <v>101</v>
      </c>
      <c r="M8" s="11">
        <v>0.45322915961299648</v>
      </c>
      <c r="N8" s="11" t="s">
        <v>101</v>
      </c>
      <c r="O8" s="11">
        <v>0.46744959858173457</v>
      </c>
      <c r="P8" s="11" t="s">
        <v>101</v>
      </c>
      <c r="Q8" s="11">
        <v>0.53633844789097129</v>
      </c>
      <c r="R8" s="11" t="s">
        <v>101</v>
      </c>
      <c r="S8" s="11">
        <v>0.49711606185067098</v>
      </c>
      <c r="T8" s="11" t="s">
        <v>101</v>
      </c>
      <c r="U8" s="11">
        <v>2.3090088217957145</v>
      </c>
    </row>
    <row r="9" spans="1:21" x14ac:dyDescent="0.25">
      <c r="A9" t="s">
        <v>75</v>
      </c>
      <c r="B9" t="s">
        <v>15</v>
      </c>
      <c r="C9">
        <v>0.699579485</v>
      </c>
      <c r="D9">
        <v>-0.16166528999999999</v>
      </c>
      <c r="E9">
        <v>7.4282656000000002E-2</v>
      </c>
      <c r="F9">
        <v>-0.31724840999999998</v>
      </c>
      <c r="G9">
        <v>-0.81172184999999997</v>
      </c>
      <c r="H9">
        <v>20</v>
      </c>
      <c r="J9" s="4" t="s">
        <v>102</v>
      </c>
      <c r="K9" s="11">
        <v>0.22016677051035266</v>
      </c>
      <c r="L9" s="11" t="s">
        <v>102</v>
      </c>
      <c r="M9" s="11">
        <v>0.20541667112350306</v>
      </c>
      <c r="N9" s="11" t="s">
        <v>102</v>
      </c>
      <c r="O9" s="11">
        <v>0.2185091272142248</v>
      </c>
      <c r="P9" s="11" t="s">
        <v>102</v>
      </c>
      <c r="Q9" s="11">
        <v>0.28765893068609616</v>
      </c>
      <c r="R9" s="11" t="s">
        <v>102</v>
      </c>
      <c r="S9" s="11">
        <v>0.24712437894992015</v>
      </c>
      <c r="T9" s="11" t="s">
        <v>102</v>
      </c>
      <c r="U9" s="11">
        <v>5.3315217391304346</v>
      </c>
    </row>
    <row r="10" spans="1:21" x14ac:dyDescent="0.25">
      <c r="A10" t="s">
        <v>75</v>
      </c>
      <c r="B10" t="s">
        <v>16</v>
      </c>
      <c r="C10">
        <v>-0.43377081000000001</v>
      </c>
      <c r="D10">
        <v>0.34164905800000001</v>
      </c>
      <c r="E10">
        <v>-0.79497879000000005</v>
      </c>
      <c r="F10">
        <v>-0.66467883999999999</v>
      </c>
      <c r="G10">
        <v>0.70769246200000002</v>
      </c>
      <c r="H10">
        <v>11</v>
      </c>
      <c r="J10" s="4" t="s">
        <v>103</v>
      </c>
      <c r="K10" s="11">
        <v>-1.2471682467799465</v>
      </c>
      <c r="L10" s="11" t="s">
        <v>103</v>
      </c>
      <c r="M10" s="11">
        <v>-0.81847630606738431</v>
      </c>
      <c r="N10" s="11" t="s">
        <v>103</v>
      </c>
      <c r="O10" s="11">
        <v>-0.62923181786713656</v>
      </c>
      <c r="P10" s="11" t="s">
        <v>103</v>
      </c>
      <c r="Q10" s="11">
        <v>-1.2407207840939161</v>
      </c>
      <c r="R10" s="11" t="s">
        <v>103</v>
      </c>
      <c r="S10" s="11">
        <v>-1.3824228798205032</v>
      </c>
      <c r="T10" s="11" t="s">
        <v>103</v>
      </c>
      <c r="U10" s="11">
        <v>11.08993251540176</v>
      </c>
    </row>
    <row r="11" spans="1:21" x14ac:dyDescent="0.25">
      <c r="A11" t="s">
        <v>75</v>
      </c>
      <c r="B11" t="s">
        <v>17</v>
      </c>
      <c r="C11">
        <v>-0.51200277000000005</v>
      </c>
      <c r="D11">
        <v>-0.64653696000000005</v>
      </c>
      <c r="E11">
        <v>0.30993709800000002</v>
      </c>
      <c r="F11">
        <v>0.293773224</v>
      </c>
      <c r="G11">
        <v>0.47066048300000002</v>
      </c>
      <c r="H11">
        <v>11</v>
      </c>
      <c r="J11" s="4" t="s">
        <v>104</v>
      </c>
      <c r="K11" s="11">
        <v>2.4189283925841092E-3</v>
      </c>
      <c r="L11" s="11" t="s">
        <v>104</v>
      </c>
      <c r="M11" s="11">
        <v>-0.48735798071747471</v>
      </c>
      <c r="N11" s="11" t="s">
        <v>104</v>
      </c>
      <c r="O11" s="11">
        <v>-0.53374549635825341</v>
      </c>
      <c r="P11" s="11" t="s">
        <v>104</v>
      </c>
      <c r="Q11" s="11">
        <v>-0.51655515775705552</v>
      </c>
      <c r="R11" s="11" t="s">
        <v>104</v>
      </c>
      <c r="S11" s="11">
        <v>-3.2783481364125761E-2</v>
      </c>
      <c r="T11" s="11" t="s">
        <v>104</v>
      </c>
      <c r="U11" s="11">
        <v>3.0554434461072901</v>
      </c>
    </row>
    <row r="12" spans="1:21" x14ac:dyDescent="0.25">
      <c r="A12" t="s">
        <v>75</v>
      </c>
      <c r="B12" t="s">
        <v>18</v>
      </c>
      <c r="C12">
        <v>0.80995709999999999</v>
      </c>
      <c r="D12">
        <v>0.78895181999999997</v>
      </c>
      <c r="E12">
        <v>-3.8058000000000002E-2</v>
      </c>
      <c r="F12">
        <v>0.54645105000000005</v>
      </c>
      <c r="G12">
        <v>-0.51523399999999997</v>
      </c>
      <c r="H12">
        <v>10</v>
      </c>
      <c r="J12" s="4" t="s">
        <v>105</v>
      </c>
      <c r="K12" s="11">
        <v>1.5244882449999999</v>
      </c>
      <c r="L12" s="11" t="s">
        <v>105</v>
      </c>
      <c r="M12" s="11">
        <v>1.4364922720000002</v>
      </c>
      <c r="N12" s="11" t="s">
        <v>105</v>
      </c>
      <c r="O12" s="11">
        <v>1.664411257</v>
      </c>
      <c r="P12" s="11" t="s">
        <v>105</v>
      </c>
      <c r="Q12" s="11">
        <v>1.6197865550000001</v>
      </c>
      <c r="R12" s="11" t="s">
        <v>105</v>
      </c>
      <c r="S12" s="11">
        <v>1.5684876320000001</v>
      </c>
      <c r="T12" s="11" t="s">
        <v>105</v>
      </c>
      <c r="U12" s="11">
        <v>12</v>
      </c>
    </row>
    <row r="13" spans="1:21" x14ac:dyDescent="0.25">
      <c r="A13" t="s">
        <v>75</v>
      </c>
      <c r="B13" t="s">
        <v>19</v>
      </c>
      <c r="C13">
        <v>7.4864748999999994E-2</v>
      </c>
      <c r="D13">
        <v>0.11270866</v>
      </c>
      <c r="E13">
        <v>0.74544533700000004</v>
      </c>
      <c r="F13">
        <v>0.52141909099999995</v>
      </c>
      <c r="G13">
        <v>-2.6484420000000002E-2</v>
      </c>
      <c r="H13">
        <v>10</v>
      </c>
      <c r="J13" s="4" t="s">
        <v>106</v>
      </c>
      <c r="K13" s="11">
        <v>-0.70419612499999995</v>
      </c>
      <c r="L13" s="11" t="s">
        <v>106</v>
      </c>
      <c r="M13" s="11">
        <v>-0.64653696000000005</v>
      </c>
      <c r="N13" s="11" t="s">
        <v>106</v>
      </c>
      <c r="O13" s="11">
        <v>-0.79497879000000005</v>
      </c>
      <c r="P13" s="11" t="s">
        <v>106</v>
      </c>
      <c r="Q13" s="11">
        <v>-0.66467883999999999</v>
      </c>
      <c r="R13" s="11" t="s">
        <v>106</v>
      </c>
      <c r="S13" s="11">
        <v>-0.86079517000000005</v>
      </c>
      <c r="T13" s="11" t="s">
        <v>106</v>
      </c>
      <c r="U13" s="11">
        <v>8</v>
      </c>
    </row>
    <row r="14" spans="1:21" x14ac:dyDescent="0.25">
      <c r="A14" t="s">
        <v>75</v>
      </c>
      <c r="B14" t="s">
        <v>20</v>
      </c>
      <c r="C14">
        <v>-0.31936436899999998</v>
      </c>
      <c r="D14">
        <v>0.49599847600000002</v>
      </c>
      <c r="E14">
        <v>-0.70157669600000006</v>
      </c>
      <c r="F14">
        <v>0.78537744499999995</v>
      </c>
      <c r="G14">
        <v>0.25397146500000001</v>
      </c>
      <c r="H14">
        <v>10</v>
      </c>
      <c r="J14" s="4" t="s">
        <v>107</v>
      </c>
      <c r="K14" s="11">
        <v>0.82029211999999996</v>
      </c>
      <c r="L14" s="11" t="s">
        <v>107</v>
      </c>
      <c r="M14" s="11">
        <v>0.78995531200000002</v>
      </c>
      <c r="N14" s="11" t="s">
        <v>107</v>
      </c>
      <c r="O14" s="11">
        <v>0.86943246699999999</v>
      </c>
      <c r="P14" s="11" t="s">
        <v>107</v>
      </c>
      <c r="Q14" s="11">
        <v>0.95510771500000002</v>
      </c>
      <c r="R14" s="11" t="s">
        <v>107</v>
      </c>
      <c r="S14" s="11">
        <v>0.70769246200000002</v>
      </c>
      <c r="T14" s="11" t="s">
        <v>107</v>
      </c>
      <c r="U14" s="11">
        <v>20</v>
      </c>
    </row>
    <row r="15" spans="1:21" x14ac:dyDescent="0.25">
      <c r="A15" t="s">
        <v>75</v>
      </c>
      <c r="B15" t="s">
        <v>21</v>
      </c>
      <c r="C15">
        <v>-0.45649885000000001</v>
      </c>
      <c r="D15">
        <v>-0.53873797000000001</v>
      </c>
      <c r="E15">
        <v>0.42684829800000001</v>
      </c>
      <c r="F15">
        <v>0.53986991299999998</v>
      </c>
      <c r="G15">
        <v>0.30430397100000001</v>
      </c>
      <c r="H15">
        <v>11</v>
      </c>
      <c r="J15" s="4" t="s">
        <v>82</v>
      </c>
      <c r="K15" s="11">
        <v>2.9684973760000006</v>
      </c>
      <c r="L15" s="11" t="s">
        <v>82</v>
      </c>
      <c r="M15" s="11">
        <v>4.9194261709999987</v>
      </c>
      <c r="N15" s="11" t="s">
        <v>82</v>
      </c>
      <c r="O15" s="11">
        <v>4.3074712570000004</v>
      </c>
      <c r="P15" s="11" t="s">
        <v>82</v>
      </c>
      <c r="Q15" s="11">
        <v>7.089567355999999</v>
      </c>
      <c r="R15" s="11" t="s">
        <v>82</v>
      </c>
      <c r="S15" s="11">
        <v>-3.136886881000001</v>
      </c>
      <c r="T15" s="11" t="s">
        <v>82</v>
      </c>
      <c r="U15" s="11">
        <v>261</v>
      </c>
    </row>
    <row r="16" spans="1:21" ht="15.75" thickBot="1" x14ac:dyDescent="0.3">
      <c r="A16" t="s">
        <v>75</v>
      </c>
      <c r="B16" t="s">
        <v>22</v>
      </c>
      <c r="C16">
        <v>-0.70419612499999995</v>
      </c>
      <c r="D16">
        <v>-0.63117836900000002</v>
      </c>
      <c r="E16">
        <v>0.4616074</v>
      </c>
      <c r="F16">
        <v>0.61929842999999996</v>
      </c>
      <c r="G16">
        <v>0.236967752</v>
      </c>
      <c r="H16">
        <v>10</v>
      </c>
      <c r="J16" s="6" t="s">
        <v>81</v>
      </c>
      <c r="K16" s="12">
        <v>24</v>
      </c>
      <c r="L16" s="12" t="s">
        <v>81</v>
      </c>
      <c r="M16" s="12">
        <v>24</v>
      </c>
      <c r="N16" s="12" t="s">
        <v>81</v>
      </c>
      <c r="O16" s="12">
        <v>24</v>
      </c>
      <c r="P16" s="12" t="s">
        <v>81</v>
      </c>
      <c r="Q16" s="12">
        <v>24</v>
      </c>
      <c r="R16" s="12" t="s">
        <v>81</v>
      </c>
      <c r="S16" s="12">
        <v>24</v>
      </c>
      <c r="T16" s="12" t="s">
        <v>81</v>
      </c>
      <c r="U16" s="12">
        <v>24</v>
      </c>
    </row>
    <row r="17" spans="1:8" x14ac:dyDescent="0.25">
      <c r="A17" t="s">
        <v>75</v>
      </c>
      <c r="B17" t="s">
        <v>23</v>
      </c>
      <c r="C17">
        <v>0.69053903800000005</v>
      </c>
      <c r="D17">
        <v>0.47664021299999998</v>
      </c>
      <c r="E17">
        <v>0.74063883900000005</v>
      </c>
      <c r="F17">
        <v>0.788260356</v>
      </c>
      <c r="G17">
        <v>-0.71625084000000006</v>
      </c>
      <c r="H17">
        <v>8</v>
      </c>
    </row>
    <row r="18" spans="1:8" x14ac:dyDescent="0.25">
      <c r="A18" t="s">
        <v>75</v>
      </c>
      <c r="B18" t="s">
        <v>24</v>
      </c>
      <c r="C18">
        <v>0.64643956000000002</v>
      </c>
      <c r="D18">
        <v>0.63348063300000002</v>
      </c>
      <c r="E18">
        <v>-0.26893586000000003</v>
      </c>
      <c r="F18">
        <v>-5.1182070000000003E-2</v>
      </c>
      <c r="G18">
        <v>-0.69959338999999998</v>
      </c>
      <c r="H18">
        <v>10</v>
      </c>
    </row>
    <row r="19" spans="1:8" x14ac:dyDescent="0.25">
      <c r="A19" t="s">
        <v>75</v>
      </c>
      <c r="B19" t="s">
        <v>25</v>
      </c>
      <c r="C19">
        <v>0.10667069</v>
      </c>
      <c r="D19">
        <v>6.1976087999999999E-2</v>
      </c>
      <c r="E19">
        <v>-0.32837969299999997</v>
      </c>
      <c r="F19">
        <v>-0.55775306999999996</v>
      </c>
      <c r="G19">
        <v>0.16397182499999999</v>
      </c>
      <c r="H19">
        <v>9</v>
      </c>
    </row>
    <row r="20" spans="1:8" x14ac:dyDescent="0.25">
      <c r="A20" t="s">
        <v>75</v>
      </c>
      <c r="B20" t="s">
        <v>26</v>
      </c>
      <c r="C20">
        <v>-0.13842013</v>
      </c>
      <c r="D20">
        <v>-0.18301727000000001</v>
      </c>
      <c r="E20">
        <v>0.34917059</v>
      </c>
      <c r="F20">
        <v>0.83520876600000005</v>
      </c>
      <c r="G20">
        <v>0.106415182</v>
      </c>
      <c r="H20">
        <v>10</v>
      </c>
    </row>
    <row r="21" spans="1:8" x14ac:dyDescent="0.25">
      <c r="A21" t="s">
        <v>75</v>
      </c>
      <c r="B21" t="s">
        <v>27</v>
      </c>
      <c r="C21">
        <v>0.65158057700000005</v>
      </c>
      <c r="D21">
        <v>0.66570198800000002</v>
      </c>
      <c r="E21">
        <v>0.53637877199999995</v>
      </c>
      <c r="F21">
        <v>0.93245287300000002</v>
      </c>
      <c r="G21">
        <v>-0.86079517000000005</v>
      </c>
      <c r="H21">
        <v>10</v>
      </c>
    </row>
    <row r="22" spans="1:8" x14ac:dyDescent="0.25">
      <c r="A22" t="s">
        <v>75</v>
      </c>
      <c r="B22" t="s">
        <v>28</v>
      </c>
      <c r="C22">
        <v>0.54295902699999998</v>
      </c>
      <c r="D22">
        <v>0.53608950300000002</v>
      </c>
      <c r="E22">
        <v>-9.9817219999999998E-2</v>
      </c>
      <c r="F22">
        <v>1.4897672000000001E-2</v>
      </c>
      <c r="G22">
        <v>-0.72268310999999996</v>
      </c>
      <c r="H22">
        <v>11</v>
      </c>
    </row>
    <row r="23" spans="1:8" x14ac:dyDescent="0.25">
      <c r="A23" t="s">
        <v>75</v>
      </c>
      <c r="B23" t="s">
        <v>29</v>
      </c>
      <c r="C23">
        <v>-0.37235646</v>
      </c>
      <c r="D23">
        <v>-0.35972064999999998</v>
      </c>
      <c r="E23">
        <v>-3.2347343000000001E-2</v>
      </c>
      <c r="F23">
        <v>-0.20692562</v>
      </c>
      <c r="G23">
        <v>0.15204953500000001</v>
      </c>
      <c r="H23">
        <v>12</v>
      </c>
    </row>
    <row r="24" spans="1:8" x14ac:dyDescent="0.25">
      <c r="A24" t="s">
        <v>75</v>
      </c>
      <c r="B24" t="s">
        <v>30</v>
      </c>
      <c r="C24">
        <v>0.104272551</v>
      </c>
      <c r="D24">
        <v>6.3965205999999997E-2</v>
      </c>
      <c r="E24">
        <v>0.64572997899999995</v>
      </c>
      <c r="F24">
        <v>0.71399678600000005</v>
      </c>
      <c r="G24">
        <v>-0.19653496000000001</v>
      </c>
      <c r="H24">
        <v>15</v>
      </c>
    </row>
    <row r="25" spans="1:8" x14ac:dyDescent="0.25">
      <c r="A25" t="s">
        <v>75</v>
      </c>
      <c r="B25" t="s">
        <v>31</v>
      </c>
      <c r="C25">
        <v>-0.26800995</v>
      </c>
      <c r="D25">
        <v>2.8374303E-2</v>
      </c>
      <c r="E25">
        <v>-0.26591128000000003</v>
      </c>
      <c r="F25">
        <v>-0.58554461999999996</v>
      </c>
      <c r="G25">
        <v>0.28091378299999997</v>
      </c>
      <c r="H2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AA8D-C4B4-40A6-876E-FC3965FC0D7E}">
  <dimension ref="A1:XEX807"/>
  <sheetViews>
    <sheetView topLeftCell="G1" workbookViewId="0">
      <selection activeCell="M24" sqref="M24"/>
    </sheetView>
  </sheetViews>
  <sheetFormatPr defaultColWidth="51.7109375" defaultRowHeight="15" x14ac:dyDescent="0.25"/>
  <cols>
    <col min="1" max="1" width="8.7109375" bestFit="1" customWidth="1"/>
    <col min="2" max="2" width="49" bestFit="1" customWidth="1"/>
    <col min="3" max="4" width="12.7109375" bestFit="1" customWidth="1"/>
    <col min="5" max="5" width="20.5703125" bestFit="1" customWidth="1"/>
    <col min="6" max="6" width="18.28515625" bestFit="1" customWidth="1"/>
    <col min="7" max="7" width="18.5703125" bestFit="1" customWidth="1"/>
    <col min="8" max="8" width="16.28515625" bestFit="1" customWidth="1"/>
    <col min="9" max="9" width="22.5703125" bestFit="1" customWidth="1"/>
    <col min="10" max="21" width="13.140625" customWidth="1"/>
  </cols>
  <sheetData>
    <row r="1" spans="1:1018 1026:2042 2050:3066 3074:4090 4098:5114 5122:6138 6146:7162 7170:8186 8194:9210 9218:10234 10242:11258 11266:12282 12290:13306 13314:14330 14338:15354 15362:16378" s="1" customFormat="1" ht="15.75" thickBot="1" x14ac:dyDescent="0.3">
      <c r="A1" s="1" t="s">
        <v>74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1018 1026:2042 2050:3066 3074:4090 4098:5114 5122:6138 6146:7162 7170:8186 8194:9210 9218:10234 10242:11258 11266:12282 12290:13306 13314:14330 14338:15354 15362:16378" x14ac:dyDescent="0.25">
      <c r="A2" t="s">
        <v>76</v>
      </c>
      <c r="B2" s="3" t="s">
        <v>69</v>
      </c>
      <c r="C2">
        <v>0.482179411</v>
      </c>
      <c r="D2">
        <v>0.47479556899999997</v>
      </c>
      <c r="E2">
        <v>-0.409335638</v>
      </c>
      <c r="F2">
        <v>-0.60563093400000001</v>
      </c>
      <c r="G2">
        <v>0.36100515300000002</v>
      </c>
      <c r="H2">
        <v>17</v>
      </c>
      <c r="J2" s="7" t="s">
        <v>1</v>
      </c>
      <c r="K2" s="7"/>
      <c r="L2" s="7" t="s">
        <v>2</v>
      </c>
      <c r="M2" s="7"/>
      <c r="N2" s="7" t="s">
        <v>3</v>
      </c>
      <c r="O2" s="7"/>
      <c r="P2" s="7" t="s">
        <v>4</v>
      </c>
      <c r="Q2" s="7"/>
      <c r="R2" s="7" t="s">
        <v>5</v>
      </c>
      <c r="S2" s="7"/>
      <c r="T2" s="7" t="s">
        <v>7</v>
      </c>
      <c r="U2" s="7"/>
      <c r="Z2" s="3"/>
      <c r="AH2" s="3"/>
      <c r="AP2" s="3"/>
      <c r="AX2" s="3"/>
      <c r="BF2" s="3"/>
      <c r="BN2" s="3"/>
      <c r="BV2" s="3"/>
      <c r="CD2" s="3"/>
      <c r="CL2" s="3"/>
      <c r="CT2" s="3"/>
      <c r="DB2" s="3"/>
      <c r="DJ2" s="3"/>
      <c r="DR2" s="3"/>
      <c r="DZ2" s="3"/>
      <c r="EH2" s="3"/>
      <c r="EP2" s="3"/>
      <c r="EX2" s="3"/>
      <c r="FF2" s="3"/>
      <c r="FN2" s="3"/>
      <c r="FV2" s="3"/>
      <c r="GD2" s="3"/>
      <c r="GL2" s="3"/>
      <c r="GT2" s="3"/>
      <c r="HB2" s="3"/>
      <c r="HJ2" s="3"/>
      <c r="HR2" s="3"/>
      <c r="HZ2" s="3"/>
      <c r="IH2" s="3"/>
      <c r="IP2" s="3"/>
      <c r="IX2" s="3"/>
      <c r="JF2" s="3"/>
      <c r="JN2" s="3"/>
      <c r="JV2" s="3"/>
      <c r="KD2" s="3"/>
      <c r="KL2" s="3"/>
      <c r="KT2" s="3"/>
      <c r="LB2" s="3"/>
      <c r="LJ2" s="3"/>
      <c r="LR2" s="3"/>
      <c r="LZ2" s="3"/>
      <c r="MH2" s="3"/>
      <c r="MP2" s="3"/>
      <c r="MX2" s="3"/>
      <c r="NF2" s="3"/>
      <c r="NN2" s="3"/>
      <c r="NV2" s="3"/>
      <c r="OD2" s="3"/>
      <c r="OL2" s="3"/>
      <c r="OT2" s="3"/>
      <c r="PB2" s="3"/>
      <c r="PJ2" s="3"/>
      <c r="PR2" s="3"/>
      <c r="PZ2" s="3"/>
      <c r="QH2" s="3"/>
      <c r="QP2" s="3"/>
      <c r="QX2" s="3"/>
      <c r="RF2" s="3"/>
      <c r="RN2" s="3"/>
      <c r="RV2" s="3"/>
      <c r="SD2" s="3"/>
      <c r="SL2" s="3"/>
      <c r="ST2" s="3"/>
      <c r="TB2" s="3"/>
      <c r="TJ2" s="3"/>
      <c r="TR2" s="3"/>
      <c r="TZ2" s="3"/>
      <c r="UH2" s="3"/>
      <c r="UP2" s="3"/>
      <c r="UX2" s="3"/>
      <c r="VF2" s="3"/>
      <c r="VN2" s="3"/>
      <c r="VV2" s="3"/>
      <c r="WD2" s="3"/>
      <c r="WL2" s="3"/>
      <c r="WT2" s="3"/>
      <c r="XB2" s="3"/>
      <c r="XJ2" s="3"/>
      <c r="XR2" s="3"/>
      <c r="XZ2" s="3"/>
      <c r="YH2" s="3"/>
      <c r="YP2" s="3"/>
      <c r="YX2" s="3"/>
      <c r="ZF2" s="3"/>
      <c r="ZN2" s="3"/>
      <c r="ZV2" s="3"/>
      <c r="AAD2" s="3"/>
      <c r="AAL2" s="3"/>
      <c r="AAT2" s="3"/>
      <c r="ABB2" s="3"/>
      <c r="ABJ2" s="3"/>
      <c r="ABR2" s="3"/>
      <c r="ABZ2" s="3"/>
      <c r="ACH2" s="3"/>
      <c r="ACP2" s="3"/>
      <c r="ACX2" s="3"/>
      <c r="ADF2" s="3"/>
      <c r="ADN2" s="3"/>
      <c r="ADV2" s="3"/>
      <c r="AED2" s="3"/>
      <c r="AEL2" s="3"/>
      <c r="AET2" s="3"/>
      <c r="AFB2" s="3"/>
      <c r="AFJ2" s="3"/>
      <c r="AFR2" s="3"/>
      <c r="AFZ2" s="3"/>
      <c r="AGH2" s="3"/>
      <c r="AGP2" s="3"/>
      <c r="AGX2" s="3"/>
      <c r="AHF2" s="3"/>
      <c r="AHN2" s="3"/>
      <c r="AHV2" s="3"/>
      <c r="AID2" s="3"/>
      <c r="AIL2" s="3"/>
      <c r="AIT2" s="3"/>
      <c r="AJB2" s="3"/>
      <c r="AJJ2" s="3"/>
      <c r="AJR2" s="3"/>
      <c r="AJZ2" s="3"/>
      <c r="AKH2" s="3"/>
      <c r="AKP2" s="3"/>
      <c r="AKX2" s="3"/>
      <c r="ALF2" s="3"/>
      <c r="ALN2" s="3"/>
      <c r="ALV2" s="3"/>
      <c r="AMD2" s="3"/>
      <c r="AML2" s="3"/>
      <c r="AMT2" s="3"/>
      <c r="ANB2" s="3"/>
      <c r="ANJ2" s="3"/>
      <c r="ANR2" s="3"/>
      <c r="ANZ2" s="3"/>
      <c r="AOH2" s="3"/>
      <c r="AOP2" s="3"/>
      <c r="AOX2" s="3"/>
      <c r="APF2" s="3"/>
      <c r="APN2" s="3"/>
      <c r="APV2" s="3"/>
      <c r="AQD2" s="3"/>
      <c r="AQL2" s="3"/>
      <c r="AQT2" s="3"/>
      <c r="ARB2" s="3"/>
      <c r="ARJ2" s="3"/>
      <c r="ARR2" s="3"/>
      <c r="ARZ2" s="3"/>
      <c r="ASH2" s="3"/>
      <c r="ASP2" s="3"/>
      <c r="ASX2" s="3"/>
      <c r="ATF2" s="3"/>
      <c r="ATN2" s="3"/>
      <c r="ATV2" s="3"/>
      <c r="AUD2" s="3"/>
      <c r="AUL2" s="3"/>
      <c r="AUT2" s="3"/>
      <c r="AVB2" s="3"/>
      <c r="AVJ2" s="3"/>
      <c r="AVR2" s="3"/>
      <c r="AVZ2" s="3"/>
      <c r="AWH2" s="3"/>
      <c r="AWP2" s="3"/>
      <c r="AWX2" s="3"/>
      <c r="AXF2" s="3"/>
      <c r="AXN2" s="3"/>
      <c r="AXV2" s="3"/>
      <c r="AYD2" s="3"/>
      <c r="AYL2" s="3"/>
      <c r="AYT2" s="3"/>
      <c r="AZB2" s="3"/>
      <c r="AZJ2" s="3"/>
      <c r="AZR2" s="3"/>
      <c r="AZZ2" s="3"/>
      <c r="BAH2" s="3"/>
      <c r="BAP2" s="3"/>
      <c r="BAX2" s="3"/>
      <c r="BBF2" s="3"/>
      <c r="BBN2" s="3"/>
      <c r="BBV2" s="3"/>
      <c r="BCD2" s="3"/>
      <c r="BCL2" s="3"/>
      <c r="BCT2" s="3"/>
      <c r="BDB2" s="3"/>
      <c r="BDJ2" s="3"/>
      <c r="BDR2" s="3"/>
      <c r="BDZ2" s="3"/>
      <c r="BEH2" s="3"/>
      <c r="BEP2" s="3"/>
      <c r="BEX2" s="3"/>
      <c r="BFF2" s="3"/>
      <c r="BFN2" s="3"/>
      <c r="BFV2" s="3"/>
      <c r="BGD2" s="3"/>
      <c r="BGL2" s="3"/>
      <c r="BGT2" s="3"/>
      <c r="BHB2" s="3"/>
      <c r="BHJ2" s="3"/>
      <c r="BHR2" s="3"/>
      <c r="BHZ2" s="3"/>
      <c r="BIH2" s="3"/>
      <c r="BIP2" s="3"/>
      <c r="BIX2" s="3"/>
      <c r="BJF2" s="3"/>
      <c r="BJN2" s="3"/>
      <c r="BJV2" s="3"/>
      <c r="BKD2" s="3"/>
      <c r="BKL2" s="3"/>
      <c r="BKT2" s="3"/>
      <c r="BLB2" s="3"/>
      <c r="BLJ2" s="3"/>
      <c r="BLR2" s="3"/>
      <c r="BLZ2" s="3"/>
      <c r="BMH2" s="3"/>
      <c r="BMP2" s="3"/>
      <c r="BMX2" s="3"/>
      <c r="BNF2" s="3"/>
      <c r="BNN2" s="3"/>
      <c r="BNV2" s="3"/>
      <c r="BOD2" s="3"/>
      <c r="BOL2" s="3"/>
      <c r="BOT2" s="3"/>
      <c r="BPB2" s="3"/>
      <c r="BPJ2" s="3"/>
      <c r="BPR2" s="3"/>
      <c r="BPZ2" s="3"/>
      <c r="BQH2" s="3"/>
      <c r="BQP2" s="3"/>
      <c r="BQX2" s="3"/>
      <c r="BRF2" s="3"/>
      <c r="BRN2" s="3"/>
      <c r="BRV2" s="3"/>
      <c r="BSD2" s="3"/>
      <c r="BSL2" s="3"/>
      <c r="BST2" s="3"/>
      <c r="BTB2" s="3"/>
      <c r="BTJ2" s="3"/>
      <c r="BTR2" s="3"/>
      <c r="BTZ2" s="3"/>
      <c r="BUH2" s="3"/>
      <c r="BUP2" s="3"/>
      <c r="BUX2" s="3"/>
      <c r="BVF2" s="3"/>
      <c r="BVN2" s="3"/>
      <c r="BVV2" s="3"/>
      <c r="BWD2" s="3"/>
      <c r="BWL2" s="3"/>
      <c r="BWT2" s="3"/>
      <c r="BXB2" s="3"/>
      <c r="BXJ2" s="3"/>
      <c r="BXR2" s="3"/>
      <c r="BXZ2" s="3"/>
      <c r="BYH2" s="3"/>
      <c r="BYP2" s="3"/>
      <c r="BYX2" s="3"/>
      <c r="BZF2" s="3"/>
      <c r="BZN2" s="3"/>
      <c r="BZV2" s="3"/>
      <c r="CAD2" s="3"/>
      <c r="CAL2" s="3"/>
      <c r="CAT2" s="3"/>
      <c r="CBB2" s="3"/>
      <c r="CBJ2" s="3"/>
      <c r="CBR2" s="3"/>
      <c r="CBZ2" s="3"/>
      <c r="CCH2" s="3"/>
      <c r="CCP2" s="3"/>
      <c r="CCX2" s="3"/>
      <c r="CDF2" s="3"/>
      <c r="CDN2" s="3"/>
      <c r="CDV2" s="3"/>
      <c r="CED2" s="3"/>
      <c r="CEL2" s="3"/>
      <c r="CET2" s="3"/>
      <c r="CFB2" s="3"/>
      <c r="CFJ2" s="3"/>
      <c r="CFR2" s="3"/>
      <c r="CFZ2" s="3"/>
      <c r="CGH2" s="3"/>
      <c r="CGP2" s="3"/>
      <c r="CGX2" s="3"/>
      <c r="CHF2" s="3"/>
      <c r="CHN2" s="3"/>
      <c r="CHV2" s="3"/>
      <c r="CID2" s="3"/>
      <c r="CIL2" s="3"/>
      <c r="CIT2" s="3"/>
      <c r="CJB2" s="3"/>
      <c r="CJJ2" s="3"/>
      <c r="CJR2" s="3"/>
      <c r="CJZ2" s="3"/>
      <c r="CKH2" s="3"/>
      <c r="CKP2" s="3"/>
      <c r="CKX2" s="3"/>
      <c r="CLF2" s="3"/>
      <c r="CLN2" s="3"/>
      <c r="CLV2" s="3"/>
      <c r="CMD2" s="3"/>
      <c r="CML2" s="3"/>
      <c r="CMT2" s="3"/>
      <c r="CNB2" s="3"/>
      <c r="CNJ2" s="3"/>
      <c r="CNR2" s="3"/>
      <c r="CNZ2" s="3"/>
      <c r="COH2" s="3"/>
      <c r="COP2" s="3"/>
      <c r="COX2" s="3"/>
      <c r="CPF2" s="3"/>
      <c r="CPN2" s="3"/>
      <c r="CPV2" s="3"/>
      <c r="CQD2" s="3"/>
      <c r="CQL2" s="3"/>
      <c r="CQT2" s="3"/>
      <c r="CRB2" s="3"/>
      <c r="CRJ2" s="3"/>
      <c r="CRR2" s="3"/>
      <c r="CRZ2" s="3"/>
      <c r="CSH2" s="3"/>
      <c r="CSP2" s="3"/>
      <c r="CSX2" s="3"/>
      <c r="CTF2" s="3"/>
      <c r="CTN2" s="3"/>
      <c r="CTV2" s="3"/>
      <c r="CUD2" s="3"/>
      <c r="CUL2" s="3"/>
      <c r="CUT2" s="3"/>
      <c r="CVB2" s="3"/>
      <c r="CVJ2" s="3"/>
      <c r="CVR2" s="3"/>
      <c r="CVZ2" s="3"/>
      <c r="CWH2" s="3"/>
      <c r="CWP2" s="3"/>
      <c r="CWX2" s="3"/>
      <c r="CXF2" s="3"/>
      <c r="CXN2" s="3"/>
      <c r="CXV2" s="3"/>
      <c r="CYD2" s="3"/>
      <c r="CYL2" s="3"/>
      <c r="CYT2" s="3"/>
      <c r="CZB2" s="3"/>
      <c r="CZJ2" s="3"/>
      <c r="CZR2" s="3"/>
      <c r="CZZ2" s="3"/>
      <c r="DAH2" s="3"/>
      <c r="DAP2" s="3"/>
      <c r="DAX2" s="3"/>
      <c r="DBF2" s="3"/>
      <c r="DBN2" s="3"/>
      <c r="DBV2" s="3"/>
      <c r="DCD2" s="3"/>
      <c r="DCL2" s="3"/>
      <c r="DCT2" s="3"/>
      <c r="DDB2" s="3"/>
      <c r="DDJ2" s="3"/>
      <c r="DDR2" s="3"/>
      <c r="DDZ2" s="3"/>
      <c r="DEH2" s="3"/>
      <c r="DEP2" s="3"/>
      <c r="DEX2" s="3"/>
      <c r="DFF2" s="3"/>
      <c r="DFN2" s="3"/>
      <c r="DFV2" s="3"/>
      <c r="DGD2" s="3"/>
      <c r="DGL2" s="3"/>
      <c r="DGT2" s="3"/>
      <c r="DHB2" s="3"/>
      <c r="DHJ2" s="3"/>
      <c r="DHR2" s="3"/>
      <c r="DHZ2" s="3"/>
      <c r="DIH2" s="3"/>
      <c r="DIP2" s="3"/>
      <c r="DIX2" s="3"/>
      <c r="DJF2" s="3"/>
      <c r="DJN2" s="3"/>
      <c r="DJV2" s="3"/>
      <c r="DKD2" s="3"/>
      <c r="DKL2" s="3"/>
      <c r="DKT2" s="3"/>
      <c r="DLB2" s="3"/>
      <c r="DLJ2" s="3"/>
      <c r="DLR2" s="3"/>
      <c r="DLZ2" s="3"/>
      <c r="DMH2" s="3"/>
      <c r="DMP2" s="3"/>
      <c r="DMX2" s="3"/>
      <c r="DNF2" s="3"/>
      <c r="DNN2" s="3"/>
      <c r="DNV2" s="3"/>
      <c r="DOD2" s="3"/>
      <c r="DOL2" s="3"/>
      <c r="DOT2" s="3"/>
      <c r="DPB2" s="3"/>
      <c r="DPJ2" s="3"/>
      <c r="DPR2" s="3"/>
      <c r="DPZ2" s="3"/>
      <c r="DQH2" s="3"/>
      <c r="DQP2" s="3"/>
      <c r="DQX2" s="3"/>
      <c r="DRF2" s="3"/>
      <c r="DRN2" s="3"/>
      <c r="DRV2" s="3"/>
      <c r="DSD2" s="3"/>
      <c r="DSL2" s="3"/>
      <c r="DST2" s="3"/>
      <c r="DTB2" s="3"/>
      <c r="DTJ2" s="3"/>
      <c r="DTR2" s="3"/>
      <c r="DTZ2" s="3"/>
      <c r="DUH2" s="3"/>
      <c r="DUP2" s="3"/>
      <c r="DUX2" s="3"/>
      <c r="DVF2" s="3"/>
      <c r="DVN2" s="3"/>
      <c r="DVV2" s="3"/>
      <c r="DWD2" s="3"/>
      <c r="DWL2" s="3"/>
      <c r="DWT2" s="3"/>
      <c r="DXB2" s="3"/>
      <c r="DXJ2" s="3"/>
      <c r="DXR2" s="3"/>
      <c r="DXZ2" s="3"/>
      <c r="DYH2" s="3"/>
      <c r="DYP2" s="3"/>
      <c r="DYX2" s="3"/>
      <c r="DZF2" s="3"/>
      <c r="DZN2" s="3"/>
      <c r="DZV2" s="3"/>
      <c r="EAD2" s="3"/>
      <c r="EAL2" s="3"/>
      <c r="EAT2" s="3"/>
      <c r="EBB2" s="3"/>
      <c r="EBJ2" s="3"/>
      <c r="EBR2" s="3"/>
      <c r="EBZ2" s="3"/>
      <c r="ECH2" s="3"/>
      <c r="ECP2" s="3"/>
      <c r="ECX2" s="3"/>
      <c r="EDF2" s="3"/>
      <c r="EDN2" s="3"/>
      <c r="EDV2" s="3"/>
      <c r="EED2" s="3"/>
      <c r="EEL2" s="3"/>
      <c r="EET2" s="3"/>
      <c r="EFB2" s="3"/>
      <c r="EFJ2" s="3"/>
      <c r="EFR2" s="3"/>
      <c r="EFZ2" s="3"/>
      <c r="EGH2" s="3"/>
      <c r="EGP2" s="3"/>
      <c r="EGX2" s="3"/>
      <c r="EHF2" s="3"/>
      <c r="EHN2" s="3"/>
      <c r="EHV2" s="3"/>
      <c r="EID2" s="3"/>
      <c r="EIL2" s="3"/>
      <c r="EIT2" s="3"/>
      <c r="EJB2" s="3"/>
      <c r="EJJ2" s="3"/>
      <c r="EJR2" s="3"/>
      <c r="EJZ2" s="3"/>
      <c r="EKH2" s="3"/>
      <c r="EKP2" s="3"/>
      <c r="EKX2" s="3"/>
      <c r="ELF2" s="3"/>
      <c r="ELN2" s="3"/>
      <c r="ELV2" s="3"/>
      <c r="EMD2" s="3"/>
      <c r="EML2" s="3"/>
      <c r="EMT2" s="3"/>
      <c r="ENB2" s="3"/>
      <c r="ENJ2" s="3"/>
      <c r="ENR2" s="3"/>
      <c r="ENZ2" s="3"/>
      <c r="EOH2" s="3"/>
      <c r="EOP2" s="3"/>
      <c r="EOX2" s="3"/>
      <c r="EPF2" s="3"/>
      <c r="EPN2" s="3"/>
      <c r="EPV2" s="3"/>
      <c r="EQD2" s="3"/>
      <c r="EQL2" s="3"/>
      <c r="EQT2" s="3"/>
      <c r="ERB2" s="3"/>
      <c r="ERJ2" s="3"/>
      <c r="ERR2" s="3"/>
      <c r="ERZ2" s="3"/>
      <c r="ESH2" s="3"/>
      <c r="ESP2" s="3"/>
      <c r="ESX2" s="3"/>
      <c r="ETF2" s="3"/>
      <c r="ETN2" s="3"/>
      <c r="ETV2" s="3"/>
      <c r="EUD2" s="3"/>
      <c r="EUL2" s="3"/>
      <c r="EUT2" s="3"/>
      <c r="EVB2" s="3"/>
      <c r="EVJ2" s="3"/>
      <c r="EVR2" s="3"/>
      <c r="EVZ2" s="3"/>
      <c r="EWH2" s="3"/>
      <c r="EWP2" s="3"/>
      <c r="EWX2" s="3"/>
      <c r="EXF2" s="3"/>
      <c r="EXN2" s="3"/>
      <c r="EXV2" s="3"/>
      <c r="EYD2" s="3"/>
      <c r="EYL2" s="3"/>
      <c r="EYT2" s="3"/>
      <c r="EZB2" s="3"/>
      <c r="EZJ2" s="3"/>
      <c r="EZR2" s="3"/>
      <c r="EZZ2" s="3"/>
      <c r="FAH2" s="3"/>
      <c r="FAP2" s="3"/>
      <c r="FAX2" s="3"/>
      <c r="FBF2" s="3"/>
      <c r="FBN2" s="3"/>
      <c r="FBV2" s="3"/>
      <c r="FCD2" s="3"/>
      <c r="FCL2" s="3"/>
      <c r="FCT2" s="3"/>
      <c r="FDB2" s="3"/>
      <c r="FDJ2" s="3"/>
      <c r="FDR2" s="3"/>
      <c r="FDZ2" s="3"/>
      <c r="FEH2" s="3"/>
      <c r="FEP2" s="3"/>
      <c r="FEX2" s="3"/>
      <c r="FFF2" s="3"/>
      <c r="FFN2" s="3"/>
      <c r="FFV2" s="3"/>
      <c r="FGD2" s="3"/>
      <c r="FGL2" s="3"/>
      <c r="FGT2" s="3"/>
      <c r="FHB2" s="3"/>
      <c r="FHJ2" s="3"/>
      <c r="FHR2" s="3"/>
      <c r="FHZ2" s="3"/>
      <c r="FIH2" s="3"/>
      <c r="FIP2" s="3"/>
      <c r="FIX2" s="3"/>
      <c r="FJF2" s="3"/>
      <c r="FJN2" s="3"/>
      <c r="FJV2" s="3"/>
      <c r="FKD2" s="3"/>
      <c r="FKL2" s="3"/>
      <c r="FKT2" s="3"/>
      <c r="FLB2" s="3"/>
      <c r="FLJ2" s="3"/>
      <c r="FLR2" s="3"/>
      <c r="FLZ2" s="3"/>
      <c r="FMH2" s="3"/>
      <c r="FMP2" s="3"/>
      <c r="FMX2" s="3"/>
      <c r="FNF2" s="3"/>
      <c r="FNN2" s="3"/>
      <c r="FNV2" s="3"/>
      <c r="FOD2" s="3"/>
      <c r="FOL2" s="3"/>
      <c r="FOT2" s="3"/>
      <c r="FPB2" s="3"/>
      <c r="FPJ2" s="3"/>
      <c r="FPR2" s="3"/>
      <c r="FPZ2" s="3"/>
      <c r="FQH2" s="3"/>
      <c r="FQP2" s="3"/>
      <c r="FQX2" s="3"/>
      <c r="FRF2" s="3"/>
      <c r="FRN2" s="3"/>
      <c r="FRV2" s="3"/>
      <c r="FSD2" s="3"/>
      <c r="FSL2" s="3"/>
      <c r="FST2" s="3"/>
      <c r="FTB2" s="3"/>
      <c r="FTJ2" s="3"/>
      <c r="FTR2" s="3"/>
      <c r="FTZ2" s="3"/>
      <c r="FUH2" s="3"/>
      <c r="FUP2" s="3"/>
      <c r="FUX2" s="3"/>
      <c r="FVF2" s="3"/>
      <c r="FVN2" s="3"/>
      <c r="FVV2" s="3"/>
      <c r="FWD2" s="3"/>
      <c r="FWL2" s="3"/>
      <c r="FWT2" s="3"/>
      <c r="FXB2" s="3"/>
      <c r="FXJ2" s="3"/>
      <c r="FXR2" s="3"/>
      <c r="FXZ2" s="3"/>
      <c r="FYH2" s="3"/>
      <c r="FYP2" s="3"/>
      <c r="FYX2" s="3"/>
      <c r="FZF2" s="3"/>
      <c r="FZN2" s="3"/>
      <c r="FZV2" s="3"/>
      <c r="GAD2" s="3"/>
      <c r="GAL2" s="3"/>
      <c r="GAT2" s="3"/>
      <c r="GBB2" s="3"/>
      <c r="GBJ2" s="3"/>
      <c r="GBR2" s="3"/>
      <c r="GBZ2" s="3"/>
      <c r="GCH2" s="3"/>
      <c r="GCP2" s="3"/>
      <c r="GCX2" s="3"/>
      <c r="GDF2" s="3"/>
      <c r="GDN2" s="3"/>
      <c r="GDV2" s="3"/>
      <c r="GED2" s="3"/>
      <c r="GEL2" s="3"/>
      <c r="GET2" s="3"/>
      <c r="GFB2" s="3"/>
      <c r="GFJ2" s="3"/>
      <c r="GFR2" s="3"/>
      <c r="GFZ2" s="3"/>
      <c r="GGH2" s="3"/>
      <c r="GGP2" s="3"/>
      <c r="GGX2" s="3"/>
      <c r="GHF2" s="3"/>
      <c r="GHN2" s="3"/>
      <c r="GHV2" s="3"/>
      <c r="GID2" s="3"/>
      <c r="GIL2" s="3"/>
      <c r="GIT2" s="3"/>
      <c r="GJB2" s="3"/>
      <c r="GJJ2" s="3"/>
      <c r="GJR2" s="3"/>
      <c r="GJZ2" s="3"/>
      <c r="GKH2" s="3"/>
      <c r="GKP2" s="3"/>
      <c r="GKX2" s="3"/>
      <c r="GLF2" s="3"/>
      <c r="GLN2" s="3"/>
      <c r="GLV2" s="3"/>
      <c r="GMD2" s="3"/>
      <c r="GML2" s="3"/>
      <c r="GMT2" s="3"/>
      <c r="GNB2" s="3"/>
      <c r="GNJ2" s="3"/>
      <c r="GNR2" s="3"/>
      <c r="GNZ2" s="3"/>
      <c r="GOH2" s="3"/>
      <c r="GOP2" s="3"/>
      <c r="GOX2" s="3"/>
      <c r="GPF2" s="3"/>
      <c r="GPN2" s="3"/>
      <c r="GPV2" s="3"/>
      <c r="GQD2" s="3"/>
      <c r="GQL2" s="3"/>
      <c r="GQT2" s="3"/>
      <c r="GRB2" s="3"/>
      <c r="GRJ2" s="3"/>
      <c r="GRR2" s="3"/>
      <c r="GRZ2" s="3"/>
      <c r="GSH2" s="3"/>
      <c r="GSP2" s="3"/>
      <c r="GSX2" s="3"/>
      <c r="GTF2" s="3"/>
      <c r="GTN2" s="3"/>
      <c r="GTV2" s="3"/>
      <c r="GUD2" s="3"/>
      <c r="GUL2" s="3"/>
      <c r="GUT2" s="3"/>
      <c r="GVB2" s="3"/>
      <c r="GVJ2" s="3"/>
      <c r="GVR2" s="3"/>
      <c r="GVZ2" s="3"/>
      <c r="GWH2" s="3"/>
      <c r="GWP2" s="3"/>
      <c r="GWX2" s="3"/>
      <c r="GXF2" s="3"/>
      <c r="GXN2" s="3"/>
      <c r="GXV2" s="3"/>
      <c r="GYD2" s="3"/>
      <c r="GYL2" s="3"/>
      <c r="GYT2" s="3"/>
      <c r="GZB2" s="3"/>
      <c r="GZJ2" s="3"/>
      <c r="GZR2" s="3"/>
      <c r="GZZ2" s="3"/>
      <c r="HAH2" s="3"/>
      <c r="HAP2" s="3"/>
      <c r="HAX2" s="3"/>
      <c r="HBF2" s="3"/>
      <c r="HBN2" s="3"/>
      <c r="HBV2" s="3"/>
      <c r="HCD2" s="3"/>
      <c r="HCL2" s="3"/>
      <c r="HCT2" s="3"/>
      <c r="HDB2" s="3"/>
      <c r="HDJ2" s="3"/>
      <c r="HDR2" s="3"/>
      <c r="HDZ2" s="3"/>
      <c r="HEH2" s="3"/>
      <c r="HEP2" s="3"/>
      <c r="HEX2" s="3"/>
      <c r="HFF2" s="3"/>
      <c r="HFN2" s="3"/>
      <c r="HFV2" s="3"/>
      <c r="HGD2" s="3"/>
      <c r="HGL2" s="3"/>
      <c r="HGT2" s="3"/>
      <c r="HHB2" s="3"/>
      <c r="HHJ2" s="3"/>
      <c r="HHR2" s="3"/>
      <c r="HHZ2" s="3"/>
      <c r="HIH2" s="3"/>
      <c r="HIP2" s="3"/>
      <c r="HIX2" s="3"/>
      <c r="HJF2" s="3"/>
      <c r="HJN2" s="3"/>
      <c r="HJV2" s="3"/>
      <c r="HKD2" s="3"/>
      <c r="HKL2" s="3"/>
      <c r="HKT2" s="3"/>
      <c r="HLB2" s="3"/>
      <c r="HLJ2" s="3"/>
      <c r="HLR2" s="3"/>
      <c r="HLZ2" s="3"/>
      <c r="HMH2" s="3"/>
      <c r="HMP2" s="3"/>
      <c r="HMX2" s="3"/>
      <c r="HNF2" s="3"/>
      <c r="HNN2" s="3"/>
      <c r="HNV2" s="3"/>
      <c r="HOD2" s="3"/>
      <c r="HOL2" s="3"/>
      <c r="HOT2" s="3"/>
      <c r="HPB2" s="3"/>
      <c r="HPJ2" s="3"/>
      <c r="HPR2" s="3"/>
      <c r="HPZ2" s="3"/>
      <c r="HQH2" s="3"/>
      <c r="HQP2" s="3"/>
      <c r="HQX2" s="3"/>
      <c r="HRF2" s="3"/>
      <c r="HRN2" s="3"/>
      <c r="HRV2" s="3"/>
      <c r="HSD2" s="3"/>
      <c r="HSL2" s="3"/>
      <c r="HST2" s="3"/>
      <c r="HTB2" s="3"/>
      <c r="HTJ2" s="3"/>
      <c r="HTR2" s="3"/>
      <c r="HTZ2" s="3"/>
      <c r="HUH2" s="3"/>
      <c r="HUP2" s="3"/>
      <c r="HUX2" s="3"/>
      <c r="HVF2" s="3"/>
      <c r="HVN2" s="3"/>
      <c r="HVV2" s="3"/>
      <c r="HWD2" s="3"/>
      <c r="HWL2" s="3"/>
      <c r="HWT2" s="3"/>
      <c r="HXB2" s="3"/>
      <c r="HXJ2" s="3"/>
      <c r="HXR2" s="3"/>
      <c r="HXZ2" s="3"/>
      <c r="HYH2" s="3"/>
      <c r="HYP2" s="3"/>
      <c r="HYX2" s="3"/>
      <c r="HZF2" s="3"/>
      <c r="HZN2" s="3"/>
      <c r="HZV2" s="3"/>
      <c r="IAD2" s="3"/>
      <c r="IAL2" s="3"/>
      <c r="IAT2" s="3"/>
      <c r="IBB2" s="3"/>
      <c r="IBJ2" s="3"/>
      <c r="IBR2" s="3"/>
      <c r="IBZ2" s="3"/>
      <c r="ICH2" s="3"/>
      <c r="ICP2" s="3"/>
      <c r="ICX2" s="3"/>
      <c r="IDF2" s="3"/>
      <c r="IDN2" s="3"/>
      <c r="IDV2" s="3"/>
      <c r="IED2" s="3"/>
      <c r="IEL2" s="3"/>
      <c r="IET2" s="3"/>
      <c r="IFB2" s="3"/>
      <c r="IFJ2" s="3"/>
      <c r="IFR2" s="3"/>
      <c r="IFZ2" s="3"/>
      <c r="IGH2" s="3"/>
      <c r="IGP2" s="3"/>
      <c r="IGX2" s="3"/>
      <c r="IHF2" s="3"/>
      <c r="IHN2" s="3"/>
      <c r="IHV2" s="3"/>
      <c r="IID2" s="3"/>
      <c r="IIL2" s="3"/>
      <c r="IIT2" s="3"/>
      <c r="IJB2" s="3"/>
      <c r="IJJ2" s="3"/>
      <c r="IJR2" s="3"/>
      <c r="IJZ2" s="3"/>
      <c r="IKH2" s="3"/>
      <c r="IKP2" s="3"/>
      <c r="IKX2" s="3"/>
      <c r="ILF2" s="3"/>
      <c r="ILN2" s="3"/>
      <c r="ILV2" s="3"/>
      <c r="IMD2" s="3"/>
      <c r="IML2" s="3"/>
      <c r="IMT2" s="3"/>
      <c r="INB2" s="3"/>
      <c r="INJ2" s="3"/>
      <c r="INR2" s="3"/>
      <c r="INZ2" s="3"/>
      <c r="IOH2" s="3"/>
      <c r="IOP2" s="3"/>
      <c r="IOX2" s="3"/>
      <c r="IPF2" s="3"/>
      <c r="IPN2" s="3"/>
      <c r="IPV2" s="3"/>
      <c r="IQD2" s="3"/>
      <c r="IQL2" s="3"/>
      <c r="IQT2" s="3"/>
      <c r="IRB2" s="3"/>
      <c r="IRJ2" s="3"/>
      <c r="IRR2" s="3"/>
      <c r="IRZ2" s="3"/>
      <c r="ISH2" s="3"/>
      <c r="ISP2" s="3"/>
      <c r="ISX2" s="3"/>
      <c r="ITF2" s="3"/>
      <c r="ITN2" s="3"/>
      <c r="ITV2" s="3"/>
      <c r="IUD2" s="3"/>
      <c r="IUL2" s="3"/>
      <c r="IUT2" s="3"/>
      <c r="IVB2" s="3"/>
      <c r="IVJ2" s="3"/>
      <c r="IVR2" s="3"/>
      <c r="IVZ2" s="3"/>
      <c r="IWH2" s="3"/>
      <c r="IWP2" s="3"/>
      <c r="IWX2" s="3"/>
      <c r="IXF2" s="3"/>
      <c r="IXN2" s="3"/>
      <c r="IXV2" s="3"/>
      <c r="IYD2" s="3"/>
      <c r="IYL2" s="3"/>
      <c r="IYT2" s="3"/>
      <c r="IZB2" s="3"/>
      <c r="IZJ2" s="3"/>
      <c r="IZR2" s="3"/>
      <c r="IZZ2" s="3"/>
      <c r="JAH2" s="3"/>
      <c r="JAP2" s="3"/>
      <c r="JAX2" s="3"/>
      <c r="JBF2" s="3"/>
      <c r="JBN2" s="3"/>
      <c r="JBV2" s="3"/>
      <c r="JCD2" s="3"/>
      <c r="JCL2" s="3"/>
      <c r="JCT2" s="3"/>
      <c r="JDB2" s="3"/>
      <c r="JDJ2" s="3"/>
      <c r="JDR2" s="3"/>
      <c r="JDZ2" s="3"/>
      <c r="JEH2" s="3"/>
      <c r="JEP2" s="3"/>
      <c r="JEX2" s="3"/>
      <c r="JFF2" s="3"/>
      <c r="JFN2" s="3"/>
      <c r="JFV2" s="3"/>
      <c r="JGD2" s="3"/>
      <c r="JGL2" s="3"/>
      <c r="JGT2" s="3"/>
      <c r="JHB2" s="3"/>
      <c r="JHJ2" s="3"/>
      <c r="JHR2" s="3"/>
      <c r="JHZ2" s="3"/>
      <c r="JIH2" s="3"/>
      <c r="JIP2" s="3"/>
      <c r="JIX2" s="3"/>
      <c r="JJF2" s="3"/>
      <c r="JJN2" s="3"/>
      <c r="JJV2" s="3"/>
      <c r="JKD2" s="3"/>
      <c r="JKL2" s="3"/>
      <c r="JKT2" s="3"/>
      <c r="JLB2" s="3"/>
      <c r="JLJ2" s="3"/>
      <c r="JLR2" s="3"/>
      <c r="JLZ2" s="3"/>
      <c r="JMH2" s="3"/>
      <c r="JMP2" s="3"/>
      <c r="JMX2" s="3"/>
      <c r="JNF2" s="3"/>
      <c r="JNN2" s="3"/>
      <c r="JNV2" s="3"/>
      <c r="JOD2" s="3"/>
      <c r="JOL2" s="3"/>
      <c r="JOT2" s="3"/>
      <c r="JPB2" s="3"/>
      <c r="JPJ2" s="3"/>
      <c r="JPR2" s="3"/>
      <c r="JPZ2" s="3"/>
      <c r="JQH2" s="3"/>
      <c r="JQP2" s="3"/>
      <c r="JQX2" s="3"/>
      <c r="JRF2" s="3"/>
      <c r="JRN2" s="3"/>
      <c r="JRV2" s="3"/>
      <c r="JSD2" s="3"/>
      <c r="JSL2" s="3"/>
      <c r="JST2" s="3"/>
      <c r="JTB2" s="3"/>
      <c r="JTJ2" s="3"/>
      <c r="JTR2" s="3"/>
      <c r="JTZ2" s="3"/>
      <c r="JUH2" s="3"/>
      <c r="JUP2" s="3"/>
      <c r="JUX2" s="3"/>
      <c r="JVF2" s="3"/>
      <c r="JVN2" s="3"/>
      <c r="JVV2" s="3"/>
      <c r="JWD2" s="3"/>
      <c r="JWL2" s="3"/>
      <c r="JWT2" s="3"/>
      <c r="JXB2" s="3"/>
      <c r="JXJ2" s="3"/>
      <c r="JXR2" s="3"/>
      <c r="JXZ2" s="3"/>
      <c r="JYH2" s="3"/>
      <c r="JYP2" s="3"/>
      <c r="JYX2" s="3"/>
      <c r="JZF2" s="3"/>
      <c r="JZN2" s="3"/>
      <c r="JZV2" s="3"/>
      <c r="KAD2" s="3"/>
      <c r="KAL2" s="3"/>
      <c r="KAT2" s="3"/>
      <c r="KBB2" s="3"/>
      <c r="KBJ2" s="3"/>
      <c r="KBR2" s="3"/>
      <c r="KBZ2" s="3"/>
      <c r="KCH2" s="3"/>
      <c r="KCP2" s="3"/>
      <c r="KCX2" s="3"/>
      <c r="KDF2" s="3"/>
      <c r="KDN2" s="3"/>
      <c r="KDV2" s="3"/>
      <c r="KED2" s="3"/>
      <c r="KEL2" s="3"/>
      <c r="KET2" s="3"/>
      <c r="KFB2" s="3"/>
      <c r="KFJ2" s="3"/>
      <c r="KFR2" s="3"/>
      <c r="KFZ2" s="3"/>
      <c r="KGH2" s="3"/>
      <c r="KGP2" s="3"/>
      <c r="KGX2" s="3"/>
      <c r="KHF2" s="3"/>
      <c r="KHN2" s="3"/>
      <c r="KHV2" s="3"/>
      <c r="KID2" s="3"/>
      <c r="KIL2" s="3"/>
      <c r="KIT2" s="3"/>
      <c r="KJB2" s="3"/>
      <c r="KJJ2" s="3"/>
      <c r="KJR2" s="3"/>
      <c r="KJZ2" s="3"/>
      <c r="KKH2" s="3"/>
      <c r="KKP2" s="3"/>
      <c r="KKX2" s="3"/>
      <c r="KLF2" s="3"/>
      <c r="KLN2" s="3"/>
      <c r="KLV2" s="3"/>
      <c r="KMD2" s="3"/>
      <c r="KML2" s="3"/>
      <c r="KMT2" s="3"/>
      <c r="KNB2" s="3"/>
      <c r="KNJ2" s="3"/>
      <c r="KNR2" s="3"/>
      <c r="KNZ2" s="3"/>
      <c r="KOH2" s="3"/>
      <c r="KOP2" s="3"/>
      <c r="KOX2" s="3"/>
      <c r="KPF2" s="3"/>
      <c r="KPN2" s="3"/>
      <c r="KPV2" s="3"/>
      <c r="KQD2" s="3"/>
      <c r="KQL2" s="3"/>
      <c r="KQT2" s="3"/>
      <c r="KRB2" s="3"/>
      <c r="KRJ2" s="3"/>
      <c r="KRR2" s="3"/>
      <c r="KRZ2" s="3"/>
      <c r="KSH2" s="3"/>
      <c r="KSP2" s="3"/>
      <c r="KSX2" s="3"/>
      <c r="KTF2" s="3"/>
      <c r="KTN2" s="3"/>
      <c r="KTV2" s="3"/>
      <c r="KUD2" s="3"/>
      <c r="KUL2" s="3"/>
      <c r="KUT2" s="3"/>
      <c r="KVB2" s="3"/>
      <c r="KVJ2" s="3"/>
      <c r="KVR2" s="3"/>
      <c r="KVZ2" s="3"/>
      <c r="KWH2" s="3"/>
      <c r="KWP2" s="3"/>
      <c r="KWX2" s="3"/>
      <c r="KXF2" s="3"/>
      <c r="KXN2" s="3"/>
      <c r="KXV2" s="3"/>
      <c r="KYD2" s="3"/>
      <c r="KYL2" s="3"/>
      <c r="KYT2" s="3"/>
      <c r="KZB2" s="3"/>
      <c r="KZJ2" s="3"/>
      <c r="KZR2" s="3"/>
      <c r="KZZ2" s="3"/>
      <c r="LAH2" s="3"/>
      <c r="LAP2" s="3"/>
      <c r="LAX2" s="3"/>
      <c r="LBF2" s="3"/>
      <c r="LBN2" s="3"/>
      <c r="LBV2" s="3"/>
      <c r="LCD2" s="3"/>
      <c r="LCL2" s="3"/>
      <c r="LCT2" s="3"/>
      <c r="LDB2" s="3"/>
      <c r="LDJ2" s="3"/>
      <c r="LDR2" s="3"/>
      <c r="LDZ2" s="3"/>
      <c r="LEH2" s="3"/>
      <c r="LEP2" s="3"/>
      <c r="LEX2" s="3"/>
      <c r="LFF2" s="3"/>
      <c r="LFN2" s="3"/>
      <c r="LFV2" s="3"/>
      <c r="LGD2" s="3"/>
      <c r="LGL2" s="3"/>
      <c r="LGT2" s="3"/>
      <c r="LHB2" s="3"/>
      <c r="LHJ2" s="3"/>
      <c r="LHR2" s="3"/>
      <c r="LHZ2" s="3"/>
      <c r="LIH2" s="3"/>
      <c r="LIP2" s="3"/>
      <c r="LIX2" s="3"/>
      <c r="LJF2" s="3"/>
      <c r="LJN2" s="3"/>
      <c r="LJV2" s="3"/>
      <c r="LKD2" s="3"/>
      <c r="LKL2" s="3"/>
      <c r="LKT2" s="3"/>
      <c r="LLB2" s="3"/>
      <c r="LLJ2" s="3"/>
      <c r="LLR2" s="3"/>
      <c r="LLZ2" s="3"/>
      <c r="LMH2" s="3"/>
      <c r="LMP2" s="3"/>
      <c r="LMX2" s="3"/>
      <c r="LNF2" s="3"/>
      <c r="LNN2" s="3"/>
      <c r="LNV2" s="3"/>
      <c r="LOD2" s="3"/>
      <c r="LOL2" s="3"/>
      <c r="LOT2" s="3"/>
      <c r="LPB2" s="3"/>
      <c r="LPJ2" s="3"/>
      <c r="LPR2" s="3"/>
      <c r="LPZ2" s="3"/>
      <c r="LQH2" s="3"/>
      <c r="LQP2" s="3"/>
      <c r="LQX2" s="3"/>
      <c r="LRF2" s="3"/>
      <c r="LRN2" s="3"/>
      <c r="LRV2" s="3"/>
      <c r="LSD2" s="3"/>
      <c r="LSL2" s="3"/>
      <c r="LST2" s="3"/>
      <c r="LTB2" s="3"/>
      <c r="LTJ2" s="3"/>
      <c r="LTR2" s="3"/>
      <c r="LTZ2" s="3"/>
      <c r="LUH2" s="3"/>
      <c r="LUP2" s="3"/>
      <c r="LUX2" s="3"/>
      <c r="LVF2" s="3"/>
      <c r="LVN2" s="3"/>
      <c r="LVV2" s="3"/>
      <c r="LWD2" s="3"/>
      <c r="LWL2" s="3"/>
      <c r="LWT2" s="3"/>
      <c r="LXB2" s="3"/>
      <c r="LXJ2" s="3"/>
      <c r="LXR2" s="3"/>
      <c r="LXZ2" s="3"/>
      <c r="LYH2" s="3"/>
      <c r="LYP2" s="3"/>
      <c r="LYX2" s="3"/>
      <c r="LZF2" s="3"/>
      <c r="LZN2" s="3"/>
      <c r="LZV2" s="3"/>
      <c r="MAD2" s="3"/>
      <c r="MAL2" s="3"/>
      <c r="MAT2" s="3"/>
      <c r="MBB2" s="3"/>
      <c r="MBJ2" s="3"/>
      <c r="MBR2" s="3"/>
      <c r="MBZ2" s="3"/>
      <c r="MCH2" s="3"/>
      <c r="MCP2" s="3"/>
      <c r="MCX2" s="3"/>
      <c r="MDF2" s="3"/>
      <c r="MDN2" s="3"/>
      <c r="MDV2" s="3"/>
      <c r="MED2" s="3"/>
      <c r="MEL2" s="3"/>
      <c r="MET2" s="3"/>
      <c r="MFB2" s="3"/>
      <c r="MFJ2" s="3"/>
      <c r="MFR2" s="3"/>
      <c r="MFZ2" s="3"/>
      <c r="MGH2" s="3"/>
      <c r="MGP2" s="3"/>
      <c r="MGX2" s="3"/>
      <c r="MHF2" s="3"/>
      <c r="MHN2" s="3"/>
      <c r="MHV2" s="3"/>
      <c r="MID2" s="3"/>
      <c r="MIL2" s="3"/>
      <c r="MIT2" s="3"/>
      <c r="MJB2" s="3"/>
      <c r="MJJ2" s="3"/>
      <c r="MJR2" s="3"/>
      <c r="MJZ2" s="3"/>
      <c r="MKH2" s="3"/>
      <c r="MKP2" s="3"/>
      <c r="MKX2" s="3"/>
      <c r="MLF2" s="3"/>
      <c r="MLN2" s="3"/>
      <c r="MLV2" s="3"/>
      <c r="MMD2" s="3"/>
      <c r="MML2" s="3"/>
      <c r="MMT2" s="3"/>
      <c r="MNB2" s="3"/>
      <c r="MNJ2" s="3"/>
      <c r="MNR2" s="3"/>
      <c r="MNZ2" s="3"/>
      <c r="MOH2" s="3"/>
      <c r="MOP2" s="3"/>
      <c r="MOX2" s="3"/>
      <c r="MPF2" s="3"/>
      <c r="MPN2" s="3"/>
      <c r="MPV2" s="3"/>
      <c r="MQD2" s="3"/>
      <c r="MQL2" s="3"/>
      <c r="MQT2" s="3"/>
      <c r="MRB2" s="3"/>
      <c r="MRJ2" s="3"/>
      <c r="MRR2" s="3"/>
      <c r="MRZ2" s="3"/>
      <c r="MSH2" s="3"/>
      <c r="MSP2" s="3"/>
      <c r="MSX2" s="3"/>
      <c r="MTF2" s="3"/>
      <c r="MTN2" s="3"/>
      <c r="MTV2" s="3"/>
      <c r="MUD2" s="3"/>
      <c r="MUL2" s="3"/>
      <c r="MUT2" s="3"/>
      <c r="MVB2" s="3"/>
      <c r="MVJ2" s="3"/>
      <c r="MVR2" s="3"/>
      <c r="MVZ2" s="3"/>
      <c r="MWH2" s="3"/>
      <c r="MWP2" s="3"/>
      <c r="MWX2" s="3"/>
      <c r="MXF2" s="3"/>
      <c r="MXN2" s="3"/>
      <c r="MXV2" s="3"/>
      <c r="MYD2" s="3"/>
      <c r="MYL2" s="3"/>
      <c r="MYT2" s="3"/>
      <c r="MZB2" s="3"/>
      <c r="MZJ2" s="3"/>
      <c r="MZR2" s="3"/>
      <c r="MZZ2" s="3"/>
      <c r="NAH2" s="3"/>
      <c r="NAP2" s="3"/>
      <c r="NAX2" s="3"/>
      <c r="NBF2" s="3"/>
      <c r="NBN2" s="3"/>
      <c r="NBV2" s="3"/>
      <c r="NCD2" s="3"/>
      <c r="NCL2" s="3"/>
      <c r="NCT2" s="3"/>
      <c r="NDB2" s="3"/>
      <c r="NDJ2" s="3"/>
      <c r="NDR2" s="3"/>
      <c r="NDZ2" s="3"/>
      <c r="NEH2" s="3"/>
      <c r="NEP2" s="3"/>
      <c r="NEX2" s="3"/>
      <c r="NFF2" s="3"/>
      <c r="NFN2" s="3"/>
      <c r="NFV2" s="3"/>
      <c r="NGD2" s="3"/>
      <c r="NGL2" s="3"/>
      <c r="NGT2" s="3"/>
      <c r="NHB2" s="3"/>
      <c r="NHJ2" s="3"/>
      <c r="NHR2" s="3"/>
      <c r="NHZ2" s="3"/>
      <c r="NIH2" s="3"/>
      <c r="NIP2" s="3"/>
      <c r="NIX2" s="3"/>
      <c r="NJF2" s="3"/>
      <c r="NJN2" s="3"/>
      <c r="NJV2" s="3"/>
      <c r="NKD2" s="3"/>
      <c r="NKL2" s="3"/>
      <c r="NKT2" s="3"/>
      <c r="NLB2" s="3"/>
      <c r="NLJ2" s="3"/>
      <c r="NLR2" s="3"/>
      <c r="NLZ2" s="3"/>
      <c r="NMH2" s="3"/>
      <c r="NMP2" s="3"/>
      <c r="NMX2" s="3"/>
      <c r="NNF2" s="3"/>
      <c r="NNN2" s="3"/>
      <c r="NNV2" s="3"/>
      <c r="NOD2" s="3"/>
      <c r="NOL2" s="3"/>
      <c r="NOT2" s="3"/>
      <c r="NPB2" s="3"/>
      <c r="NPJ2" s="3"/>
      <c r="NPR2" s="3"/>
      <c r="NPZ2" s="3"/>
      <c r="NQH2" s="3"/>
      <c r="NQP2" s="3"/>
      <c r="NQX2" s="3"/>
      <c r="NRF2" s="3"/>
      <c r="NRN2" s="3"/>
      <c r="NRV2" s="3"/>
      <c r="NSD2" s="3"/>
      <c r="NSL2" s="3"/>
      <c r="NST2" s="3"/>
      <c r="NTB2" s="3"/>
      <c r="NTJ2" s="3"/>
      <c r="NTR2" s="3"/>
      <c r="NTZ2" s="3"/>
      <c r="NUH2" s="3"/>
      <c r="NUP2" s="3"/>
      <c r="NUX2" s="3"/>
      <c r="NVF2" s="3"/>
      <c r="NVN2" s="3"/>
      <c r="NVV2" s="3"/>
      <c r="NWD2" s="3"/>
      <c r="NWL2" s="3"/>
      <c r="NWT2" s="3"/>
      <c r="NXB2" s="3"/>
      <c r="NXJ2" s="3"/>
      <c r="NXR2" s="3"/>
      <c r="NXZ2" s="3"/>
      <c r="NYH2" s="3"/>
      <c r="NYP2" s="3"/>
      <c r="NYX2" s="3"/>
      <c r="NZF2" s="3"/>
      <c r="NZN2" s="3"/>
      <c r="NZV2" s="3"/>
      <c r="OAD2" s="3"/>
      <c r="OAL2" s="3"/>
      <c r="OAT2" s="3"/>
      <c r="OBB2" s="3"/>
      <c r="OBJ2" s="3"/>
      <c r="OBR2" s="3"/>
      <c r="OBZ2" s="3"/>
      <c r="OCH2" s="3"/>
      <c r="OCP2" s="3"/>
      <c r="OCX2" s="3"/>
      <c r="ODF2" s="3"/>
      <c r="ODN2" s="3"/>
      <c r="ODV2" s="3"/>
      <c r="OED2" s="3"/>
      <c r="OEL2" s="3"/>
      <c r="OET2" s="3"/>
      <c r="OFB2" s="3"/>
      <c r="OFJ2" s="3"/>
      <c r="OFR2" s="3"/>
      <c r="OFZ2" s="3"/>
      <c r="OGH2" s="3"/>
      <c r="OGP2" s="3"/>
      <c r="OGX2" s="3"/>
      <c r="OHF2" s="3"/>
      <c r="OHN2" s="3"/>
      <c r="OHV2" s="3"/>
      <c r="OID2" s="3"/>
      <c r="OIL2" s="3"/>
      <c r="OIT2" s="3"/>
      <c r="OJB2" s="3"/>
      <c r="OJJ2" s="3"/>
      <c r="OJR2" s="3"/>
      <c r="OJZ2" s="3"/>
      <c r="OKH2" s="3"/>
      <c r="OKP2" s="3"/>
      <c r="OKX2" s="3"/>
      <c r="OLF2" s="3"/>
      <c r="OLN2" s="3"/>
      <c r="OLV2" s="3"/>
      <c r="OMD2" s="3"/>
      <c r="OML2" s="3"/>
      <c r="OMT2" s="3"/>
      <c r="ONB2" s="3"/>
      <c r="ONJ2" s="3"/>
      <c r="ONR2" s="3"/>
      <c r="ONZ2" s="3"/>
      <c r="OOH2" s="3"/>
      <c r="OOP2" s="3"/>
      <c r="OOX2" s="3"/>
      <c r="OPF2" s="3"/>
      <c r="OPN2" s="3"/>
      <c r="OPV2" s="3"/>
      <c r="OQD2" s="3"/>
      <c r="OQL2" s="3"/>
      <c r="OQT2" s="3"/>
      <c r="ORB2" s="3"/>
      <c r="ORJ2" s="3"/>
      <c r="ORR2" s="3"/>
      <c r="ORZ2" s="3"/>
      <c r="OSH2" s="3"/>
      <c r="OSP2" s="3"/>
      <c r="OSX2" s="3"/>
      <c r="OTF2" s="3"/>
      <c r="OTN2" s="3"/>
      <c r="OTV2" s="3"/>
      <c r="OUD2" s="3"/>
      <c r="OUL2" s="3"/>
      <c r="OUT2" s="3"/>
      <c r="OVB2" s="3"/>
      <c r="OVJ2" s="3"/>
      <c r="OVR2" s="3"/>
      <c r="OVZ2" s="3"/>
      <c r="OWH2" s="3"/>
      <c r="OWP2" s="3"/>
      <c r="OWX2" s="3"/>
      <c r="OXF2" s="3"/>
      <c r="OXN2" s="3"/>
      <c r="OXV2" s="3"/>
      <c r="OYD2" s="3"/>
      <c r="OYL2" s="3"/>
      <c r="OYT2" s="3"/>
      <c r="OZB2" s="3"/>
      <c r="OZJ2" s="3"/>
      <c r="OZR2" s="3"/>
      <c r="OZZ2" s="3"/>
      <c r="PAH2" s="3"/>
      <c r="PAP2" s="3"/>
      <c r="PAX2" s="3"/>
      <c r="PBF2" s="3"/>
      <c r="PBN2" s="3"/>
      <c r="PBV2" s="3"/>
      <c r="PCD2" s="3"/>
      <c r="PCL2" s="3"/>
      <c r="PCT2" s="3"/>
      <c r="PDB2" s="3"/>
      <c r="PDJ2" s="3"/>
      <c r="PDR2" s="3"/>
      <c r="PDZ2" s="3"/>
      <c r="PEH2" s="3"/>
      <c r="PEP2" s="3"/>
      <c r="PEX2" s="3"/>
      <c r="PFF2" s="3"/>
      <c r="PFN2" s="3"/>
      <c r="PFV2" s="3"/>
      <c r="PGD2" s="3"/>
      <c r="PGL2" s="3"/>
      <c r="PGT2" s="3"/>
      <c r="PHB2" s="3"/>
      <c r="PHJ2" s="3"/>
      <c r="PHR2" s="3"/>
      <c r="PHZ2" s="3"/>
      <c r="PIH2" s="3"/>
      <c r="PIP2" s="3"/>
      <c r="PIX2" s="3"/>
      <c r="PJF2" s="3"/>
      <c r="PJN2" s="3"/>
      <c r="PJV2" s="3"/>
      <c r="PKD2" s="3"/>
      <c r="PKL2" s="3"/>
      <c r="PKT2" s="3"/>
      <c r="PLB2" s="3"/>
      <c r="PLJ2" s="3"/>
      <c r="PLR2" s="3"/>
      <c r="PLZ2" s="3"/>
      <c r="PMH2" s="3"/>
      <c r="PMP2" s="3"/>
      <c r="PMX2" s="3"/>
      <c r="PNF2" s="3"/>
      <c r="PNN2" s="3"/>
      <c r="PNV2" s="3"/>
      <c r="POD2" s="3"/>
      <c r="POL2" s="3"/>
      <c r="POT2" s="3"/>
      <c r="PPB2" s="3"/>
      <c r="PPJ2" s="3"/>
      <c r="PPR2" s="3"/>
      <c r="PPZ2" s="3"/>
      <c r="PQH2" s="3"/>
      <c r="PQP2" s="3"/>
      <c r="PQX2" s="3"/>
      <c r="PRF2" s="3"/>
      <c r="PRN2" s="3"/>
      <c r="PRV2" s="3"/>
      <c r="PSD2" s="3"/>
      <c r="PSL2" s="3"/>
      <c r="PST2" s="3"/>
      <c r="PTB2" s="3"/>
      <c r="PTJ2" s="3"/>
      <c r="PTR2" s="3"/>
      <c r="PTZ2" s="3"/>
      <c r="PUH2" s="3"/>
      <c r="PUP2" s="3"/>
      <c r="PUX2" s="3"/>
      <c r="PVF2" s="3"/>
      <c r="PVN2" s="3"/>
      <c r="PVV2" s="3"/>
      <c r="PWD2" s="3"/>
      <c r="PWL2" s="3"/>
      <c r="PWT2" s="3"/>
      <c r="PXB2" s="3"/>
      <c r="PXJ2" s="3"/>
      <c r="PXR2" s="3"/>
      <c r="PXZ2" s="3"/>
      <c r="PYH2" s="3"/>
      <c r="PYP2" s="3"/>
      <c r="PYX2" s="3"/>
      <c r="PZF2" s="3"/>
      <c r="PZN2" s="3"/>
      <c r="PZV2" s="3"/>
      <c r="QAD2" s="3"/>
      <c r="QAL2" s="3"/>
      <c r="QAT2" s="3"/>
      <c r="QBB2" s="3"/>
      <c r="QBJ2" s="3"/>
      <c r="QBR2" s="3"/>
      <c r="QBZ2" s="3"/>
      <c r="QCH2" s="3"/>
      <c r="QCP2" s="3"/>
      <c r="QCX2" s="3"/>
      <c r="QDF2" s="3"/>
      <c r="QDN2" s="3"/>
      <c r="QDV2" s="3"/>
      <c r="QED2" s="3"/>
      <c r="QEL2" s="3"/>
      <c r="QET2" s="3"/>
      <c r="QFB2" s="3"/>
      <c r="QFJ2" s="3"/>
      <c r="QFR2" s="3"/>
      <c r="QFZ2" s="3"/>
      <c r="QGH2" s="3"/>
      <c r="QGP2" s="3"/>
      <c r="QGX2" s="3"/>
      <c r="QHF2" s="3"/>
      <c r="QHN2" s="3"/>
      <c r="QHV2" s="3"/>
      <c r="QID2" s="3"/>
      <c r="QIL2" s="3"/>
      <c r="QIT2" s="3"/>
      <c r="QJB2" s="3"/>
      <c r="QJJ2" s="3"/>
      <c r="QJR2" s="3"/>
      <c r="QJZ2" s="3"/>
      <c r="QKH2" s="3"/>
      <c r="QKP2" s="3"/>
      <c r="QKX2" s="3"/>
      <c r="QLF2" s="3"/>
      <c r="QLN2" s="3"/>
      <c r="QLV2" s="3"/>
      <c r="QMD2" s="3"/>
      <c r="QML2" s="3"/>
      <c r="QMT2" s="3"/>
      <c r="QNB2" s="3"/>
      <c r="QNJ2" s="3"/>
      <c r="QNR2" s="3"/>
      <c r="QNZ2" s="3"/>
      <c r="QOH2" s="3"/>
      <c r="QOP2" s="3"/>
      <c r="QOX2" s="3"/>
      <c r="QPF2" s="3"/>
      <c r="QPN2" s="3"/>
      <c r="QPV2" s="3"/>
      <c r="QQD2" s="3"/>
      <c r="QQL2" s="3"/>
      <c r="QQT2" s="3"/>
      <c r="QRB2" s="3"/>
      <c r="QRJ2" s="3"/>
      <c r="QRR2" s="3"/>
      <c r="QRZ2" s="3"/>
      <c r="QSH2" s="3"/>
      <c r="QSP2" s="3"/>
      <c r="QSX2" s="3"/>
      <c r="QTF2" s="3"/>
      <c r="QTN2" s="3"/>
      <c r="QTV2" s="3"/>
      <c r="QUD2" s="3"/>
      <c r="QUL2" s="3"/>
      <c r="QUT2" s="3"/>
      <c r="QVB2" s="3"/>
      <c r="QVJ2" s="3"/>
      <c r="QVR2" s="3"/>
      <c r="QVZ2" s="3"/>
      <c r="QWH2" s="3"/>
      <c r="QWP2" s="3"/>
      <c r="QWX2" s="3"/>
      <c r="QXF2" s="3"/>
      <c r="QXN2" s="3"/>
      <c r="QXV2" s="3"/>
      <c r="QYD2" s="3"/>
      <c r="QYL2" s="3"/>
      <c r="QYT2" s="3"/>
      <c r="QZB2" s="3"/>
      <c r="QZJ2" s="3"/>
      <c r="QZR2" s="3"/>
      <c r="QZZ2" s="3"/>
      <c r="RAH2" s="3"/>
      <c r="RAP2" s="3"/>
      <c r="RAX2" s="3"/>
      <c r="RBF2" s="3"/>
      <c r="RBN2" s="3"/>
      <c r="RBV2" s="3"/>
      <c r="RCD2" s="3"/>
      <c r="RCL2" s="3"/>
      <c r="RCT2" s="3"/>
      <c r="RDB2" s="3"/>
      <c r="RDJ2" s="3"/>
      <c r="RDR2" s="3"/>
      <c r="RDZ2" s="3"/>
      <c r="REH2" s="3"/>
      <c r="REP2" s="3"/>
      <c r="REX2" s="3"/>
      <c r="RFF2" s="3"/>
      <c r="RFN2" s="3"/>
      <c r="RFV2" s="3"/>
      <c r="RGD2" s="3"/>
      <c r="RGL2" s="3"/>
      <c r="RGT2" s="3"/>
      <c r="RHB2" s="3"/>
      <c r="RHJ2" s="3"/>
      <c r="RHR2" s="3"/>
      <c r="RHZ2" s="3"/>
      <c r="RIH2" s="3"/>
      <c r="RIP2" s="3"/>
      <c r="RIX2" s="3"/>
      <c r="RJF2" s="3"/>
      <c r="RJN2" s="3"/>
      <c r="RJV2" s="3"/>
      <c r="RKD2" s="3"/>
      <c r="RKL2" s="3"/>
      <c r="RKT2" s="3"/>
      <c r="RLB2" s="3"/>
      <c r="RLJ2" s="3"/>
      <c r="RLR2" s="3"/>
      <c r="RLZ2" s="3"/>
      <c r="RMH2" s="3"/>
      <c r="RMP2" s="3"/>
      <c r="RMX2" s="3"/>
      <c r="RNF2" s="3"/>
      <c r="RNN2" s="3"/>
      <c r="RNV2" s="3"/>
      <c r="ROD2" s="3"/>
      <c r="ROL2" s="3"/>
      <c r="ROT2" s="3"/>
      <c r="RPB2" s="3"/>
      <c r="RPJ2" s="3"/>
      <c r="RPR2" s="3"/>
      <c r="RPZ2" s="3"/>
      <c r="RQH2" s="3"/>
      <c r="RQP2" s="3"/>
      <c r="RQX2" s="3"/>
      <c r="RRF2" s="3"/>
      <c r="RRN2" s="3"/>
      <c r="RRV2" s="3"/>
      <c r="RSD2" s="3"/>
      <c r="RSL2" s="3"/>
      <c r="RST2" s="3"/>
      <c r="RTB2" s="3"/>
      <c r="RTJ2" s="3"/>
      <c r="RTR2" s="3"/>
      <c r="RTZ2" s="3"/>
      <c r="RUH2" s="3"/>
      <c r="RUP2" s="3"/>
      <c r="RUX2" s="3"/>
      <c r="RVF2" s="3"/>
      <c r="RVN2" s="3"/>
      <c r="RVV2" s="3"/>
      <c r="RWD2" s="3"/>
      <c r="RWL2" s="3"/>
      <c r="RWT2" s="3"/>
      <c r="RXB2" s="3"/>
      <c r="RXJ2" s="3"/>
      <c r="RXR2" s="3"/>
      <c r="RXZ2" s="3"/>
      <c r="RYH2" s="3"/>
      <c r="RYP2" s="3"/>
      <c r="RYX2" s="3"/>
      <c r="RZF2" s="3"/>
      <c r="RZN2" s="3"/>
      <c r="RZV2" s="3"/>
      <c r="SAD2" s="3"/>
      <c r="SAL2" s="3"/>
      <c r="SAT2" s="3"/>
      <c r="SBB2" s="3"/>
      <c r="SBJ2" s="3"/>
      <c r="SBR2" s="3"/>
      <c r="SBZ2" s="3"/>
      <c r="SCH2" s="3"/>
      <c r="SCP2" s="3"/>
      <c r="SCX2" s="3"/>
      <c r="SDF2" s="3"/>
      <c r="SDN2" s="3"/>
      <c r="SDV2" s="3"/>
      <c r="SED2" s="3"/>
      <c r="SEL2" s="3"/>
      <c r="SET2" s="3"/>
      <c r="SFB2" s="3"/>
      <c r="SFJ2" s="3"/>
      <c r="SFR2" s="3"/>
      <c r="SFZ2" s="3"/>
      <c r="SGH2" s="3"/>
      <c r="SGP2" s="3"/>
      <c r="SGX2" s="3"/>
      <c r="SHF2" s="3"/>
      <c r="SHN2" s="3"/>
      <c r="SHV2" s="3"/>
      <c r="SID2" s="3"/>
      <c r="SIL2" s="3"/>
      <c r="SIT2" s="3"/>
      <c r="SJB2" s="3"/>
      <c r="SJJ2" s="3"/>
      <c r="SJR2" s="3"/>
      <c r="SJZ2" s="3"/>
      <c r="SKH2" s="3"/>
      <c r="SKP2" s="3"/>
      <c r="SKX2" s="3"/>
      <c r="SLF2" s="3"/>
      <c r="SLN2" s="3"/>
      <c r="SLV2" s="3"/>
      <c r="SMD2" s="3"/>
      <c r="SML2" s="3"/>
      <c r="SMT2" s="3"/>
      <c r="SNB2" s="3"/>
      <c r="SNJ2" s="3"/>
      <c r="SNR2" s="3"/>
      <c r="SNZ2" s="3"/>
      <c r="SOH2" s="3"/>
      <c r="SOP2" s="3"/>
      <c r="SOX2" s="3"/>
      <c r="SPF2" s="3"/>
      <c r="SPN2" s="3"/>
      <c r="SPV2" s="3"/>
      <c r="SQD2" s="3"/>
      <c r="SQL2" s="3"/>
      <c r="SQT2" s="3"/>
      <c r="SRB2" s="3"/>
      <c r="SRJ2" s="3"/>
      <c r="SRR2" s="3"/>
      <c r="SRZ2" s="3"/>
      <c r="SSH2" s="3"/>
      <c r="SSP2" s="3"/>
      <c r="SSX2" s="3"/>
      <c r="STF2" s="3"/>
      <c r="STN2" s="3"/>
      <c r="STV2" s="3"/>
      <c r="SUD2" s="3"/>
      <c r="SUL2" s="3"/>
      <c r="SUT2" s="3"/>
      <c r="SVB2" s="3"/>
      <c r="SVJ2" s="3"/>
      <c r="SVR2" s="3"/>
      <c r="SVZ2" s="3"/>
      <c r="SWH2" s="3"/>
      <c r="SWP2" s="3"/>
      <c r="SWX2" s="3"/>
      <c r="SXF2" s="3"/>
      <c r="SXN2" s="3"/>
      <c r="SXV2" s="3"/>
      <c r="SYD2" s="3"/>
      <c r="SYL2" s="3"/>
      <c r="SYT2" s="3"/>
      <c r="SZB2" s="3"/>
      <c r="SZJ2" s="3"/>
      <c r="SZR2" s="3"/>
      <c r="SZZ2" s="3"/>
      <c r="TAH2" s="3"/>
      <c r="TAP2" s="3"/>
      <c r="TAX2" s="3"/>
      <c r="TBF2" s="3"/>
      <c r="TBN2" s="3"/>
      <c r="TBV2" s="3"/>
      <c r="TCD2" s="3"/>
      <c r="TCL2" s="3"/>
      <c r="TCT2" s="3"/>
      <c r="TDB2" s="3"/>
      <c r="TDJ2" s="3"/>
      <c r="TDR2" s="3"/>
      <c r="TDZ2" s="3"/>
      <c r="TEH2" s="3"/>
      <c r="TEP2" s="3"/>
      <c r="TEX2" s="3"/>
      <c r="TFF2" s="3"/>
      <c r="TFN2" s="3"/>
      <c r="TFV2" s="3"/>
      <c r="TGD2" s="3"/>
      <c r="TGL2" s="3"/>
      <c r="TGT2" s="3"/>
      <c r="THB2" s="3"/>
      <c r="THJ2" s="3"/>
      <c r="THR2" s="3"/>
      <c r="THZ2" s="3"/>
      <c r="TIH2" s="3"/>
      <c r="TIP2" s="3"/>
      <c r="TIX2" s="3"/>
      <c r="TJF2" s="3"/>
      <c r="TJN2" s="3"/>
      <c r="TJV2" s="3"/>
      <c r="TKD2" s="3"/>
      <c r="TKL2" s="3"/>
      <c r="TKT2" s="3"/>
      <c r="TLB2" s="3"/>
      <c r="TLJ2" s="3"/>
      <c r="TLR2" s="3"/>
      <c r="TLZ2" s="3"/>
      <c r="TMH2" s="3"/>
      <c r="TMP2" s="3"/>
      <c r="TMX2" s="3"/>
      <c r="TNF2" s="3"/>
      <c r="TNN2" s="3"/>
      <c r="TNV2" s="3"/>
      <c r="TOD2" s="3"/>
      <c r="TOL2" s="3"/>
      <c r="TOT2" s="3"/>
      <c r="TPB2" s="3"/>
      <c r="TPJ2" s="3"/>
      <c r="TPR2" s="3"/>
      <c r="TPZ2" s="3"/>
      <c r="TQH2" s="3"/>
      <c r="TQP2" s="3"/>
      <c r="TQX2" s="3"/>
      <c r="TRF2" s="3"/>
      <c r="TRN2" s="3"/>
      <c r="TRV2" s="3"/>
      <c r="TSD2" s="3"/>
      <c r="TSL2" s="3"/>
      <c r="TST2" s="3"/>
      <c r="TTB2" s="3"/>
      <c r="TTJ2" s="3"/>
      <c r="TTR2" s="3"/>
      <c r="TTZ2" s="3"/>
      <c r="TUH2" s="3"/>
      <c r="TUP2" s="3"/>
      <c r="TUX2" s="3"/>
      <c r="TVF2" s="3"/>
      <c r="TVN2" s="3"/>
      <c r="TVV2" s="3"/>
      <c r="TWD2" s="3"/>
      <c r="TWL2" s="3"/>
      <c r="TWT2" s="3"/>
      <c r="TXB2" s="3"/>
      <c r="TXJ2" s="3"/>
      <c r="TXR2" s="3"/>
      <c r="TXZ2" s="3"/>
      <c r="TYH2" s="3"/>
      <c r="TYP2" s="3"/>
      <c r="TYX2" s="3"/>
      <c r="TZF2" s="3"/>
      <c r="TZN2" s="3"/>
      <c r="TZV2" s="3"/>
      <c r="UAD2" s="3"/>
      <c r="UAL2" s="3"/>
      <c r="UAT2" s="3"/>
      <c r="UBB2" s="3"/>
      <c r="UBJ2" s="3"/>
      <c r="UBR2" s="3"/>
      <c r="UBZ2" s="3"/>
      <c r="UCH2" s="3"/>
      <c r="UCP2" s="3"/>
      <c r="UCX2" s="3"/>
      <c r="UDF2" s="3"/>
      <c r="UDN2" s="3"/>
      <c r="UDV2" s="3"/>
      <c r="UED2" s="3"/>
      <c r="UEL2" s="3"/>
      <c r="UET2" s="3"/>
      <c r="UFB2" s="3"/>
      <c r="UFJ2" s="3"/>
      <c r="UFR2" s="3"/>
      <c r="UFZ2" s="3"/>
      <c r="UGH2" s="3"/>
      <c r="UGP2" s="3"/>
      <c r="UGX2" s="3"/>
      <c r="UHF2" s="3"/>
      <c r="UHN2" s="3"/>
      <c r="UHV2" s="3"/>
      <c r="UID2" s="3"/>
      <c r="UIL2" s="3"/>
      <c r="UIT2" s="3"/>
      <c r="UJB2" s="3"/>
      <c r="UJJ2" s="3"/>
      <c r="UJR2" s="3"/>
      <c r="UJZ2" s="3"/>
      <c r="UKH2" s="3"/>
      <c r="UKP2" s="3"/>
      <c r="UKX2" s="3"/>
      <c r="ULF2" s="3"/>
      <c r="ULN2" s="3"/>
      <c r="ULV2" s="3"/>
      <c r="UMD2" s="3"/>
      <c r="UML2" s="3"/>
      <c r="UMT2" s="3"/>
      <c r="UNB2" s="3"/>
      <c r="UNJ2" s="3"/>
      <c r="UNR2" s="3"/>
      <c r="UNZ2" s="3"/>
      <c r="UOH2" s="3"/>
      <c r="UOP2" s="3"/>
      <c r="UOX2" s="3"/>
      <c r="UPF2" s="3"/>
      <c r="UPN2" s="3"/>
      <c r="UPV2" s="3"/>
      <c r="UQD2" s="3"/>
      <c r="UQL2" s="3"/>
      <c r="UQT2" s="3"/>
      <c r="URB2" s="3"/>
      <c r="URJ2" s="3"/>
      <c r="URR2" s="3"/>
      <c r="URZ2" s="3"/>
      <c r="USH2" s="3"/>
      <c r="USP2" s="3"/>
      <c r="USX2" s="3"/>
      <c r="UTF2" s="3"/>
      <c r="UTN2" s="3"/>
      <c r="UTV2" s="3"/>
      <c r="UUD2" s="3"/>
      <c r="UUL2" s="3"/>
      <c r="UUT2" s="3"/>
      <c r="UVB2" s="3"/>
      <c r="UVJ2" s="3"/>
      <c r="UVR2" s="3"/>
      <c r="UVZ2" s="3"/>
      <c r="UWH2" s="3"/>
      <c r="UWP2" s="3"/>
      <c r="UWX2" s="3"/>
      <c r="UXF2" s="3"/>
      <c r="UXN2" s="3"/>
      <c r="UXV2" s="3"/>
      <c r="UYD2" s="3"/>
      <c r="UYL2" s="3"/>
      <c r="UYT2" s="3"/>
      <c r="UZB2" s="3"/>
      <c r="UZJ2" s="3"/>
      <c r="UZR2" s="3"/>
      <c r="UZZ2" s="3"/>
      <c r="VAH2" s="3"/>
      <c r="VAP2" s="3"/>
      <c r="VAX2" s="3"/>
      <c r="VBF2" s="3"/>
      <c r="VBN2" s="3"/>
      <c r="VBV2" s="3"/>
      <c r="VCD2" s="3"/>
      <c r="VCL2" s="3"/>
      <c r="VCT2" s="3"/>
      <c r="VDB2" s="3"/>
      <c r="VDJ2" s="3"/>
      <c r="VDR2" s="3"/>
      <c r="VDZ2" s="3"/>
      <c r="VEH2" s="3"/>
      <c r="VEP2" s="3"/>
      <c r="VEX2" s="3"/>
      <c r="VFF2" s="3"/>
      <c r="VFN2" s="3"/>
      <c r="VFV2" s="3"/>
      <c r="VGD2" s="3"/>
      <c r="VGL2" s="3"/>
      <c r="VGT2" s="3"/>
      <c r="VHB2" s="3"/>
      <c r="VHJ2" s="3"/>
      <c r="VHR2" s="3"/>
      <c r="VHZ2" s="3"/>
      <c r="VIH2" s="3"/>
      <c r="VIP2" s="3"/>
      <c r="VIX2" s="3"/>
      <c r="VJF2" s="3"/>
      <c r="VJN2" s="3"/>
      <c r="VJV2" s="3"/>
      <c r="VKD2" s="3"/>
      <c r="VKL2" s="3"/>
      <c r="VKT2" s="3"/>
      <c r="VLB2" s="3"/>
      <c r="VLJ2" s="3"/>
      <c r="VLR2" s="3"/>
      <c r="VLZ2" s="3"/>
      <c r="VMH2" s="3"/>
      <c r="VMP2" s="3"/>
      <c r="VMX2" s="3"/>
      <c r="VNF2" s="3"/>
      <c r="VNN2" s="3"/>
      <c r="VNV2" s="3"/>
      <c r="VOD2" s="3"/>
      <c r="VOL2" s="3"/>
      <c r="VOT2" s="3"/>
      <c r="VPB2" s="3"/>
      <c r="VPJ2" s="3"/>
      <c r="VPR2" s="3"/>
      <c r="VPZ2" s="3"/>
      <c r="VQH2" s="3"/>
      <c r="VQP2" s="3"/>
      <c r="VQX2" s="3"/>
      <c r="VRF2" s="3"/>
      <c r="VRN2" s="3"/>
      <c r="VRV2" s="3"/>
      <c r="VSD2" s="3"/>
      <c r="VSL2" s="3"/>
      <c r="VST2" s="3"/>
      <c r="VTB2" s="3"/>
      <c r="VTJ2" s="3"/>
      <c r="VTR2" s="3"/>
      <c r="VTZ2" s="3"/>
      <c r="VUH2" s="3"/>
      <c r="VUP2" s="3"/>
      <c r="VUX2" s="3"/>
      <c r="VVF2" s="3"/>
      <c r="VVN2" s="3"/>
      <c r="VVV2" s="3"/>
      <c r="VWD2" s="3"/>
      <c r="VWL2" s="3"/>
      <c r="VWT2" s="3"/>
      <c r="VXB2" s="3"/>
      <c r="VXJ2" s="3"/>
      <c r="VXR2" s="3"/>
      <c r="VXZ2" s="3"/>
      <c r="VYH2" s="3"/>
      <c r="VYP2" s="3"/>
      <c r="VYX2" s="3"/>
      <c r="VZF2" s="3"/>
      <c r="VZN2" s="3"/>
      <c r="VZV2" s="3"/>
      <c r="WAD2" s="3"/>
      <c r="WAL2" s="3"/>
      <c r="WAT2" s="3"/>
      <c r="WBB2" s="3"/>
      <c r="WBJ2" s="3"/>
      <c r="WBR2" s="3"/>
      <c r="WBZ2" s="3"/>
      <c r="WCH2" s="3"/>
      <c r="WCP2" s="3"/>
      <c r="WCX2" s="3"/>
      <c r="WDF2" s="3"/>
      <c r="WDN2" s="3"/>
      <c r="WDV2" s="3"/>
      <c r="WED2" s="3"/>
      <c r="WEL2" s="3"/>
      <c r="WET2" s="3"/>
      <c r="WFB2" s="3"/>
      <c r="WFJ2" s="3"/>
      <c r="WFR2" s="3"/>
      <c r="WFZ2" s="3"/>
      <c r="WGH2" s="3"/>
      <c r="WGP2" s="3"/>
      <c r="WGX2" s="3"/>
      <c r="WHF2" s="3"/>
      <c r="WHN2" s="3"/>
      <c r="WHV2" s="3"/>
      <c r="WID2" s="3"/>
      <c r="WIL2" s="3"/>
      <c r="WIT2" s="3"/>
      <c r="WJB2" s="3"/>
      <c r="WJJ2" s="3"/>
      <c r="WJR2" s="3"/>
      <c r="WJZ2" s="3"/>
      <c r="WKH2" s="3"/>
      <c r="WKP2" s="3"/>
      <c r="WKX2" s="3"/>
      <c r="WLF2" s="3"/>
      <c r="WLN2" s="3"/>
      <c r="WLV2" s="3"/>
      <c r="WMD2" s="3"/>
      <c r="WML2" s="3"/>
      <c r="WMT2" s="3"/>
      <c r="WNB2" s="3"/>
      <c r="WNJ2" s="3"/>
      <c r="WNR2" s="3"/>
      <c r="WNZ2" s="3"/>
      <c r="WOH2" s="3"/>
      <c r="WOP2" s="3"/>
      <c r="WOX2" s="3"/>
      <c r="WPF2" s="3"/>
      <c r="WPN2" s="3"/>
      <c r="WPV2" s="3"/>
      <c r="WQD2" s="3"/>
      <c r="WQL2" s="3"/>
      <c r="WQT2" s="3"/>
      <c r="WRB2" s="3"/>
      <c r="WRJ2" s="3"/>
      <c r="WRR2" s="3"/>
      <c r="WRZ2" s="3"/>
      <c r="WSH2" s="3"/>
      <c r="WSP2" s="3"/>
      <c r="WSX2" s="3"/>
      <c r="WTF2" s="3"/>
      <c r="WTN2" s="3"/>
      <c r="WTV2" s="3"/>
      <c r="WUD2" s="3"/>
      <c r="WUL2" s="3"/>
      <c r="WUT2" s="3"/>
      <c r="WVB2" s="3"/>
      <c r="WVJ2" s="3"/>
      <c r="WVR2" s="3"/>
      <c r="WVZ2" s="3"/>
      <c r="WWH2" s="3"/>
      <c r="WWP2" s="3"/>
      <c r="WWX2" s="3"/>
      <c r="WXF2" s="3"/>
      <c r="WXN2" s="3"/>
      <c r="WXV2" s="3"/>
      <c r="WYD2" s="3"/>
      <c r="WYL2" s="3"/>
      <c r="WYT2" s="3"/>
      <c r="WZB2" s="3"/>
      <c r="WZJ2" s="3"/>
      <c r="WZR2" s="3"/>
      <c r="WZZ2" s="3"/>
      <c r="XAH2" s="3"/>
      <c r="XAP2" s="3"/>
      <c r="XAX2" s="3"/>
      <c r="XBF2" s="3"/>
      <c r="XBN2" s="3"/>
      <c r="XBV2" s="3"/>
      <c r="XCD2" s="3"/>
      <c r="XCL2" s="3"/>
      <c r="XCT2" s="3"/>
      <c r="XDB2" s="3"/>
      <c r="XDJ2" s="3"/>
      <c r="XDR2" s="3"/>
      <c r="XDZ2" s="3"/>
      <c r="XEH2" s="3"/>
      <c r="XEP2" s="3"/>
      <c r="XEX2" s="3"/>
    </row>
    <row r="3" spans="1:1018 1026:2042 2050:3066 3074:4090 4098:5114 5122:6138 6146:7162 7170:8186 8194:9210 9218:10234 10242:11258 11266:12282 12290:13306 13314:14330 14338:15354 15362:16378" x14ac:dyDescent="0.25">
      <c r="A3" t="s">
        <v>76</v>
      </c>
      <c r="B3" s="3" t="s">
        <v>73</v>
      </c>
      <c r="C3">
        <v>0.56229822500000004</v>
      </c>
      <c r="D3">
        <v>0.56597105299999995</v>
      </c>
      <c r="E3">
        <v>0.57807524399999999</v>
      </c>
      <c r="F3">
        <v>-0.58184010799999997</v>
      </c>
      <c r="G3">
        <v>-0.51706848800000005</v>
      </c>
      <c r="H3">
        <v>12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1018 1026:2042 2050:3066 3074:4090 4098:5114 5122:6138 6146:7162 7170:8186 8194:9210 9218:10234 10242:11258 11266:12282 12290:13306 13314:14330 14338:15354 15362:16378" x14ac:dyDescent="0.25">
      <c r="A4" t="s">
        <v>76</v>
      </c>
      <c r="B4" s="3" t="s">
        <v>71</v>
      </c>
      <c r="C4">
        <v>0.69955325099999999</v>
      </c>
      <c r="D4">
        <v>0.73801432</v>
      </c>
      <c r="E4">
        <v>0.203307713</v>
      </c>
      <c r="F4">
        <v>-0.47331870300000001</v>
      </c>
      <c r="G4">
        <v>0.14482304900000001</v>
      </c>
      <c r="H4">
        <v>20</v>
      </c>
      <c r="J4" s="4" t="s">
        <v>97</v>
      </c>
      <c r="K4" s="11">
        <v>0.30183092514285714</v>
      </c>
      <c r="L4" s="11" t="s">
        <v>97</v>
      </c>
      <c r="M4" s="11">
        <v>0.32058696557142857</v>
      </c>
      <c r="N4" s="11" t="s">
        <v>97</v>
      </c>
      <c r="O4" s="11">
        <v>0.1484640687857143</v>
      </c>
      <c r="P4" s="11" t="s">
        <v>97</v>
      </c>
      <c r="Q4" s="11">
        <v>0.16624508864285717</v>
      </c>
      <c r="R4" s="11" t="s">
        <v>97</v>
      </c>
      <c r="S4" s="11">
        <v>-0.19873124657142857</v>
      </c>
      <c r="T4" s="11" t="s">
        <v>97</v>
      </c>
      <c r="U4" s="11">
        <v>17.785714285714285</v>
      </c>
    </row>
    <row r="5" spans="1:1018 1026:2042 2050:3066 3074:4090 4098:5114 5122:6138 6146:7162 7170:8186 8194:9210 9218:10234 10242:11258 11266:12282 12290:13306 13314:14330 14338:15354 15362:16378" x14ac:dyDescent="0.25">
      <c r="A5" t="s">
        <v>76</v>
      </c>
      <c r="B5" s="3" t="s">
        <v>64</v>
      </c>
      <c r="C5">
        <v>-0.36606427000000002</v>
      </c>
      <c r="D5">
        <v>-0.369811836</v>
      </c>
      <c r="E5">
        <v>3.7481214999999998E-2</v>
      </c>
      <c r="F5">
        <v>-8.1111207000000005E-2</v>
      </c>
      <c r="G5">
        <v>8.5381708000000001E-2</v>
      </c>
      <c r="H5">
        <v>20</v>
      </c>
      <c r="J5" s="4" t="s">
        <v>98</v>
      </c>
      <c r="K5" s="11">
        <v>0.10438823782600662</v>
      </c>
      <c r="L5" s="11" t="s">
        <v>98</v>
      </c>
      <c r="M5" s="11">
        <v>0.10186666573434948</v>
      </c>
      <c r="N5" s="11" t="s">
        <v>98</v>
      </c>
      <c r="O5" s="11">
        <v>8.4795073273858837E-2</v>
      </c>
      <c r="P5" s="11" t="s">
        <v>98</v>
      </c>
      <c r="Q5" s="11">
        <v>0.11866738117989786</v>
      </c>
      <c r="R5" s="11" t="s">
        <v>98</v>
      </c>
      <c r="S5" s="11">
        <v>0.11867269746270635</v>
      </c>
      <c r="T5" s="11" t="s">
        <v>98</v>
      </c>
      <c r="U5" s="11">
        <v>0.9731481225619466</v>
      </c>
    </row>
    <row r="6" spans="1:1018 1026:2042 2050:3066 3074:4090 4098:5114 5122:6138 6146:7162 7170:8186 8194:9210 9218:10234 10242:11258 11266:12282 12290:13306 13314:14330 14338:15354 15362:16378" x14ac:dyDescent="0.25">
      <c r="A6" t="s">
        <v>76</v>
      </c>
      <c r="B6" s="3" t="s">
        <v>68</v>
      </c>
      <c r="C6">
        <v>0.625542398</v>
      </c>
      <c r="D6">
        <v>0.60948219000000003</v>
      </c>
      <c r="E6">
        <v>0.52577172999999999</v>
      </c>
      <c r="F6">
        <v>3.7870897000000001E-2</v>
      </c>
      <c r="G6">
        <v>-0.63768520399999995</v>
      </c>
      <c r="H6">
        <v>20</v>
      </c>
      <c r="J6" s="4" t="s">
        <v>99</v>
      </c>
      <c r="K6" s="11">
        <v>0.47564905499999999</v>
      </c>
      <c r="L6" s="11" t="s">
        <v>99</v>
      </c>
      <c r="M6" s="11">
        <v>0.48595246199999997</v>
      </c>
      <c r="N6" s="11" t="s">
        <v>99</v>
      </c>
      <c r="O6" s="11">
        <v>0.17271114700000001</v>
      </c>
      <c r="P6" s="11" t="s">
        <v>99</v>
      </c>
      <c r="Q6" s="11">
        <v>0.3205444315</v>
      </c>
      <c r="R6" s="11" t="s">
        <v>99</v>
      </c>
      <c r="S6" s="11">
        <v>-0.21944506400000002</v>
      </c>
      <c r="T6" s="11" t="s">
        <v>99</v>
      </c>
      <c r="U6" s="11">
        <v>20</v>
      </c>
    </row>
    <row r="7" spans="1:1018 1026:2042 2050:3066 3074:4090 4098:5114 5122:6138 6146:7162 7170:8186 8194:9210 9218:10234 10242:11258 11266:12282 12290:13306 13314:14330 14338:15354 15362:16378" x14ac:dyDescent="0.25">
      <c r="A7" t="s">
        <v>76</v>
      </c>
      <c r="B7" s="3" t="s">
        <v>60</v>
      </c>
      <c r="C7">
        <v>-0.249184608</v>
      </c>
      <c r="D7">
        <v>3.7655741999999999E-2</v>
      </c>
      <c r="E7">
        <v>-0.20089396000000001</v>
      </c>
      <c r="F7">
        <v>0.23684665199999999</v>
      </c>
      <c r="G7">
        <v>-0.22860366300000001</v>
      </c>
      <c r="H7">
        <v>20</v>
      </c>
      <c r="J7" s="4" t="s">
        <v>100</v>
      </c>
      <c r="K7" s="11" t="e">
        <v>#N/A</v>
      </c>
      <c r="L7" s="11" t="s">
        <v>100</v>
      </c>
      <c r="M7" s="11" t="e">
        <v>#N/A</v>
      </c>
      <c r="N7" s="11" t="s">
        <v>100</v>
      </c>
      <c r="O7" s="11" t="e">
        <v>#N/A</v>
      </c>
      <c r="P7" s="11" t="s">
        <v>100</v>
      </c>
      <c r="Q7" s="11" t="e">
        <v>#N/A</v>
      </c>
      <c r="R7" s="11" t="s">
        <v>100</v>
      </c>
      <c r="S7" s="11" t="e">
        <v>#N/A</v>
      </c>
      <c r="T7" s="11" t="s">
        <v>100</v>
      </c>
      <c r="U7" s="11">
        <v>20</v>
      </c>
    </row>
    <row r="8" spans="1:1018 1026:2042 2050:3066 3074:4090 4098:5114 5122:6138 6146:7162 7170:8186 8194:9210 9218:10234 10242:11258 11266:12282 12290:13306 13314:14330 14338:15354 15362:16378" x14ac:dyDescent="0.25">
      <c r="A8" t="s">
        <v>76</v>
      </c>
      <c r="B8" s="3" t="s">
        <v>67</v>
      </c>
      <c r="C8">
        <v>0.49177246499999999</v>
      </c>
      <c r="D8">
        <v>0.57606517300000004</v>
      </c>
      <c r="E8">
        <v>0.14211458099999999</v>
      </c>
      <c r="F8">
        <v>0.31871441</v>
      </c>
      <c r="G8">
        <v>0.35974565600000002</v>
      </c>
      <c r="H8">
        <v>12</v>
      </c>
      <c r="J8" s="4" t="s">
        <v>101</v>
      </c>
      <c r="K8" s="11">
        <v>0.39058502115399263</v>
      </c>
      <c r="L8" s="11" t="s">
        <v>101</v>
      </c>
      <c r="M8" s="11">
        <v>0.38115016231096066</v>
      </c>
      <c r="N8" s="11" t="s">
        <v>101</v>
      </c>
      <c r="O8" s="11">
        <v>0.3172741122771715</v>
      </c>
      <c r="P8" s="11" t="s">
        <v>101</v>
      </c>
      <c r="Q8" s="11">
        <v>0.44401268336088384</v>
      </c>
      <c r="R8" s="11" t="s">
        <v>101</v>
      </c>
      <c r="S8" s="11">
        <v>0.44403257506972438</v>
      </c>
      <c r="T8" s="11" t="s">
        <v>101</v>
      </c>
      <c r="U8" s="11">
        <v>3.6411868612091003</v>
      </c>
    </row>
    <row r="9" spans="1:1018 1026:2042 2050:3066 3074:4090 4098:5114 5122:6138 6146:7162 7170:8186 8194:9210 9218:10234 10242:11258 11266:12282 12290:13306 13314:14330 14338:15354 15362:16378" x14ac:dyDescent="0.25">
      <c r="A9" t="s">
        <v>76</v>
      </c>
      <c r="B9" s="3" t="s">
        <v>61</v>
      </c>
      <c r="C9">
        <v>7.7639088999999994E-2</v>
      </c>
      <c r="D9">
        <v>8.0489861999999995E-2</v>
      </c>
      <c r="E9">
        <v>3.9459429999999997E-2</v>
      </c>
      <c r="F9">
        <v>0.32237445300000001</v>
      </c>
      <c r="G9">
        <v>-0.31833570100000003</v>
      </c>
      <c r="H9">
        <v>18</v>
      </c>
      <c r="J9" s="4" t="s">
        <v>102</v>
      </c>
      <c r="K9" s="11">
        <v>0.15255665874986485</v>
      </c>
      <c r="L9" s="11" t="s">
        <v>102</v>
      </c>
      <c r="M9" s="11">
        <v>0.14527544622967167</v>
      </c>
      <c r="N9" s="11" t="s">
        <v>102</v>
      </c>
      <c r="O9" s="11">
        <v>0.10066286232126721</v>
      </c>
      <c r="P9" s="11" t="s">
        <v>102</v>
      </c>
      <c r="Q9" s="11">
        <v>0.19714726298533247</v>
      </c>
      <c r="R9" s="11" t="s">
        <v>102</v>
      </c>
      <c r="S9" s="11">
        <v>0.19716492772305041</v>
      </c>
      <c r="T9" s="11" t="s">
        <v>102</v>
      </c>
      <c r="U9" s="11">
        <v>13.258241758241779</v>
      </c>
    </row>
    <row r="10" spans="1:1018 1026:2042 2050:3066 3074:4090 4098:5114 5122:6138 6146:7162 7170:8186 8194:9210 9218:10234 10242:11258 11266:12282 12290:13306 13314:14330 14338:15354 15362:16378" x14ac:dyDescent="0.25">
      <c r="A10" t="s">
        <v>76</v>
      </c>
      <c r="B10" s="3" t="s">
        <v>62</v>
      </c>
      <c r="C10">
        <v>0.53977209199999998</v>
      </c>
      <c r="D10">
        <v>1.4755387999999999E-2</v>
      </c>
      <c r="E10">
        <v>0.30427406400000001</v>
      </c>
      <c r="F10">
        <v>0.37289134299999999</v>
      </c>
      <c r="G10">
        <v>0.55541754300000001</v>
      </c>
      <c r="H10">
        <v>20</v>
      </c>
      <c r="J10" s="4" t="s">
        <v>103</v>
      </c>
      <c r="K10" s="11">
        <v>-0.89524646273384745</v>
      </c>
      <c r="L10" s="11" t="s">
        <v>103</v>
      </c>
      <c r="M10" s="11">
        <v>-0.77651126162299455</v>
      </c>
      <c r="N10" s="11" t="s">
        <v>103</v>
      </c>
      <c r="O10" s="11">
        <v>-0.9472969776622242</v>
      </c>
      <c r="P10" s="11" t="s">
        <v>103</v>
      </c>
      <c r="Q10" s="11">
        <v>-0.62624085683036945</v>
      </c>
      <c r="R10" s="11" t="s">
        <v>103</v>
      </c>
      <c r="S10" s="11">
        <v>-1.2143317979036437</v>
      </c>
      <c r="T10" s="11" t="s">
        <v>103</v>
      </c>
      <c r="U10" s="11">
        <v>0.42835240845500344</v>
      </c>
    </row>
    <row r="11" spans="1:1018 1026:2042 2050:3066 3074:4090 4098:5114 5122:6138 6146:7162 7170:8186 8194:9210 9218:10234 10242:11258 11266:12282 12290:13306 13314:14330 14338:15354 15362:16378" x14ac:dyDescent="0.25">
      <c r="A11" t="s">
        <v>76</v>
      </c>
      <c r="B11" s="3" t="s">
        <v>65</v>
      </c>
      <c r="C11">
        <v>-0.35078234000000003</v>
      </c>
      <c r="D11">
        <v>-0.34290739999999997</v>
      </c>
      <c r="E11">
        <v>-0.33336427000000002</v>
      </c>
      <c r="F11">
        <v>0.38302449399999999</v>
      </c>
      <c r="G11">
        <v>-0.21028646500000001</v>
      </c>
      <c r="H11">
        <v>20</v>
      </c>
      <c r="J11" s="4" t="s">
        <v>104</v>
      </c>
      <c r="K11" s="11">
        <v>-0.81752783993382561</v>
      </c>
      <c r="L11" s="11" t="s">
        <v>104</v>
      </c>
      <c r="M11" s="11">
        <v>-0.71329505050508013</v>
      </c>
      <c r="N11" s="11" t="s">
        <v>104</v>
      </c>
      <c r="O11" s="11">
        <v>-0.40084238505333081</v>
      </c>
      <c r="P11" s="11" t="s">
        <v>104</v>
      </c>
      <c r="Q11" s="11">
        <v>-0.78652021992140375</v>
      </c>
      <c r="R11" s="11" t="s">
        <v>104</v>
      </c>
      <c r="S11" s="11">
        <v>0.26870380008733297</v>
      </c>
      <c r="T11" s="11" t="s">
        <v>104</v>
      </c>
      <c r="U11" s="11">
        <v>-1.4166559848045543</v>
      </c>
    </row>
    <row r="12" spans="1:1018 1026:2042 2050:3066 3074:4090 4098:5114 5122:6138 6146:7162 7170:8186 8194:9210 9218:10234 10242:11258 11266:12282 12290:13306 13314:14330 14338:15354 15362:16378" x14ac:dyDescent="0.25">
      <c r="A12" t="s">
        <v>76</v>
      </c>
      <c r="B12" s="3" t="s">
        <v>66</v>
      </c>
      <c r="C12">
        <v>0.72916170300000005</v>
      </c>
      <c r="D12">
        <v>0.71613876099999996</v>
      </c>
      <c r="E12">
        <v>0.41999847499999998</v>
      </c>
      <c r="F12">
        <v>0.51889746199999998</v>
      </c>
      <c r="G12">
        <v>-0.74135868999999999</v>
      </c>
      <c r="H12">
        <v>20</v>
      </c>
      <c r="J12" s="4" t="s">
        <v>105</v>
      </c>
      <c r="K12" s="11">
        <v>1.095225973</v>
      </c>
      <c r="L12" s="11" t="s">
        <v>105</v>
      </c>
      <c r="M12" s="11">
        <v>1.107826156</v>
      </c>
      <c r="N12" s="11" t="s">
        <v>105</v>
      </c>
      <c r="O12" s="11">
        <v>0.98741088200000005</v>
      </c>
      <c r="P12" s="11" t="s">
        <v>105</v>
      </c>
      <c r="Q12" s="11">
        <v>1.3438888229999999</v>
      </c>
      <c r="R12" s="11" t="s">
        <v>105</v>
      </c>
      <c r="S12" s="11">
        <v>1.300639243</v>
      </c>
      <c r="T12" s="11" t="s">
        <v>105</v>
      </c>
      <c r="U12" s="11">
        <v>10</v>
      </c>
    </row>
    <row r="13" spans="1:1018 1026:2042 2050:3066 3074:4090 4098:5114 5122:6138 6146:7162 7170:8186 8194:9210 9218:10234 10242:11258 11266:12282 12290:13306 13314:14330 14338:15354 15362:16378" x14ac:dyDescent="0.25">
      <c r="A13" t="s">
        <v>76</v>
      </c>
      <c r="B13" s="3" t="s">
        <v>63</v>
      </c>
      <c r="C13">
        <v>4.9018858999999998E-2</v>
      </c>
      <c r="D13">
        <v>0.20563200500000001</v>
      </c>
      <c r="E13">
        <v>0.449752492</v>
      </c>
      <c r="F13">
        <v>0.554195726</v>
      </c>
      <c r="G13">
        <v>-0.17420761800000001</v>
      </c>
      <c r="H13">
        <v>20</v>
      </c>
      <c r="J13" s="4" t="s">
        <v>106</v>
      </c>
      <c r="K13" s="11">
        <v>-0.36606427000000002</v>
      </c>
      <c r="L13" s="11" t="s">
        <v>106</v>
      </c>
      <c r="M13" s="11">
        <v>-0.369811836</v>
      </c>
      <c r="N13" s="11" t="s">
        <v>106</v>
      </c>
      <c r="O13" s="11">
        <v>-0.409335638</v>
      </c>
      <c r="P13" s="11" t="s">
        <v>106</v>
      </c>
      <c r="Q13" s="11">
        <v>-0.60563093400000001</v>
      </c>
      <c r="R13" s="11" t="s">
        <v>106</v>
      </c>
      <c r="S13" s="11">
        <v>-0.74522169999999999</v>
      </c>
      <c r="T13" s="11" t="s">
        <v>106</v>
      </c>
      <c r="U13" s="11">
        <v>10</v>
      </c>
    </row>
    <row r="14" spans="1:1018 1026:2042 2050:3066 3074:4090 4098:5114 5122:6138 6146:7162 7170:8186 8194:9210 9218:10234 10242:11258 11266:12282 12290:13306 13314:14330 14338:15354 15362:16378" x14ac:dyDescent="0.25">
      <c r="A14" t="s">
        <v>76</v>
      </c>
      <c r="B14" s="3" t="s">
        <v>70</v>
      </c>
      <c r="C14">
        <v>0.46911869899999997</v>
      </c>
      <c r="D14">
        <v>0.68482733600000001</v>
      </c>
      <c r="E14">
        <v>0.384534561</v>
      </c>
      <c r="F14">
        <v>0.58625886699999996</v>
      </c>
      <c r="G14">
        <v>-0.74522169999999999</v>
      </c>
      <c r="H14">
        <v>20</v>
      </c>
      <c r="J14" s="4" t="s">
        <v>107</v>
      </c>
      <c r="K14" s="11">
        <v>0.72916170300000005</v>
      </c>
      <c r="L14" s="11" t="s">
        <v>107</v>
      </c>
      <c r="M14" s="11">
        <v>0.73801432</v>
      </c>
      <c r="N14" s="11" t="s">
        <v>107</v>
      </c>
      <c r="O14" s="11">
        <v>0.57807524399999999</v>
      </c>
      <c r="P14" s="11" t="s">
        <v>107</v>
      </c>
      <c r="Q14" s="11">
        <v>0.738257889</v>
      </c>
      <c r="R14" s="11" t="s">
        <v>107</v>
      </c>
      <c r="S14" s="11">
        <v>0.55541754300000001</v>
      </c>
      <c r="T14" s="11" t="s">
        <v>107</v>
      </c>
      <c r="U14" s="11">
        <v>20</v>
      </c>
    </row>
    <row r="15" spans="1:1018 1026:2042 2050:3066 3074:4090 4098:5114 5122:6138 6146:7162 7170:8186 8194:9210 9218:10234 10242:11258 11266:12282 12290:13306 13314:14330 14338:15354 15362:16378" x14ac:dyDescent="0.25">
      <c r="A15" t="s">
        <v>76</v>
      </c>
      <c r="B15" s="3" t="s">
        <v>72</v>
      </c>
      <c r="C15">
        <v>0.46560797799999998</v>
      </c>
      <c r="D15">
        <v>0.49710935499999997</v>
      </c>
      <c r="E15">
        <v>-6.2678674000000004E-2</v>
      </c>
      <c r="F15">
        <v>0.738257889</v>
      </c>
      <c r="G15">
        <v>-0.71584303199999999</v>
      </c>
      <c r="H15">
        <v>10</v>
      </c>
      <c r="J15" s="4" t="s">
        <v>82</v>
      </c>
      <c r="K15" s="11">
        <v>4.2256329519999998</v>
      </c>
      <c r="L15" s="11" t="s">
        <v>82</v>
      </c>
      <c r="M15" s="11">
        <v>4.4882175179999999</v>
      </c>
      <c r="N15" s="11" t="s">
        <v>82</v>
      </c>
      <c r="O15" s="11">
        <v>2.0784969630000001</v>
      </c>
      <c r="P15" s="11" t="s">
        <v>82</v>
      </c>
      <c r="Q15" s="11">
        <v>2.3274312410000002</v>
      </c>
      <c r="R15" s="11" t="s">
        <v>82</v>
      </c>
      <c r="S15" s="11">
        <v>-2.7822374519999999</v>
      </c>
      <c r="T15" s="11" t="s">
        <v>82</v>
      </c>
      <c r="U15" s="11">
        <v>249</v>
      </c>
    </row>
    <row r="16" spans="1:1018 1026:2042 2050:3066 3074:4090 4098:5114 5122:6138 6146:7162 7170:8186 8194:9210 9218:10234 10242:11258 11266:12282 12290:13306 13314:14330 14338:15354 15362:16378" ht="15.75" thickBot="1" x14ac:dyDescent="0.3">
      <c r="B16" s="3"/>
      <c r="C16">
        <f>AVERAGE(C2:C15)</f>
        <v>0.30183092514285714</v>
      </c>
      <c r="D16">
        <f t="shared" ref="D16:G16" si="0">AVERAGE(D2:D15)</f>
        <v>0.32058696557142857</v>
      </c>
      <c r="E16">
        <f t="shared" si="0"/>
        <v>0.1484640687857143</v>
      </c>
      <c r="F16">
        <f t="shared" si="0"/>
        <v>0.16624508864285717</v>
      </c>
      <c r="G16">
        <f t="shared" si="0"/>
        <v>-0.19873124657142857</v>
      </c>
      <c r="J16" s="6" t="s">
        <v>81</v>
      </c>
      <c r="K16" s="12">
        <v>14</v>
      </c>
      <c r="L16" s="12" t="s">
        <v>81</v>
      </c>
      <c r="M16" s="12">
        <v>14</v>
      </c>
      <c r="N16" s="12" t="s">
        <v>81</v>
      </c>
      <c r="O16" s="12">
        <v>14</v>
      </c>
      <c r="P16" s="12" t="s">
        <v>81</v>
      </c>
      <c r="Q16" s="12">
        <v>14</v>
      </c>
      <c r="R16" s="12" t="s">
        <v>81</v>
      </c>
      <c r="S16" s="12">
        <v>14</v>
      </c>
      <c r="T16" s="12" t="s">
        <v>81</v>
      </c>
      <c r="U16" s="12">
        <v>14</v>
      </c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</sheetData>
  <autoFilter ref="A1:H16" xr:uid="{3AC2E332-60F6-4962-953A-23421E345E82}">
    <sortState xmlns:xlrd2="http://schemas.microsoft.com/office/spreadsheetml/2017/richdata2" ref="A2:H16">
      <sortCondition ref="F1:F1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DBE1-F9DE-402E-8506-E62B608A157C}">
  <dimension ref="A1:V30"/>
  <sheetViews>
    <sheetView workbookViewId="0">
      <selection activeCell="B2" sqref="B2:B29"/>
    </sheetView>
  </sheetViews>
  <sheetFormatPr defaultColWidth="63.85546875" defaultRowHeight="15" x14ac:dyDescent="0.25"/>
  <cols>
    <col min="1" max="1" width="7.140625" bestFit="1" customWidth="1"/>
    <col min="2" max="2" width="63.42578125" bestFit="1" customWidth="1"/>
    <col min="3" max="4" width="12.7109375" bestFit="1" customWidth="1"/>
    <col min="5" max="5" width="20.5703125" bestFit="1" customWidth="1"/>
    <col min="6" max="6" width="18.28515625" bestFit="1" customWidth="1"/>
    <col min="7" max="7" width="18.5703125" bestFit="1" customWidth="1"/>
    <col min="8" max="8" width="16.28515625" bestFit="1" customWidth="1"/>
    <col min="9" max="9" width="22.5703125" bestFit="1" customWidth="1"/>
    <col min="11" max="22" width="15.7109375" customWidth="1"/>
  </cols>
  <sheetData>
    <row r="1" spans="1:22" s="1" customFormat="1" ht="15.75" thickBot="1" x14ac:dyDescent="0.3">
      <c r="A1" s="1" t="s">
        <v>74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22" x14ac:dyDescent="0.25">
      <c r="A2" t="s">
        <v>77</v>
      </c>
      <c r="B2" t="s">
        <v>36</v>
      </c>
      <c r="C2">
        <v>0.48526155100000001</v>
      </c>
      <c r="D2">
        <v>0.85560837899999997</v>
      </c>
      <c r="E2">
        <v>-0.25501005300000001</v>
      </c>
      <c r="F2">
        <v>-0.499271996</v>
      </c>
      <c r="G2">
        <v>0.75357052499999999</v>
      </c>
      <c r="H2">
        <v>20</v>
      </c>
      <c r="K2" s="9"/>
      <c r="L2" s="10" t="s">
        <v>1</v>
      </c>
      <c r="M2" s="10" t="s">
        <v>2</v>
      </c>
      <c r="N2" s="10" t="s">
        <v>3</v>
      </c>
      <c r="O2" s="10" t="s">
        <v>4</v>
      </c>
      <c r="P2" s="10" t="s">
        <v>5</v>
      </c>
      <c r="Q2" s="10" t="s">
        <v>7</v>
      </c>
    </row>
    <row r="3" spans="1:22" x14ac:dyDescent="0.25">
      <c r="A3" t="s">
        <v>77</v>
      </c>
      <c r="B3" t="s">
        <v>48</v>
      </c>
      <c r="C3">
        <v>0.79830894200000002</v>
      </c>
      <c r="D3">
        <v>-4.3591030000000003E-2</v>
      </c>
      <c r="E3">
        <v>0.31923431200000002</v>
      </c>
      <c r="F3">
        <v>0.65767990899999995</v>
      </c>
      <c r="G3">
        <v>-0.84953308999999999</v>
      </c>
      <c r="H3">
        <v>20</v>
      </c>
      <c r="K3" s="11"/>
      <c r="L3" s="11"/>
      <c r="M3" s="11"/>
      <c r="N3" s="11"/>
      <c r="O3" s="11"/>
      <c r="P3" s="11"/>
      <c r="Q3" s="11"/>
      <c r="R3" s="4"/>
      <c r="S3" s="4"/>
      <c r="T3" s="4"/>
      <c r="U3" s="4"/>
      <c r="V3" s="4"/>
    </row>
    <row r="4" spans="1:22" x14ac:dyDescent="0.25">
      <c r="A4" t="s">
        <v>77</v>
      </c>
      <c r="B4" t="s">
        <v>44</v>
      </c>
      <c r="C4">
        <v>-0.80609396</v>
      </c>
      <c r="D4">
        <v>-0.60940439000000002</v>
      </c>
      <c r="E4">
        <v>-0.18423590000000001</v>
      </c>
      <c r="F4">
        <v>-0.15101634</v>
      </c>
      <c r="G4">
        <v>0.773735108</v>
      </c>
      <c r="H4">
        <v>20</v>
      </c>
      <c r="K4" s="11" t="s">
        <v>97</v>
      </c>
      <c r="L4" s="11">
        <v>-0.10318606182142857</v>
      </c>
      <c r="M4" s="11">
        <v>-4.5923651428571424E-2</v>
      </c>
      <c r="N4" s="11">
        <v>0.10995438471428569</v>
      </c>
      <c r="O4" s="11">
        <v>0.17515092867857135</v>
      </c>
      <c r="P4" s="11">
        <v>6.0405078321428593E-2</v>
      </c>
      <c r="Q4" s="11">
        <v>18.678571428571427</v>
      </c>
    </row>
    <row r="5" spans="1:22" x14ac:dyDescent="0.25">
      <c r="A5" t="s">
        <v>77</v>
      </c>
      <c r="B5" t="s">
        <v>54</v>
      </c>
      <c r="C5">
        <v>-0.30773937000000001</v>
      </c>
      <c r="D5">
        <v>-0.32230442999999998</v>
      </c>
      <c r="E5">
        <v>-0.26083999000000002</v>
      </c>
      <c r="F5">
        <v>-0.17080342000000001</v>
      </c>
      <c r="G5">
        <v>0.40882783900000003</v>
      </c>
      <c r="H5">
        <v>10</v>
      </c>
      <c r="K5" s="11" t="s">
        <v>98</v>
      </c>
      <c r="L5" s="11">
        <v>9.84762766862982E-2</v>
      </c>
      <c r="M5" s="11">
        <v>9.3225424138392743E-2</v>
      </c>
      <c r="N5" s="11">
        <v>5.1088599249863281E-2</v>
      </c>
      <c r="O5" s="11">
        <v>7.4825418417925102E-2</v>
      </c>
      <c r="P5" s="11">
        <v>0.10469782424220311</v>
      </c>
      <c r="Q5" s="11">
        <v>0.55409388214842814</v>
      </c>
    </row>
    <row r="6" spans="1:22" x14ac:dyDescent="0.25">
      <c r="A6" t="s">
        <v>77</v>
      </c>
      <c r="B6" t="s">
        <v>59</v>
      </c>
      <c r="C6">
        <v>-0.12574472</v>
      </c>
      <c r="D6">
        <v>0.19047904099999999</v>
      </c>
      <c r="E6">
        <v>5.0991594000000001E-2</v>
      </c>
      <c r="F6">
        <v>-0.30076176999999998</v>
      </c>
      <c r="G6">
        <v>0.120432389</v>
      </c>
      <c r="H6">
        <v>20</v>
      </c>
      <c r="K6" s="11" t="s">
        <v>99</v>
      </c>
      <c r="L6" s="11">
        <v>-0.12275093500000001</v>
      </c>
      <c r="M6" s="11">
        <v>-5.0407939499999999E-2</v>
      </c>
      <c r="N6" s="11">
        <v>0.12725012399999999</v>
      </c>
      <c r="O6" s="11">
        <v>0.20845985550000001</v>
      </c>
      <c r="P6" s="11">
        <v>9.3253084E-2</v>
      </c>
      <c r="Q6" s="11">
        <v>20</v>
      </c>
    </row>
    <row r="7" spans="1:22" x14ac:dyDescent="0.25">
      <c r="A7" t="s">
        <v>77</v>
      </c>
      <c r="B7" t="s">
        <v>39</v>
      </c>
      <c r="C7">
        <v>-0.47484490000000001</v>
      </c>
      <c r="D7">
        <v>-0.40587422000000001</v>
      </c>
      <c r="E7">
        <v>0.18737250799999999</v>
      </c>
      <c r="F7">
        <v>0.18858038199999999</v>
      </c>
      <c r="G7">
        <v>-0.28738915999999998</v>
      </c>
      <c r="H7">
        <v>20</v>
      </c>
      <c r="K7" s="11" t="s">
        <v>100</v>
      </c>
      <c r="L7" s="11" t="e">
        <v>#N/A</v>
      </c>
      <c r="M7" s="11" t="e">
        <v>#N/A</v>
      </c>
      <c r="N7" s="11" t="e">
        <v>#N/A</v>
      </c>
      <c r="O7" s="11" t="e">
        <v>#N/A</v>
      </c>
      <c r="P7" s="11" t="e">
        <v>#N/A</v>
      </c>
      <c r="Q7" s="11">
        <v>20</v>
      </c>
    </row>
    <row r="8" spans="1:22" x14ac:dyDescent="0.25">
      <c r="A8" t="s">
        <v>77</v>
      </c>
      <c r="B8" t="s">
        <v>47</v>
      </c>
      <c r="C8">
        <v>0.64652354400000001</v>
      </c>
      <c r="D8">
        <v>0.64631913399999996</v>
      </c>
      <c r="E8">
        <v>0.246975153</v>
      </c>
      <c r="F8">
        <v>0.26483004300000001</v>
      </c>
      <c r="G8">
        <v>-0.87569224000000001</v>
      </c>
      <c r="H8">
        <v>20</v>
      </c>
      <c r="K8" s="11" t="s">
        <v>101</v>
      </c>
      <c r="L8" s="11">
        <v>0.52108747630306573</v>
      </c>
      <c r="M8" s="11">
        <v>0.49330257627741031</v>
      </c>
      <c r="N8" s="11">
        <v>0.27033545689155847</v>
      </c>
      <c r="O8" s="11">
        <v>0.39593889776036384</v>
      </c>
      <c r="P8" s="11">
        <v>0.55400881150883796</v>
      </c>
      <c r="Q8" s="11">
        <v>2.9319892302941453</v>
      </c>
    </row>
    <row r="9" spans="1:22" x14ac:dyDescent="0.25">
      <c r="A9" t="s">
        <v>77</v>
      </c>
      <c r="B9" t="s">
        <v>51</v>
      </c>
      <c r="C9">
        <v>0.21645199500000001</v>
      </c>
      <c r="D9">
        <v>0.47988209999999998</v>
      </c>
      <c r="E9">
        <v>0.102043128</v>
      </c>
      <c r="F9">
        <v>0.365886606</v>
      </c>
      <c r="G9">
        <v>-6.4562629999999996E-2</v>
      </c>
      <c r="H9">
        <v>20</v>
      </c>
      <c r="K9" s="11" t="s">
        <v>102</v>
      </c>
      <c r="L9" s="11">
        <v>0.27153215795989805</v>
      </c>
      <c r="M9" s="11">
        <v>0.24334743176193024</v>
      </c>
      <c r="N9" s="11">
        <v>7.3081259252767664E-2</v>
      </c>
      <c r="O9" s="11">
        <v>0.15676761075969187</v>
      </c>
      <c r="P9" s="11">
        <v>0.3069257632294351</v>
      </c>
      <c r="Q9" s="11">
        <v>8.5965608465608554</v>
      </c>
    </row>
    <row r="10" spans="1:22" x14ac:dyDescent="0.25">
      <c r="A10" t="s">
        <v>77</v>
      </c>
      <c r="B10" t="s">
        <v>45</v>
      </c>
      <c r="C10">
        <v>-0.70025192999999997</v>
      </c>
      <c r="D10">
        <v>-0.41668959999999999</v>
      </c>
      <c r="E10">
        <v>0.40899210499999999</v>
      </c>
      <c r="F10">
        <v>0.38166187899999998</v>
      </c>
      <c r="G10">
        <v>-1.278701E-2</v>
      </c>
      <c r="H10">
        <v>20</v>
      </c>
      <c r="K10" s="11" t="s">
        <v>103</v>
      </c>
      <c r="L10" s="11">
        <v>-1.2442356129627461</v>
      </c>
      <c r="M10" s="11">
        <v>-0.8191688768394001</v>
      </c>
      <c r="N10" s="11">
        <v>0.9058524436525035</v>
      </c>
      <c r="O10" s="11">
        <v>-0.93879197733717579</v>
      </c>
      <c r="P10" s="11">
        <v>-1.0127786048553542</v>
      </c>
      <c r="Q10" s="11">
        <v>4.2275326901533186</v>
      </c>
    </row>
    <row r="11" spans="1:22" x14ac:dyDescent="0.25">
      <c r="A11" t="s">
        <v>77</v>
      </c>
      <c r="B11" t="s">
        <v>42</v>
      </c>
      <c r="C11">
        <v>-0.81765983499999995</v>
      </c>
      <c r="D11">
        <v>-0.708760422</v>
      </c>
      <c r="E11">
        <v>-0.58521793600000005</v>
      </c>
      <c r="F11">
        <v>-0.31204731000000002</v>
      </c>
      <c r="G11">
        <v>0.892702946</v>
      </c>
      <c r="H11">
        <v>20</v>
      </c>
      <c r="K11" s="11" t="s">
        <v>104</v>
      </c>
      <c r="L11" s="11">
        <v>7.8860933182029511E-2</v>
      </c>
      <c r="M11" s="11">
        <v>0.18974725607695075</v>
      </c>
      <c r="N11" s="11">
        <v>-0.60030401806668898</v>
      </c>
      <c r="O11" s="11">
        <v>-0.14919341623062149</v>
      </c>
      <c r="P11" s="11">
        <v>-3.509644343023019E-2</v>
      </c>
      <c r="Q11" s="11">
        <v>-2.2601580789956488</v>
      </c>
    </row>
    <row r="12" spans="1:22" x14ac:dyDescent="0.25">
      <c r="A12" t="s">
        <v>77</v>
      </c>
      <c r="B12" t="s">
        <v>46</v>
      </c>
      <c r="C12">
        <v>-0.81247819300000002</v>
      </c>
      <c r="D12">
        <v>-0.15499868999999999</v>
      </c>
      <c r="E12">
        <v>-0.41459141199999999</v>
      </c>
      <c r="F12">
        <v>-0.56735643999999996</v>
      </c>
      <c r="G12">
        <v>0.26976883499999998</v>
      </c>
      <c r="H12">
        <v>20</v>
      </c>
      <c r="K12" s="11" t="s">
        <v>105</v>
      </c>
      <c r="L12" s="11">
        <v>1.6728846320000001</v>
      </c>
      <c r="M12" s="11">
        <v>1.7201391589999999</v>
      </c>
      <c r="N12" s="11">
        <v>1.2502328190000001</v>
      </c>
      <c r="O12" s="11">
        <v>1.4206631430000001</v>
      </c>
      <c r="P12" s="11">
        <v>1.7907971059999999</v>
      </c>
      <c r="Q12" s="11">
        <v>10</v>
      </c>
    </row>
    <row r="13" spans="1:22" x14ac:dyDescent="0.25">
      <c r="A13" t="s">
        <v>77</v>
      </c>
      <c r="B13" t="s">
        <v>53</v>
      </c>
      <c r="C13">
        <v>-0.42960960999999998</v>
      </c>
      <c r="D13">
        <v>-0.27107505999999998</v>
      </c>
      <c r="E13">
        <v>0.247330151</v>
      </c>
      <c r="F13">
        <v>0.37360158199999999</v>
      </c>
      <c r="G13">
        <v>-0.56383545000000002</v>
      </c>
      <c r="H13">
        <v>20</v>
      </c>
      <c r="K13" s="11" t="s">
        <v>106</v>
      </c>
      <c r="L13" s="11">
        <v>-0.87457569000000002</v>
      </c>
      <c r="M13" s="11">
        <v>-0.86453078000000005</v>
      </c>
      <c r="N13" s="11">
        <v>-0.58521793600000005</v>
      </c>
      <c r="O13" s="11">
        <v>-0.56735643999999996</v>
      </c>
      <c r="P13" s="11">
        <v>-0.87569224000000001</v>
      </c>
      <c r="Q13" s="11">
        <v>10</v>
      </c>
    </row>
    <row r="14" spans="1:22" x14ac:dyDescent="0.25">
      <c r="A14" t="s">
        <v>77</v>
      </c>
      <c r="B14" t="s">
        <v>35</v>
      </c>
      <c r="C14">
        <v>1.602694E-3</v>
      </c>
      <c r="D14">
        <v>0.27650735799999998</v>
      </c>
      <c r="E14">
        <v>7.7763176000000003E-2</v>
      </c>
      <c r="F14">
        <v>-0.10358903999999999</v>
      </c>
      <c r="G14">
        <v>-0.43875883999999998</v>
      </c>
      <c r="H14">
        <v>20</v>
      </c>
      <c r="K14" s="11" t="s">
        <v>107</v>
      </c>
      <c r="L14" s="11">
        <v>0.79830894200000002</v>
      </c>
      <c r="M14" s="11">
        <v>0.85560837899999997</v>
      </c>
      <c r="N14" s="11">
        <v>0.665014883</v>
      </c>
      <c r="O14" s="11">
        <v>0.853306703</v>
      </c>
      <c r="P14" s="11">
        <v>0.91510486599999996</v>
      </c>
      <c r="Q14" s="11">
        <v>20</v>
      </c>
    </row>
    <row r="15" spans="1:22" x14ac:dyDescent="0.25">
      <c r="A15" t="s">
        <v>77</v>
      </c>
      <c r="B15" t="s">
        <v>43</v>
      </c>
      <c r="C15">
        <v>0.49121487699999999</v>
      </c>
      <c r="D15">
        <v>4.5330359000000001E-2</v>
      </c>
      <c r="E15">
        <v>0.318579208</v>
      </c>
      <c r="F15">
        <v>0.58127245299999997</v>
      </c>
      <c r="G15">
        <v>-0.39073337000000002</v>
      </c>
      <c r="H15">
        <v>20</v>
      </c>
      <c r="K15" s="11" t="s">
        <v>82</v>
      </c>
      <c r="L15" s="11">
        <v>-2.8892097310000002</v>
      </c>
      <c r="M15" s="11">
        <v>-1.2858622399999999</v>
      </c>
      <c r="N15" s="11">
        <v>3.0787227719999994</v>
      </c>
      <c r="O15" s="11">
        <v>4.904226002999998</v>
      </c>
      <c r="P15" s="11">
        <v>1.6913421930000005</v>
      </c>
      <c r="Q15" s="11">
        <v>523</v>
      </c>
    </row>
    <row r="16" spans="1:22" ht="15.75" thickBot="1" x14ac:dyDescent="0.3">
      <c r="A16" t="s">
        <v>77</v>
      </c>
      <c r="B16" t="s">
        <v>32</v>
      </c>
      <c r="C16">
        <v>0.333501406</v>
      </c>
      <c r="D16">
        <v>4.6786017999999999E-2</v>
      </c>
      <c r="E16">
        <v>0.21462779300000001</v>
      </c>
      <c r="F16">
        <v>0.202454098</v>
      </c>
      <c r="G16">
        <v>0.28044232099999999</v>
      </c>
      <c r="H16">
        <v>20</v>
      </c>
      <c r="K16" s="12" t="s">
        <v>81</v>
      </c>
      <c r="L16" s="12">
        <v>28</v>
      </c>
      <c r="M16" s="12">
        <v>28</v>
      </c>
      <c r="N16" s="12">
        <v>28</v>
      </c>
      <c r="O16" s="12">
        <v>28</v>
      </c>
      <c r="P16" s="12">
        <v>28</v>
      </c>
      <c r="Q16" s="12">
        <v>28</v>
      </c>
    </row>
    <row r="17" spans="1:8" x14ac:dyDescent="0.25">
      <c r="A17" t="s">
        <v>77</v>
      </c>
      <c r="B17" t="s">
        <v>57</v>
      </c>
      <c r="C17">
        <v>-0.57274731999999995</v>
      </c>
      <c r="D17">
        <v>-0.52627425999999999</v>
      </c>
      <c r="E17">
        <v>7.0889941999999997E-2</v>
      </c>
      <c r="F17">
        <v>0.214465613</v>
      </c>
      <c r="G17">
        <v>0.26409866799999998</v>
      </c>
      <c r="H17">
        <v>20</v>
      </c>
    </row>
    <row r="18" spans="1:8" x14ac:dyDescent="0.25">
      <c r="A18" t="s">
        <v>77</v>
      </c>
      <c r="B18" t="s">
        <v>50</v>
      </c>
      <c r="C18">
        <v>-0.52043899999999998</v>
      </c>
      <c r="D18">
        <v>-0.76151519999999995</v>
      </c>
      <c r="E18">
        <v>7.1355768E-2</v>
      </c>
      <c r="F18">
        <v>-0.37745369000000001</v>
      </c>
      <c r="G18">
        <v>0.59367174700000003</v>
      </c>
      <c r="H18">
        <v>10</v>
      </c>
    </row>
    <row r="19" spans="1:8" x14ac:dyDescent="0.25">
      <c r="A19" t="s">
        <v>77</v>
      </c>
      <c r="B19" t="s">
        <v>40</v>
      </c>
      <c r="C19">
        <v>-0.73988727700000001</v>
      </c>
      <c r="D19">
        <v>-5.7224849000000001E-2</v>
      </c>
      <c r="E19">
        <v>0.665014883</v>
      </c>
      <c r="F19">
        <v>0.55477635400000003</v>
      </c>
      <c r="G19">
        <v>0.87968574899999996</v>
      </c>
      <c r="H19">
        <v>20</v>
      </c>
    </row>
    <row r="20" spans="1:8" x14ac:dyDescent="0.25">
      <c r="A20" t="s">
        <v>77</v>
      </c>
      <c r="B20" t="s">
        <v>33</v>
      </c>
      <c r="C20">
        <v>0.27158882099999998</v>
      </c>
      <c r="D20">
        <v>0.14730913900000001</v>
      </c>
      <c r="E20">
        <v>1.6316590999999998E-2</v>
      </c>
      <c r="F20">
        <v>1.0537827E-2</v>
      </c>
      <c r="G20">
        <v>9.9460193000000002E-2</v>
      </c>
      <c r="H20">
        <v>20</v>
      </c>
    </row>
    <row r="21" spans="1:8" x14ac:dyDescent="0.25">
      <c r="A21" t="s">
        <v>77</v>
      </c>
      <c r="B21" t="s">
        <v>41</v>
      </c>
      <c r="C21">
        <v>-0.21335457999999999</v>
      </c>
      <c r="D21">
        <v>-0.86453078000000005</v>
      </c>
      <c r="E21">
        <v>0.431494302</v>
      </c>
      <c r="F21">
        <v>0.58488495399999996</v>
      </c>
      <c r="G21">
        <v>0.73601705799999995</v>
      </c>
      <c r="H21">
        <v>20</v>
      </c>
    </row>
    <row r="22" spans="1:8" x14ac:dyDescent="0.25">
      <c r="A22" t="s">
        <v>77</v>
      </c>
      <c r="B22" t="s">
        <v>34</v>
      </c>
      <c r="C22">
        <v>-0.11975715000000001</v>
      </c>
      <c r="D22">
        <v>-0.16413462000000001</v>
      </c>
      <c r="E22">
        <v>0.19936910999999999</v>
      </c>
      <c r="F22">
        <v>0.76352261300000002</v>
      </c>
      <c r="G22">
        <v>-0.66521984000000001</v>
      </c>
      <c r="H22">
        <v>20</v>
      </c>
    </row>
    <row r="23" spans="1:8" x14ac:dyDescent="0.25">
      <c r="A23" t="s">
        <v>77</v>
      </c>
      <c r="B23" t="s">
        <v>55</v>
      </c>
      <c r="C23">
        <v>0.59458621599999995</v>
      </c>
      <c r="D23">
        <v>0.65019437599999996</v>
      </c>
      <c r="E23">
        <v>0.487728469</v>
      </c>
      <c r="F23">
        <v>0.853306703</v>
      </c>
      <c r="G23">
        <v>-0.77930403999999998</v>
      </c>
      <c r="H23">
        <v>14</v>
      </c>
    </row>
    <row r="24" spans="1:8" x14ac:dyDescent="0.25">
      <c r="A24" t="s">
        <v>77</v>
      </c>
      <c r="B24" t="s">
        <v>49</v>
      </c>
      <c r="C24">
        <v>-0.25528796999999998</v>
      </c>
      <c r="D24">
        <v>-0.16022584000000001</v>
      </c>
      <c r="E24">
        <v>0.18508122099999999</v>
      </c>
      <c r="F24">
        <v>0.65792234800000005</v>
      </c>
      <c r="G24">
        <v>0.22018194399999999</v>
      </c>
      <c r="H24">
        <v>18</v>
      </c>
    </row>
    <row r="25" spans="1:8" x14ac:dyDescent="0.25">
      <c r="A25" t="s">
        <v>77</v>
      </c>
      <c r="B25" t="s">
        <v>38</v>
      </c>
      <c r="C25">
        <v>0.202897893</v>
      </c>
      <c r="D25">
        <v>0.72266448800000005</v>
      </c>
      <c r="E25">
        <v>6.3338881999999999E-2</v>
      </c>
      <c r="F25">
        <v>-8.685495E-2</v>
      </c>
      <c r="G25">
        <v>-0.18805915000000001</v>
      </c>
      <c r="H25">
        <v>20</v>
      </c>
    </row>
    <row r="26" spans="1:8" x14ac:dyDescent="0.25">
      <c r="A26" t="s">
        <v>77</v>
      </c>
      <c r="B26" t="s">
        <v>56</v>
      </c>
      <c r="C26">
        <v>0.121105533</v>
      </c>
      <c r="D26">
        <v>0.12939845799999999</v>
      </c>
      <c r="E26">
        <v>0.15245712</v>
      </c>
      <c r="F26">
        <v>6.6141306999999996E-2</v>
      </c>
      <c r="G26">
        <v>8.7045974999999998E-2</v>
      </c>
      <c r="H26">
        <v>16</v>
      </c>
    </row>
    <row r="27" spans="1:8" x14ac:dyDescent="0.25">
      <c r="A27" t="s">
        <v>77</v>
      </c>
      <c r="B27" t="s">
        <v>37</v>
      </c>
      <c r="C27">
        <v>6.5273797999999994E-2</v>
      </c>
      <c r="D27">
        <v>-4.4182800000000001E-3</v>
      </c>
      <c r="E27">
        <v>7.5315483000000003E-2</v>
      </c>
      <c r="F27">
        <v>-7.5307000000000004E-3</v>
      </c>
      <c r="G27">
        <v>-0.31051531999999998</v>
      </c>
      <c r="H27">
        <v>20</v>
      </c>
    </row>
    <row r="28" spans="1:8" x14ac:dyDescent="0.25">
      <c r="A28" t="s">
        <v>77</v>
      </c>
      <c r="B28" t="s">
        <v>52</v>
      </c>
      <c r="C28">
        <v>-0.87457569000000002</v>
      </c>
      <c r="D28">
        <v>-0.73524354000000003</v>
      </c>
      <c r="E28">
        <v>0.22783720399999999</v>
      </c>
      <c r="F28">
        <v>0.53947411999999995</v>
      </c>
      <c r="G28">
        <v>0.91510486599999996</v>
      </c>
      <c r="H28">
        <v>20</v>
      </c>
    </row>
    <row r="29" spans="1:8" x14ac:dyDescent="0.25">
      <c r="A29" t="s">
        <v>77</v>
      </c>
      <c r="B29" t="s">
        <v>58</v>
      </c>
      <c r="C29">
        <v>0.65294450400000004</v>
      </c>
      <c r="D29">
        <v>0.72992412100000004</v>
      </c>
      <c r="E29">
        <v>-4.1490039999999999E-2</v>
      </c>
      <c r="F29">
        <v>0.21991286800000001</v>
      </c>
      <c r="G29">
        <v>-0.17701383000000001</v>
      </c>
      <c r="H29">
        <v>15</v>
      </c>
    </row>
    <row r="30" spans="1:8" x14ac:dyDescent="0.25">
      <c r="C30">
        <f>AVERAGE(C2:C29)</f>
        <v>-0.10318606182142857</v>
      </c>
      <c r="D30">
        <f t="shared" ref="D30:G30" si="0">AVERAGE(D2:D29)</f>
        <v>-4.5923651428571424E-2</v>
      </c>
      <c r="E30">
        <f t="shared" si="0"/>
        <v>0.10995438471428569</v>
      </c>
      <c r="F30">
        <f t="shared" si="0"/>
        <v>0.17515092867857135</v>
      </c>
      <c r="G30">
        <f t="shared" si="0"/>
        <v>6.0405078321428593E-2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B9E5-1BD3-4A01-A1F3-D2887BACC03A}">
  <dimension ref="A1:G43"/>
  <sheetViews>
    <sheetView workbookViewId="0">
      <selection activeCell="B1" sqref="B1:G43"/>
    </sheetView>
  </sheetViews>
  <sheetFormatPr defaultColWidth="34.28515625" defaultRowHeight="15" x14ac:dyDescent="0.25"/>
  <cols>
    <col min="1" max="1" width="63.42578125" bestFit="1" customWidth="1"/>
    <col min="2" max="2" width="9.42578125" bestFit="1" customWidth="1"/>
    <col min="3" max="3" width="14.5703125" bestFit="1" customWidth="1"/>
    <col min="4" max="4" width="12.7109375" bestFit="1" customWidth="1"/>
    <col min="5" max="5" width="22.85546875" bestFit="1" customWidth="1"/>
    <col min="6" max="6" width="20.5703125" bestFit="1" customWidth="1"/>
    <col min="7" max="7" width="20.85546875" bestFit="1" customWidth="1"/>
  </cols>
  <sheetData>
    <row r="1" spans="1:7" s="1" customFormat="1" x14ac:dyDescent="0.25">
      <c r="A1" s="1" t="s">
        <v>0</v>
      </c>
      <c r="B1" s="1" t="s">
        <v>74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23</v>
      </c>
      <c r="B2" t="s">
        <v>75</v>
      </c>
      <c r="C2">
        <v>0.69053903800000005</v>
      </c>
      <c r="D2">
        <v>0.47664021299999998</v>
      </c>
      <c r="E2">
        <v>0.74063883900000005</v>
      </c>
      <c r="F2">
        <v>0.788260356</v>
      </c>
      <c r="G2">
        <v>-0.71625084000000006</v>
      </c>
    </row>
    <row r="3" spans="1:7" x14ac:dyDescent="0.25">
      <c r="A3" t="s">
        <v>11</v>
      </c>
      <c r="B3" t="s">
        <v>75</v>
      </c>
      <c r="C3">
        <v>-1.2351330000000001E-2</v>
      </c>
      <c r="D3">
        <v>-1.8438599999999999E-3</v>
      </c>
      <c r="E3">
        <v>0.13383879600000001</v>
      </c>
      <c r="F3">
        <v>0.61610755399999995</v>
      </c>
      <c r="G3">
        <v>-0.24764309000000001</v>
      </c>
    </row>
    <row r="4" spans="1:7" x14ac:dyDescent="0.25">
      <c r="A4" t="s">
        <v>28</v>
      </c>
      <c r="B4" t="s">
        <v>75</v>
      </c>
      <c r="C4">
        <v>0.54295902699999998</v>
      </c>
      <c r="D4">
        <v>0.53608950300000002</v>
      </c>
      <c r="E4">
        <v>-9.9817219999999998E-2</v>
      </c>
      <c r="F4">
        <v>1.4897672000000001E-2</v>
      </c>
      <c r="G4">
        <v>-0.72268310999999996</v>
      </c>
    </row>
    <row r="5" spans="1:7" x14ac:dyDescent="0.25">
      <c r="A5" t="s">
        <v>29</v>
      </c>
      <c r="B5" t="s">
        <v>75</v>
      </c>
      <c r="C5">
        <v>-0.37235646</v>
      </c>
      <c r="D5">
        <v>-0.35972064999999998</v>
      </c>
      <c r="E5">
        <v>-3.2347343000000001E-2</v>
      </c>
      <c r="F5">
        <v>-0.20692562</v>
      </c>
      <c r="G5">
        <v>0.15204953500000001</v>
      </c>
    </row>
    <row r="6" spans="1:7" x14ac:dyDescent="0.25">
      <c r="A6" t="s">
        <v>17</v>
      </c>
      <c r="B6" t="s">
        <v>75</v>
      </c>
      <c r="C6">
        <v>-0.51200277000000005</v>
      </c>
      <c r="D6">
        <v>-0.64653696000000005</v>
      </c>
      <c r="E6">
        <v>0.30993709800000002</v>
      </c>
      <c r="F6">
        <v>0.293773224</v>
      </c>
      <c r="G6">
        <v>0.47066048300000002</v>
      </c>
    </row>
    <row r="7" spans="1:7" x14ac:dyDescent="0.25">
      <c r="A7" t="s">
        <v>10</v>
      </c>
      <c r="B7" t="s">
        <v>75</v>
      </c>
      <c r="C7">
        <v>0.19390679799999999</v>
      </c>
      <c r="D7">
        <v>0.38353172000000002</v>
      </c>
      <c r="E7">
        <v>0.63748099000000003</v>
      </c>
      <c r="F7">
        <v>-0.23204327</v>
      </c>
      <c r="G7">
        <v>0.46371218199999997</v>
      </c>
    </row>
    <row r="8" spans="1:7" x14ac:dyDescent="0.25">
      <c r="A8" t="s">
        <v>19</v>
      </c>
      <c r="B8" t="s">
        <v>75</v>
      </c>
      <c r="C8">
        <v>7.4864748999999994E-2</v>
      </c>
      <c r="D8">
        <v>0.11270866</v>
      </c>
      <c r="E8">
        <v>0.74544533700000004</v>
      </c>
      <c r="F8">
        <v>0.52141909099999995</v>
      </c>
      <c r="G8">
        <v>-2.6484420000000002E-2</v>
      </c>
    </row>
    <row r="9" spans="1:7" x14ac:dyDescent="0.25">
      <c r="A9" t="s">
        <v>25</v>
      </c>
      <c r="B9" t="s">
        <v>75</v>
      </c>
      <c r="C9">
        <v>0.10667069</v>
      </c>
      <c r="D9">
        <v>6.1976087999999999E-2</v>
      </c>
      <c r="E9">
        <v>-0.32837969299999997</v>
      </c>
      <c r="F9">
        <v>-0.55775306999999996</v>
      </c>
      <c r="G9">
        <v>0.16397182499999999</v>
      </c>
    </row>
    <row r="10" spans="1:7" x14ac:dyDescent="0.25">
      <c r="A10" t="s">
        <v>18</v>
      </c>
      <c r="B10" t="s">
        <v>75</v>
      </c>
      <c r="C10">
        <v>0.80995709999999999</v>
      </c>
      <c r="D10">
        <v>0.78895181999999997</v>
      </c>
      <c r="E10">
        <v>-3.8058000000000002E-2</v>
      </c>
      <c r="F10">
        <v>0.54645105000000005</v>
      </c>
      <c r="G10">
        <v>-0.51523399999999997</v>
      </c>
    </row>
    <row r="11" spans="1:7" x14ac:dyDescent="0.25">
      <c r="A11" t="s">
        <v>22</v>
      </c>
      <c r="B11" t="s">
        <v>75</v>
      </c>
      <c r="C11">
        <v>-0.70419612499999995</v>
      </c>
      <c r="D11">
        <v>-0.63117836900000002</v>
      </c>
      <c r="E11">
        <v>0.4616074</v>
      </c>
      <c r="F11">
        <v>0.61929842999999996</v>
      </c>
      <c r="G11">
        <v>0.236967752</v>
      </c>
    </row>
    <row r="12" spans="1:7" x14ac:dyDescent="0.25">
      <c r="A12" t="s">
        <v>14</v>
      </c>
      <c r="B12" t="s">
        <v>75</v>
      </c>
      <c r="C12">
        <v>0.15262495700000001</v>
      </c>
      <c r="D12">
        <v>0.12861081999999999</v>
      </c>
      <c r="E12">
        <v>0.37176625699999999</v>
      </c>
      <c r="F12">
        <v>0.353640279</v>
      </c>
      <c r="G12">
        <v>-0.31541214000000001</v>
      </c>
    </row>
    <row r="13" spans="1:7" x14ac:dyDescent="0.25">
      <c r="A13" t="s">
        <v>20</v>
      </c>
      <c r="B13" t="s">
        <v>75</v>
      </c>
      <c r="C13">
        <v>-0.31936436899999998</v>
      </c>
      <c r="D13">
        <v>0.49599847600000002</v>
      </c>
      <c r="E13">
        <v>-0.70157669600000006</v>
      </c>
      <c r="F13">
        <v>0.78537744499999995</v>
      </c>
      <c r="G13">
        <v>0.25397146500000001</v>
      </c>
    </row>
    <row r="14" spans="1:7" x14ac:dyDescent="0.25">
      <c r="A14" t="s">
        <v>21</v>
      </c>
      <c r="B14" t="s">
        <v>75</v>
      </c>
      <c r="C14">
        <v>-0.45649885000000001</v>
      </c>
      <c r="D14">
        <v>-0.53873797000000001</v>
      </c>
      <c r="E14">
        <v>0.42684829800000001</v>
      </c>
      <c r="F14">
        <v>0.53986991299999998</v>
      </c>
      <c r="G14">
        <v>0.30430397100000001</v>
      </c>
    </row>
    <row r="15" spans="1:7" x14ac:dyDescent="0.25">
      <c r="A15" t="s">
        <v>24</v>
      </c>
      <c r="B15" t="s">
        <v>75</v>
      </c>
      <c r="C15">
        <v>0.64643956000000002</v>
      </c>
      <c r="D15">
        <v>0.63348063300000002</v>
      </c>
      <c r="E15">
        <v>-0.26893586000000003</v>
      </c>
      <c r="F15">
        <v>-5.1182070000000003E-2</v>
      </c>
      <c r="G15">
        <v>-0.69959338999999998</v>
      </c>
    </row>
    <row r="16" spans="1:7" x14ac:dyDescent="0.25">
      <c r="A16" s="3" t="s">
        <v>69</v>
      </c>
      <c r="B16" t="s">
        <v>76</v>
      </c>
      <c r="C16">
        <v>0.482179411</v>
      </c>
      <c r="D16">
        <v>0.47479556899999997</v>
      </c>
      <c r="E16">
        <v>-0.409335638</v>
      </c>
      <c r="F16">
        <v>-0.60563093400000001</v>
      </c>
      <c r="G16">
        <v>0.36100515300000002</v>
      </c>
    </row>
    <row r="17" spans="1:7" x14ac:dyDescent="0.25">
      <c r="A17" s="3" t="s">
        <v>73</v>
      </c>
      <c r="B17" t="s">
        <v>76</v>
      </c>
      <c r="C17">
        <v>0.56229822500000004</v>
      </c>
      <c r="D17">
        <v>0.56597105299999995</v>
      </c>
      <c r="E17">
        <v>0.57807524399999999</v>
      </c>
      <c r="F17">
        <v>-0.58184010799999997</v>
      </c>
      <c r="G17">
        <v>-0.51706848800000005</v>
      </c>
    </row>
    <row r="18" spans="1:7" x14ac:dyDescent="0.25">
      <c r="A18" s="3" t="s">
        <v>71</v>
      </c>
      <c r="B18" t="s">
        <v>76</v>
      </c>
      <c r="C18">
        <v>0.69955325099999999</v>
      </c>
      <c r="D18">
        <v>0.73801432</v>
      </c>
      <c r="E18">
        <v>0.203307713</v>
      </c>
      <c r="F18">
        <v>-0.47331870300000001</v>
      </c>
      <c r="G18">
        <v>0.14482304900000001</v>
      </c>
    </row>
    <row r="19" spans="1:7" x14ac:dyDescent="0.25">
      <c r="A19" s="3" t="s">
        <v>64</v>
      </c>
      <c r="B19" t="s">
        <v>76</v>
      </c>
      <c r="C19">
        <v>-0.36606427000000002</v>
      </c>
      <c r="D19">
        <v>-0.369811836</v>
      </c>
      <c r="E19">
        <v>3.7481214999999998E-2</v>
      </c>
      <c r="F19">
        <v>-8.1111207000000005E-2</v>
      </c>
      <c r="G19">
        <v>8.5381708000000001E-2</v>
      </c>
    </row>
    <row r="20" spans="1:7" x14ac:dyDescent="0.25">
      <c r="A20" s="3" t="s">
        <v>68</v>
      </c>
      <c r="B20" t="s">
        <v>76</v>
      </c>
      <c r="C20">
        <v>0.625542398</v>
      </c>
      <c r="D20">
        <v>0.60948219000000003</v>
      </c>
      <c r="E20">
        <v>0.52577172999999999</v>
      </c>
      <c r="F20">
        <v>3.7870897000000001E-2</v>
      </c>
      <c r="G20">
        <v>-0.63768520399999995</v>
      </c>
    </row>
    <row r="21" spans="1:7" x14ac:dyDescent="0.25">
      <c r="A21" s="3" t="s">
        <v>60</v>
      </c>
      <c r="B21" t="s">
        <v>76</v>
      </c>
      <c r="C21">
        <v>-0.249184608</v>
      </c>
      <c r="D21">
        <v>3.7655741999999999E-2</v>
      </c>
      <c r="E21">
        <v>-0.20089396000000001</v>
      </c>
      <c r="F21">
        <v>0.23684665199999999</v>
      </c>
      <c r="G21">
        <v>-0.22860366300000001</v>
      </c>
    </row>
    <row r="22" spans="1:7" x14ac:dyDescent="0.25">
      <c r="A22" s="3" t="s">
        <v>67</v>
      </c>
      <c r="B22" t="s">
        <v>76</v>
      </c>
      <c r="C22">
        <v>0.49177246499999999</v>
      </c>
      <c r="D22">
        <v>0.57606517300000004</v>
      </c>
      <c r="E22">
        <v>0.14211458099999999</v>
      </c>
      <c r="F22">
        <v>0.31871441</v>
      </c>
      <c r="G22">
        <v>0.35974565600000002</v>
      </c>
    </row>
    <row r="23" spans="1:7" x14ac:dyDescent="0.25">
      <c r="A23" s="3" t="s">
        <v>61</v>
      </c>
      <c r="B23" t="s">
        <v>76</v>
      </c>
      <c r="C23">
        <v>7.7639088999999994E-2</v>
      </c>
      <c r="D23">
        <v>8.0489861999999995E-2</v>
      </c>
      <c r="E23">
        <v>3.9459429999999997E-2</v>
      </c>
      <c r="F23">
        <v>0.32237445300000001</v>
      </c>
      <c r="G23">
        <v>-0.31833570100000003</v>
      </c>
    </row>
    <row r="24" spans="1:7" x14ac:dyDescent="0.25">
      <c r="A24" s="3" t="s">
        <v>62</v>
      </c>
      <c r="B24" t="s">
        <v>76</v>
      </c>
      <c r="C24">
        <v>0.53977209199999998</v>
      </c>
      <c r="D24">
        <v>1.4755387999999999E-2</v>
      </c>
      <c r="E24">
        <v>0.30427406400000001</v>
      </c>
      <c r="F24">
        <v>0.37289134299999999</v>
      </c>
      <c r="G24">
        <v>0.55541754300000001</v>
      </c>
    </row>
    <row r="25" spans="1:7" x14ac:dyDescent="0.25">
      <c r="A25" s="3" t="s">
        <v>65</v>
      </c>
      <c r="B25" t="s">
        <v>76</v>
      </c>
      <c r="C25">
        <v>-0.35078234000000003</v>
      </c>
      <c r="D25">
        <v>-0.34290739999999997</v>
      </c>
      <c r="E25">
        <v>-0.33336427000000002</v>
      </c>
      <c r="F25">
        <v>0.38302449399999999</v>
      </c>
      <c r="G25">
        <v>-0.21028646500000001</v>
      </c>
    </row>
    <row r="26" spans="1:7" x14ac:dyDescent="0.25">
      <c r="A26" s="3" t="s">
        <v>66</v>
      </c>
      <c r="B26" t="s">
        <v>76</v>
      </c>
      <c r="C26">
        <v>0.72916170300000005</v>
      </c>
      <c r="D26">
        <v>0.71613876099999996</v>
      </c>
      <c r="E26">
        <v>0.41999847499999998</v>
      </c>
      <c r="F26">
        <v>0.51889746199999998</v>
      </c>
      <c r="G26">
        <v>-0.74135868999999999</v>
      </c>
    </row>
    <row r="27" spans="1:7" x14ac:dyDescent="0.25">
      <c r="A27" s="3" t="s">
        <v>63</v>
      </c>
      <c r="B27" t="s">
        <v>76</v>
      </c>
      <c r="C27">
        <v>4.9018858999999998E-2</v>
      </c>
      <c r="D27">
        <v>0.20563200500000001</v>
      </c>
      <c r="E27">
        <v>0.449752492</v>
      </c>
      <c r="F27">
        <v>0.554195726</v>
      </c>
      <c r="G27">
        <v>-0.17420761800000001</v>
      </c>
    </row>
    <row r="28" spans="1:7" x14ac:dyDescent="0.25">
      <c r="A28" s="3" t="s">
        <v>70</v>
      </c>
      <c r="B28" t="s">
        <v>76</v>
      </c>
      <c r="C28">
        <v>0.46911869899999997</v>
      </c>
      <c r="D28">
        <v>0.68482733600000001</v>
      </c>
      <c r="E28">
        <v>0.384534561</v>
      </c>
      <c r="F28">
        <v>0.58625886699999996</v>
      </c>
      <c r="G28">
        <v>-0.74522169999999999</v>
      </c>
    </row>
    <row r="29" spans="1:7" x14ac:dyDescent="0.25">
      <c r="A29" s="3" t="s">
        <v>72</v>
      </c>
      <c r="B29" t="s">
        <v>76</v>
      </c>
      <c r="C29">
        <v>0.46560797799999998</v>
      </c>
      <c r="D29">
        <v>0.49710935499999997</v>
      </c>
      <c r="E29">
        <v>-6.2678674000000004E-2</v>
      </c>
      <c r="F29">
        <v>0.738257889</v>
      </c>
      <c r="G29">
        <v>-0.71584303199999999</v>
      </c>
    </row>
    <row r="30" spans="1:7" x14ac:dyDescent="0.25">
      <c r="A30" t="s">
        <v>54</v>
      </c>
      <c r="B30" t="s">
        <v>77</v>
      </c>
      <c r="C30">
        <v>-0.30773937000000001</v>
      </c>
      <c r="D30">
        <v>-0.32230442999999998</v>
      </c>
      <c r="E30">
        <v>-0.26083999000000002</v>
      </c>
      <c r="F30">
        <v>-0.17080342000000001</v>
      </c>
      <c r="G30">
        <v>0.40882783900000003</v>
      </c>
    </row>
    <row r="31" spans="1:7" x14ac:dyDescent="0.25">
      <c r="A31" t="s">
        <v>38</v>
      </c>
      <c r="B31" t="s">
        <v>77</v>
      </c>
      <c r="C31">
        <v>0.202897893</v>
      </c>
      <c r="D31">
        <v>0.72266448800000005</v>
      </c>
      <c r="E31">
        <v>6.3338881999999999E-2</v>
      </c>
      <c r="F31">
        <v>-8.685495E-2</v>
      </c>
      <c r="G31">
        <v>-0.18805915000000001</v>
      </c>
    </row>
    <row r="32" spans="1:7" x14ac:dyDescent="0.25">
      <c r="A32" t="s">
        <v>39</v>
      </c>
      <c r="B32" t="s">
        <v>77</v>
      </c>
      <c r="C32">
        <v>-0.47484490000000001</v>
      </c>
      <c r="D32">
        <v>-0.40587422000000001</v>
      </c>
      <c r="E32">
        <v>0.18737250799999999</v>
      </c>
      <c r="F32">
        <v>0.18858038199999999</v>
      </c>
      <c r="G32">
        <v>-0.28738915999999998</v>
      </c>
    </row>
    <row r="33" spans="1:7" x14ac:dyDescent="0.25">
      <c r="A33" t="s">
        <v>53</v>
      </c>
      <c r="B33" t="s">
        <v>77</v>
      </c>
      <c r="C33">
        <v>-0.42960960999999998</v>
      </c>
      <c r="D33">
        <v>-0.27107505999999998</v>
      </c>
      <c r="E33">
        <v>0.247330151</v>
      </c>
      <c r="F33">
        <v>0.37360158199999999</v>
      </c>
      <c r="G33">
        <v>-0.56383545000000002</v>
      </c>
    </row>
    <row r="34" spans="1:7" x14ac:dyDescent="0.25">
      <c r="A34" t="s">
        <v>46</v>
      </c>
      <c r="B34" t="s">
        <v>77</v>
      </c>
      <c r="C34">
        <v>-0.81247819300000002</v>
      </c>
      <c r="D34">
        <v>-0.15499868999999999</v>
      </c>
      <c r="E34">
        <v>-0.41459141199999999</v>
      </c>
      <c r="F34">
        <v>-0.56735643999999996</v>
      </c>
      <c r="G34">
        <v>0.26976883499999998</v>
      </c>
    </row>
    <row r="35" spans="1:7" x14ac:dyDescent="0.25">
      <c r="A35" t="s">
        <v>42</v>
      </c>
      <c r="B35" t="s">
        <v>77</v>
      </c>
      <c r="C35">
        <v>-0.81765983499999995</v>
      </c>
      <c r="D35">
        <v>-0.708760422</v>
      </c>
      <c r="E35">
        <v>-0.58521793600000005</v>
      </c>
      <c r="F35">
        <v>-0.31204731000000002</v>
      </c>
      <c r="G35">
        <v>0.892702946</v>
      </c>
    </row>
    <row r="36" spans="1:7" x14ac:dyDescent="0.25">
      <c r="A36" t="s">
        <v>40</v>
      </c>
      <c r="B36" t="s">
        <v>77</v>
      </c>
      <c r="C36">
        <v>-0.73988727700000001</v>
      </c>
      <c r="D36">
        <v>-5.7224849000000001E-2</v>
      </c>
      <c r="E36">
        <v>0.665014883</v>
      </c>
      <c r="F36">
        <v>0.55477635400000003</v>
      </c>
      <c r="G36">
        <v>0.87968574899999996</v>
      </c>
    </row>
    <row r="37" spans="1:7" x14ac:dyDescent="0.25">
      <c r="A37" t="s">
        <v>37</v>
      </c>
      <c r="B37" t="s">
        <v>77</v>
      </c>
      <c r="C37">
        <v>6.5273797999999994E-2</v>
      </c>
      <c r="D37">
        <v>-4.4182800000000001E-3</v>
      </c>
      <c r="E37">
        <v>7.5315483000000003E-2</v>
      </c>
      <c r="F37">
        <v>-7.5307000000000004E-3</v>
      </c>
      <c r="G37">
        <v>-0.31051531999999998</v>
      </c>
    </row>
    <row r="38" spans="1:7" x14ac:dyDescent="0.25">
      <c r="A38" t="s">
        <v>50</v>
      </c>
      <c r="B38" t="s">
        <v>77</v>
      </c>
      <c r="C38">
        <v>-0.52043899999999998</v>
      </c>
      <c r="D38">
        <v>-0.76151519999999995</v>
      </c>
      <c r="E38">
        <v>7.1355768E-2</v>
      </c>
      <c r="F38">
        <v>-0.37745369000000001</v>
      </c>
      <c r="G38">
        <v>0.59367174700000003</v>
      </c>
    </row>
    <row r="39" spans="1:7" x14ac:dyDescent="0.25">
      <c r="A39" t="s">
        <v>51</v>
      </c>
      <c r="B39" t="s">
        <v>77</v>
      </c>
      <c r="C39">
        <v>0.21645199500000001</v>
      </c>
      <c r="D39">
        <v>0.47988209999999998</v>
      </c>
      <c r="E39">
        <v>0.102043128</v>
      </c>
      <c r="F39">
        <v>0.365886606</v>
      </c>
      <c r="G39">
        <v>-6.4562629999999996E-2</v>
      </c>
    </row>
    <row r="40" spans="1:7" x14ac:dyDescent="0.25">
      <c r="A40" t="s">
        <v>34</v>
      </c>
      <c r="B40" t="s">
        <v>77</v>
      </c>
      <c r="C40">
        <v>-0.11975715000000001</v>
      </c>
      <c r="D40">
        <v>-0.16413462000000001</v>
      </c>
      <c r="E40">
        <v>0.19936910999999999</v>
      </c>
      <c r="F40">
        <v>0.76352261300000002</v>
      </c>
      <c r="G40">
        <v>-0.66521984000000001</v>
      </c>
    </row>
    <row r="41" spans="1:7" x14ac:dyDescent="0.25">
      <c r="A41" t="s">
        <v>44</v>
      </c>
      <c r="B41" t="s">
        <v>77</v>
      </c>
      <c r="C41">
        <v>-0.80609396</v>
      </c>
      <c r="D41">
        <v>-0.60940439000000002</v>
      </c>
      <c r="E41">
        <v>-0.18423590000000001</v>
      </c>
      <c r="F41">
        <v>-0.15101634</v>
      </c>
      <c r="G41">
        <v>0.773735108</v>
      </c>
    </row>
    <row r="42" spans="1:7" x14ac:dyDescent="0.25">
      <c r="A42" t="s">
        <v>56</v>
      </c>
      <c r="B42" t="s">
        <v>77</v>
      </c>
      <c r="C42">
        <v>0.121105533</v>
      </c>
      <c r="D42">
        <v>0.12939845799999999</v>
      </c>
      <c r="E42">
        <v>0.15245712</v>
      </c>
      <c r="F42">
        <v>6.6141306999999996E-2</v>
      </c>
      <c r="G42">
        <v>8.7045974999999998E-2</v>
      </c>
    </row>
    <row r="43" spans="1:7" x14ac:dyDescent="0.25">
      <c r="A43" t="s">
        <v>55</v>
      </c>
      <c r="B43" t="s">
        <v>77</v>
      </c>
      <c r="C43">
        <v>0.59458621599999995</v>
      </c>
      <c r="D43">
        <v>0.65019437599999996</v>
      </c>
      <c r="E43">
        <v>0.487728469</v>
      </c>
      <c r="F43">
        <v>0.853306703</v>
      </c>
      <c r="G43">
        <v>-0.77930403999999998</v>
      </c>
    </row>
  </sheetData>
  <autoFilter ref="B1:G43" xr:uid="{019230D3-2B36-4F1B-8EDF-7F3B5BFFD4B0}">
    <sortState xmlns:xlrd2="http://schemas.microsoft.com/office/spreadsheetml/2017/richdata2" ref="B2:G43">
      <sortCondition ref="B1:B4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4D086-011A-4161-B93C-098241957737}">
  <dimension ref="A1:J11"/>
  <sheetViews>
    <sheetView workbookViewId="0">
      <selection activeCell="J11" sqref="A1:J11"/>
    </sheetView>
  </sheetViews>
  <sheetFormatPr defaultRowHeight="15" x14ac:dyDescent="0.25"/>
  <sheetData>
    <row r="1" spans="1:10" ht="15.75" thickBot="1" x14ac:dyDescent="0.3">
      <c r="A1" t="s">
        <v>119</v>
      </c>
      <c r="D1" s="14" t="s">
        <v>110</v>
      </c>
      <c r="E1">
        <v>0.05</v>
      </c>
    </row>
    <row r="2" spans="1:10" ht="15.75" thickTop="1" x14ac:dyDescent="0.25">
      <c r="A2" s="25" t="s">
        <v>120</v>
      </c>
      <c r="B2" s="25" t="s">
        <v>121</v>
      </c>
      <c r="C2" s="25" t="s">
        <v>122</v>
      </c>
      <c r="D2" s="25" t="s">
        <v>88</v>
      </c>
      <c r="E2" s="25" t="s">
        <v>123</v>
      </c>
    </row>
    <row r="3" spans="1:10" x14ac:dyDescent="0.25">
      <c r="A3" s="24" t="str">
        <f>'anova v2'!A12</f>
        <v>HKEX</v>
      </c>
      <c r="B3" s="24">
        <f>'anova v2'!G12</f>
        <v>0.10675910784285715</v>
      </c>
      <c r="C3" s="24">
        <f>'anova v2'!G5</f>
        <v>70</v>
      </c>
      <c r="D3" s="24"/>
      <c r="E3" s="24"/>
    </row>
    <row r="4" spans="1:10" x14ac:dyDescent="0.25">
      <c r="A4" s="19" t="str">
        <f>'anova v2'!A13</f>
        <v>NASDAQ</v>
      </c>
      <c r="B4" s="19">
        <f>'anova v2'!G13</f>
        <v>0.14767916031428566</v>
      </c>
      <c r="C4" s="19">
        <f>'anova v2'!G6</f>
        <v>70</v>
      </c>
      <c r="D4" s="19"/>
      <c r="E4" s="19"/>
    </row>
    <row r="5" spans="1:10" x14ac:dyDescent="0.25">
      <c r="A5" s="13" t="str">
        <f>'anova v2'!A14</f>
        <v>SSE</v>
      </c>
      <c r="B5" s="13">
        <f>'anova v2'!G14</f>
        <v>-2.8000271842857145E-2</v>
      </c>
      <c r="C5" s="13">
        <f>'anova v2'!G7</f>
        <v>70</v>
      </c>
      <c r="D5" s="13"/>
      <c r="E5" s="13"/>
    </row>
    <row r="6" spans="1:10" x14ac:dyDescent="0.25">
      <c r="C6">
        <f>SUM(C3:C5)</f>
        <v>210</v>
      </c>
      <c r="D6">
        <f>C6-COUNT('anova v2'!B5:F7)</f>
        <v>195</v>
      </c>
      <c r="E6">
        <f>[1]!QCRIT(COUNT(C3:C5),D6,E1,2)</f>
        <v>3.3398461538461537</v>
      </c>
    </row>
    <row r="7" spans="1:10" ht="15.75" thickBot="1" x14ac:dyDescent="0.3">
      <c r="A7" t="s">
        <v>124</v>
      </c>
    </row>
    <row r="8" spans="1:10" ht="15.75" thickTop="1" x14ac:dyDescent="0.25">
      <c r="A8" s="25" t="s">
        <v>125</v>
      </c>
      <c r="B8" s="25" t="s">
        <v>126</v>
      </c>
      <c r="C8" s="25" t="s">
        <v>121</v>
      </c>
      <c r="D8" s="25" t="s">
        <v>127</v>
      </c>
      <c r="E8" s="25" t="s">
        <v>128</v>
      </c>
      <c r="F8" s="25" t="s">
        <v>129</v>
      </c>
      <c r="G8" s="25" t="s">
        <v>130</v>
      </c>
      <c r="H8" s="25" t="s">
        <v>131</v>
      </c>
      <c r="I8" s="25" t="s">
        <v>109</v>
      </c>
      <c r="J8" s="25" t="s">
        <v>132</v>
      </c>
    </row>
    <row r="9" spans="1:10" x14ac:dyDescent="0.25">
      <c r="A9" s="24" t="str">
        <f>A3</f>
        <v>HKEX</v>
      </c>
      <c r="B9" s="24" t="str">
        <f>A4</f>
        <v>NASDAQ</v>
      </c>
      <c r="C9" s="24">
        <f>ABS(B3-B4)</f>
        <v>4.0920052471428506E-2</v>
      </c>
      <c r="D9" s="24">
        <f>SQRT(SUMPRODUCT('anova v2'!B19:F21*('anova v2'!B5:F7-1))/(HARMEAN(C3,C4)*D6))</f>
        <v>5.2400320632909052E-2</v>
      </c>
      <c r="E9" s="24">
        <f>C9/D9</f>
        <v>0.78091225353551408</v>
      </c>
      <c r="F9" s="24">
        <f>E$6*D9</f>
        <v>0.17500900932612654</v>
      </c>
      <c r="G9" s="24">
        <f>C9-F9</f>
        <v>-0.13408895685469802</v>
      </c>
      <c r="H9" s="24">
        <f>C9+F9</f>
        <v>0.21592906179755506</v>
      </c>
      <c r="I9" s="24">
        <f>[1]!QDIST(E9,COUNT(C$3:C$5),D$6)</f>
        <v>0.8454777843675001</v>
      </c>
      <c r="J9" s="24">
        <f>C9/(SQRT(HARMEAN(C3,C4))*D9)</f>
        <v>9.3336866680543987E-2</v>
      </c>
    </row>
    <row r="10" spans="1:10" x14ac:dyDescent="0.25">
      <c r="A10" s="19" t="str">
        <f>A3</f>
        <v>HKEX</v>
      </c>
      <c r="B10" s="19" t="str">
        <f>A5</f>
        <v>SSE</v>
      </c>
      <c r="C10" s="19">
        <f>ABS(B3-B5)</f>
        <v>0.1347593796857143</v>
      </c>
      <c r="D10" s="19">
        <f>SQRT(SUMPRODUCT('anova v2'!B19:F21*('anova v2'!B5:F7-1))/(HARMEAN(C3,C5)*D6))</f>
        <v>5.2400320632909052E-2</v>
      </c>
      <c r="E10" s="19">
        <f t="shared" ref="E10:E11" si="0">C10/D10</f>
        <v>2.5717281508594656</v>
      </c>
      <c r="F10" s="19">
        <f t="shared" ref="F10:F11" si="1">E$6*D10</f>
        <v>0.17500900932612654</v>
      </c>
      <c r="G10" s="19">
        <f t="shared" ref="G10:G11" si="2">C10-F10</f>
        <v>-4.0249629640412232E-2</v>
      </c>
      <c r="H10" s="19">
        <f t="shared" ref="H10:H11" si="3">C10+F10</f>
        <v>0.30976838901184084</v>
      </c>
      <c r="I10" s="19">
        <f>[1]!QDIST(E10,COUNT(C$3:C$5),D$6)</f>
        <v>0.16621659133343047</v>
      </c>
      <c r="J10" s="19">
        <f>C10/(SQRT(HARMEAN(C3,C5))*D10)</f>
        <v>0.30738030613378708</v>
      </c>
    </row>
    <row r="11" spans="1:10" x14ac:dyDescent="0.25">
      <c r="A11" s="13" t="str">
        <f>A4</f>
        <v>NASDAQ</v>
      </c>
      <c r="B11" s="13" t="str">
        <f>A5</f>
        <v>SSE</v>
      </c>
      <c r="C11" s="13">
        <f>ABS(B4-B5)</f>
        <v>0.1756794321571428</v>
      </c>
      <c r="D11" s="13">
        <f>SQRT(SUMPRODUCT('anova v2'!B19:F21*('anova v2'!B5:F7-1))/(HARMEAN(C4,C5)*D6))</f>
        <v>5.2400320632909052E-2</v>
      </c>
      <c r="E11" s="13">
        <f t="shared" si="0"/>
        <v>3.3526404043949798</v>
      </c>
      <c r="F11" s="13">
        <f t="shared" si="1"/>
        <v>0.17500900932612654</v>
      </c>
      <c r="G11" s="13">
        <f t="shared" si="2"/>
        <v>6.7042283101625966E-4</v>
      </c>
      <c r="H11" s="13">
        <f t="shared" si="3"/>
        <v>0.35068844148326933</v>
      </c>
      <c r="I11" s="13">
        <f>[1]!QDIST(E11,COUNT(C$3:C$5),D$6)</f>
        <v>4.8906184093049476E-2</v>
      </c>
      <c r="J11" s="13">
        <f>C11/(SQRT(HARMEAN(C4,C5))*D11)</f>
        <v>0.400717172814331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51CF-E6A4-405C-92E0-8C9DBF6A0028}">
  <dimension ref="A1:O22"/>
  <sheetViews>
    <sheetView tabSelected="1" workbookViewId="0">
      <selection activeCell="L22" sqref="L22"/>
    </sheetView>
  </sheetViews>
  <sheetFormatPr defaultRowHeight="15" x14ac:dyDescent="0.25"/>
  <sheetData>
    <row r="1" spans="1:15" x14ac:dyDescent="0.25">
      <c r="A1" t="s">
        <v>108</v>
      </c>
      <c r="I1" t="s">
        <v>114</v>
      </c>
    </row>
    <row r="3" spans="1:15" ht="15.75" thickBot="1" x14ac:dyDescent="0.3">
      <c r="A3" t="s">
        <v>111</v>
      </c>
      <c r="B3" t="str">
        <f>IF(COUNTIF(B5:F7,B5)=COUNT(B5:F7),"balanced","unbalanced")</f>
        <v>balanced</v>
      </c>
      <c r="I3" t="s">
        <v>85</v>
      </c>
      <c r="M3" s="14" t="s">
        <v>115</v>
      </c>
      <c r="N3" s="14">
        <v>0.05</v>
      </c>
    </row>
    <row r="4" spans="1:15" ht="15.75" thickTop="1" x14ac:dyDescent="0.25">
      <c r="B4" s="14" t="str">
        <f>'All (14 each)'!C1</f>
        <v>Current ratio</v>
      </c>
      <c r="C4" s="14" t="str">
        <f>'All (14 each)'!D1</f>
        <v>Cash ratio</v>
      </c>
      <c r="D4" s="14" t="str">
        <f>'All (14 each)'!E1</f>
        <v>Return on investment</v>
      </c>
      <c r="E4" s="14" t="str">
        <f>'All (14 each)'!F1</f>
        <v>Gross profit margin</v>
      </c>
      <c r="F4" s="14" t="str">
        <f>'All (14 each)'!G1</f>
        <v>Debt to equity ratio</v>
      </c>
      <c r="I4" s="25"/>
      <c r="J4" s="25" t="s">
        <v>87</v>
      </c>
      <c r="K4" s="25" t="s">
        <v>88</v>
      </c>
      <c r="L4" s="25" t="s">
        <v>89</v>
      </c>
      <c r="M4" s="25" t="s">
        <v>90</v>
      </c>
      <c r="N4" s="25" t="s">
        <v>109</v>
      </c>
      <c r="O4" s="25" t="s">
        <v>116</v>
      </c>
    </row>
    <row r="5" spans="1:15" x14ac:dyDescent="0.25">
      <c r="A5" t="str">
        <f>'All (14 each)'!B2</f>
        <v>HKEX</v>
      </c>
      <c r="B5" s="15">
        <f>COUNT('All (14 each)'!C2:C15)</f>
        <v>14</v>
      </c>
      <c r="C5" s="16">
        <f>COUNT('All (14 each)'!D2:D15)</f>
        <v>14</v>
      </c>
      <c r="D5" s="16">
        <f>COUNT('All (14 each)'!E2:E15)</f>
        <v>14</v>
      </c>
      <c r="E5" s="16">
        <f>COUNT('All (14 each)'!F2:F15)</f>
        <v>14</v>
      </c>
      <c r="F5" s="17">
        <f>COUNT('All (14 each)'!G2:G15)</f>
        <v>14</v>
      </c>
      <c r="G5">
        <f>COUNT('All (14 each)'!C2:G15)</f>
        <v>70</v>
      </c>
      <c r="I5" t="s">
        <v>117</v>
      </c>
      <c r="J5">
        <f>DEVSQ(G12:G14)*G5</f>
        <v>1.1829487597806458</v>
      </c>
      <c r="K5">
        <f>COUNT(G12:G14)-1</f>
        <v>2</v>
      </c>
      <c r="L5">
        <f>J5/K5</f>
        <v>0.59147437989032292</v>
      </c>
      <c r="M5">
        <f>L5/L8</f>
        <v>3.0773012184711153</v>
      </c>
      <c r="N5">
        <f>_xlfn.F.DIST.RT(M5,K5,K8)</f>
        <v>4.8328372488578131E-2</v>
      </c>
      <c r="O5" s="14" t="str">
        <f>IF(N5&lt;N3,"yes","no")</f>
        <v>yes</v>
      </c>
    </row>
    <row r="6" spans="1:15" x14ac:dyDescent="0.25">
      <c r="A6" t="str">
        <f>'All (14 each)'!B16</f>
        <v>NASDAQ</v>
      </c>
      <c r="B6" s="18">
        <f>COUNT('All (14 each)'!C16:C29)</f>
        <v>14</v>
      </c>
      <c r="C6" s="19">
        <f>COUNT('All (14 each)'!D16:D29)</f>
        <v>14</v>
      </c>
      <c r="D6" s="19">
        <f>COUNT('All (14 each)'!E16:E29)</f>
        <v>14</v>
      </c>
      <c r="E6" s="19">
        <f>COUNT('All (14 each)'!F16:F29)</f>
        <v>14</v>
      </c>
      <c r="F6" s="20">
        <f>COUNT('All (14 each)'!G16:G29)</f>
        <v>14</v>
      </c>
      <c r="G6">
        <f>COUNT('All (14 each)'!C16:G29)</f>
        <v>70</v>
      </c>
      <c r="I6" t="s">
        <v>94</v>
      </c>
      <c r="J6">
        <f>DEVSQ(B15:F15)*B8</f>
        <v>1.6389340010706697</v>
      </c>
      <c r="K6">
        <f>COUNT(B15:F15)-1</f>
        <v>4</v>
      </c>
      <c r="L6">
        <f>J6/K6</f>
        <v>0.40973350026766742</v>
      </c>
      <c r="M6">
        <f>L6/L8</f>
        <v>2.1317464331353317</v>
      </c>
      <c r="N6">
        <f>_xlfn.F.DIST.RT(M6,K6,K8)</f>
        <v>7.8344646473166912E-2</v>
      </c>
      <c r="O6" s="14" t="str">
        <f>IF(N6&lt;N3,"yes","no")</f>
        <v>no</v>
      </c>
    </row>
    <row r="7" spans="1:15" x14ac:dyDescent="0.25">
      <c r="A7" t="str">
        <f>'All (14 each)'!B30</f>
        <v>SSE</v>
      </c>
      <c r="B7" s="21">
        <f>COUNT('All (14 each)'!C30:C43)</f>
        <v>14</v>
      </c>
      <c r="C7" s="22">
        <f>COUNT('All (14 each)'!D30:D43)</f>
        <v>14</v>
      </c>
      <c r="D7" s="22">
        <f>COUNT('All (14 each)'!E30:E43)</f>
        <v>14</v>
      </c>
      <c r="E7" s="22">
        <f>COUNT('All (14 each)'!F30:F43)</f>
        <v>14</v>
      </c>
      <c r="F7" s="23">
        <f>COUNT('All (14 each)'!G30:G43)</f>
        <v>14</v>
      </c>
      <c r="G7">
        <f>COUNT('All (14 each)'!C30:G43)</f>
        <v>70</v>
      </c>
      <c r="I7" t="s">
        <v>118</v>
      </c>
      <c r="J7">
        <f>J9-J5-J6-J8</f>
        <v>3.2901849525647009</v>
      </c>
      <c r="K7">
        <f>K6*K5</f>
        <v>8</v>
      </c>
      <c r="L7">
        <f>J7/K7</f>
        <v>0.41127311907058761</v>
      </c>
      <c r="M7">
        <f>L7/L8</f>
        <v>2.1397567053961284</v>
      </c>
      <c r="N7">
        <f>_xlfn.F.DIST.RT(M7,K7,K8)</f>
        <v>3.3879061451768847E-2</v>
      </c>
      <c r="O7" s="14" t="str">
        <f>IF(N7&lt;N3,"yes","no")</f>
        <v>yes</v>
      </c>
    </row>
    <row r="8" spans="1:15" x14ac:dyDescent="0.25">
      <c r="B8">
        <f>COUNT('All (14 each)'!C2:C43)</f>
        <v>42</v>
      </c>
      <c r="C8">
        <f>COUNT('All (14 each)'!D2:D43)</f>
        <v>42</v>
      </c>
      <c r="D8">
        <f>COUNT('All (14 each)'!E2:E43)</f>
        <v>42</v>
      </c>
      <c r="E8">
        <f>COUNT('All (14 each)'!F2:F43)</f>
        <v>42</v>
      </c>
      <c r="F8">
        <f>COUNT('All (14 each)'!G2:G43)</f>
        <v>42</v>
      </c>
      <c r="G8">
        <f>COUNT('All (14 each)'!C2:G43)</f>
        <v>210</v>
      </c>
      <c r="I8" t="s">
        <v>96</v>
      </c>
      <c r="J8">
        <f>SUM(B19:F21)*(B5-1)</f>
        <v>37.480082673192356</v>
      </c>
      <c r="K8">
        <f>K9-K5-K6-K7</f>
        <v>195</v>
      </c>
      <c r="L8">
        <f>J8/K8</f>
        <v>0.1922055521702172</v>
      </c>
    </row>
    <row r="9" spans="1:15" x14ac:dyDescent="0.25">
      <c r="I9" s="13" t="s">
        <v>80</v>
      </c>
      <c r="J9" s="13">
        <f>L9*K9</f>
        <v>43.592150386608367</v>
      </c>
      <c r="K9" s="13">
        <f>G8-1</f>
        <v>209</v>
      </c>
      <c r="L9" s="13">
        <f>G22</f>
        <v>0.20857488223257592</v>
      </c>
      <c r="M9" s="13"/>
      <c r="N9" s="13"/>
      <c r="O9" s="13"/>
    </row>
    <row r="10" spans="1:15" x14ac:dyDescent="0.25">
      <c r="A10" t="s">
        <v>112</v>
      </c>
    </row>
    <row r="11" spans="1:15" x14ac:dyDescent="0.25">
      <c r="B11" s="14" t="str">
        <f>'All (14 each)'!C1</f>
        <v>Current ratio</v>
      </c>
      <c r="C11" s="14" t="str">
        <f>'All (14 each)'!D1</f>
        <v>Cash ratio</v>
      </c>
      <c r="D11" s="14" t="str">
        <f>'All (14 each)'!E1</f>
        <v>Return on investment</v>
      </c>
      <c r="E11" s="14" t="str">
        <f>'All (14 each)'!F1</f>
        <v>Gross profit margin</v>
      </c>
      <c r="F11" s="14" t="str">
        <f>'All (14 each)'!G1</f>
        <v>Debt to equity ratio</v>
      </c>
    </row>
    <row r="12" spans="1:15" x14ac:dyDescent="0.25">
      <c r="A12" t="str">
        <f>'All (14 each)'!B2</f>
        <v>HKEX</v>
      </c>
      <c r="B12" s="15">
        <f>AVERAGE('All (14 each)'!C2:C15)</f>
        <v>6.0085143928571436E-2</v>
      </c>
      <c r="C12" s="16">
        <f>AVERAGE('All (14 each)'!D2:D15)</f>
        <v>0.10285500885714284</v>
      </c>
      <c r="D12" s="16">
        <f>AVERAGE('All (14 each)'!E2:E15)</f>
        <v>0.16846058592857147</v>
      </c>
      <c r="E12" s="16">
        <f>AVERAGE('All (14 each)'!F2:F15)</f>
        <v>0.28794221314285712</v>
      </c>
      <c r="F12" s="17">
        <f>AVERAGE('All (14 each)'!G2:G15)</f>
        <v>-8.5547412642857146E-2</v>
      </c>
      <c r="G12">
        <f>AVERAGE('All (14 each)'!C2:G15)</f>
        <v>0.10675910784285715</v>
      </c>
    </row>
    <row r="13" spans="1:15" x14ac:dyDescent="0.25">
      <c r="A13" t="str">
        <f>'All (14 each)'!B16</f>
        <v>NASDAQ</v>
      </c>
      <c r="B13" s="18">
        <f>AVERAGE('All (14 each)'!C16:C29)</f>
        <v>0.30183092514285714</v>
      </c>
      <c r="C13" s="19">
        <f>AVERAGE('All (14 each)'!D16:D29)</f>
        <v>0.32058696557142857</v>
      </c>
      <c r="D13" s="19">
        <f>AVERAGE('All (14 each)'!E16:E29)</f>
        <v>0.1484640687857143</v>
      </c>
      <c r="E13" s="19">
        <f>AVERAGE('All (14 each)'!F16:F29)</f>
        <v>0.16624508864285717</v>
      </c>
      <c r="F13" s="20">
        <f>AVERAGE('All (14 each)'!G16:G29)</f>
        <v>-0.19873124657142857</v>
      </c>
      <c r="G13">
        <f>AVERAGE('All (14 each)'!C16:G29)</f>
        <v>0.14767916031428566</v>
      </c>
    </row>
    <row r="14" spans="1:15" x14ac:dyDescent="0.25">
      <c r="A14" t="str">
        <f>'All (14 each)'!B30</f>
        <v>SSE</v>
      </c>
      <c r="B14" s="21">
        <f>AVERAGE('All (14 each)'!C30:C43)</f>
        <v>-0.27344241857142865</v>
      </c>
      <c r="C14" s="22">
        <f>AVERAGE('All (14 each)'!D30:D43)</f>
        <v>-0.10554076707142859</v>
      </c>
      <c r="D14" s="22">
        <f>AVERAGE('All (14 each)'!E30:E43)</f>
        <v>5.760287599999999E-2</v>
      </c>
      <c r="E14" s="22">
        <f>AVERAGE('All (14 each)'!F30:F43)</f>
        <v>0.10662519264285715</v>
      </c>
      <c r="F14" s="23">
        <f>AVERAGE('All (14 each)'!G30:G43)</f>
        <v>7.4753757785714317E-2</v>
      </c>
      <c r="G14">
        <f>AVERAGE('All (14 each)'!C30:G43)</f>
        <v>-2.8000271842857145E-2</v>
      </c>
    </row>
    <row r="15" spans="1:15" x14ac:dyDescent="0.25">
      <c r="B15">
        <f>AVERAGE('All (14 each)'!C2:C43)</f>
        <v>2.949121683333334E-2</v>
      </c>
      <c r="C15">
        <f>AVERAGE('All (14 each)'!D2:D43)</f>
        <v>0.10596706911904764</v>
      </c>
      <c r="D15">
        <f>AVERAGE('All (14 each)'!E2:E43)</f>
        <v>0.12484251023809524</v>
      </c>
      <c r="E15">
        <f>AVERAGE('All (14 each)'!F2:F43)</f>
        <v>0.18693749814285707</v>
      </c>
      <c r="F15">
        <f>AVERAGE('All (14 each)'!G2:G43)</f>
        <v>-6.9841633809523809E-2</v>
      </c>
      <c r="G15">
        <f>AVERAGE('All (14 each)'!C2:G43)</f>
        <v>7.5479332104761918E-2</v>
      </c>
    </row>
    <row r="17" spans="1:7" x14ac:dyDescent="0.25">
      <c r="A17" t="s">
        <v>113</v>
      </c>
    </row>
    <row r="18" spans="1:7" x14ac:dyDescent="0.25">
      <c r="B18" s="14" t="str">
        <f>'All (14 each)'!C1</f>
        <v>Current ratio</v>
      </c>
      <c r="C18" s="14" t="str">
        <f>'All (14 each)'!D1</f>
        <v>Cash ratio</v>
      </c>
      <c r="D18" s="14" t="str">
        <f>'All (14 each)'!E1</f>
        <v>Return on investment</v>
      </c>
      <c r="E18" s="14" t="str">
        <f>'All (14 each)'!F1</f>
        <v>Gross profit margin</v>
      </c>
      <c r="F18" s="14" t="str">
        <f>'All (14 each)'!G1</f>
        <v>Debt to equity ratio</v>
      </c>
    </row>
    <row r="19" spans="1:7" x14ac:dyDescent="0.25">
      <c r="A19" t="str">
        <f>'All (14 each)'!B2</f>
        <v>HKEX</v>
      </c>
      <c r="B19" s="15">
        <f>VAR('All (14 each)'!C2:C15)</f>
        <v>0.23693257166833609</v>
      </c>
      <c r="C19" s="16">
        <f>VAR('All (14 each)'!D2:D15)</f>
        <v>0.23480350799881092</v>
      </c>
      <c r="D19" s="16">
        <f>VAR('All (14 each)'!E2:E15)</f>
        <v>0.18812336501294172</v>
      </c>
      <c r="E19" s="16">
        <f>VAR('All (14 each)'!F2:F15)</f>
        <v>0.17880336529507432</v>
      </c>
      <c r="F19" s="17">
        <f>VAR('All (14 each)'!G2:G15)</f>
        <v>0.19608089695270781</v>
      </c>
      <c r="G19">
        <f>VAR('All (14 each)'!C2:G15)</f>
        <v>0.21033342945981862</v>
      </c>
    </row>
    <row r="20" spans="1:7" x14ac:dyDescent="0.25">
      <c r="A20" t="str">
        <f>'All (14 each)'!B16</f>
        <v>NASDAQ</v>
      </c>
      <c r="B20" s="18">
        <f>VAR('All (14 each)'!C16:C29)</f>
        <v>0.15255665874986485</v>
      </c>
      <c r="C20" s="19">
        <f>VAR('All (14 each)'!D16:D29)</f>
        <v>0.14527544622967167</v>
      </c>
      <c r="D20" s="19">
        <f>VAR('All (14 each)'!E16:E29)</f>
        <v>0.10066286232126721</v>
      </c>
      <c r="E20" s="19">
        <f>VAR('All (14 each)'!F16:F29)</f>
        <v>0.19714726298533247</v>
      </c>
      <c r="F20" s="20">
        <f>VAR('All (14 each)'!G16:G29)</f>
        <v>0.19716492772305041</v>
      </c>
      <c r="G20">
        <f>VAR('All (14 each)'!C16:G29)</f>
        <v>0.18467489900037981</v>
      </c>
    </row>
    <row r="21" spans="1:7" x14ac:dyDescent="0.25">
      <c r="A21" t="str">
        <f>'All (14 each)'!B30</f>
        <v>SSE</v>
      </c>
      <c r="B21" s="21">
        <f>VAR('All (14 each)'!C30:C43)</f>
        <v>0.20996474145104571</v>
      </c>
      <c r="C21" s="22">
        <f>VAR('All (14 each)'!D30:D43)</f>
        <v>0.22200451267298618</v>
      </c>
      <c r="D21" s="22">
        <f>VAR('All (14 each)'!E30:E43)</f>
        <v>0.1103444285898815</v>
      </c>
      <c r="E21" s="22">
        <f>VAR('All (14 each)'!F30:F43)</f>
        <v>0.18418597163876063</v>
      </c>
      <c r="F21" s="23">
        <f>VAR('All (14 each)'!G30:G43)</f>
        <v>0.32903276326352654</v>
      </c>
      <c r="G21">
        <f>VAR('All (14 each)'!C30:G43)</f>
        <v>0.21961778207353683</v>
      </c>
    </row>
    <row r="22" spans="1:7" x14ac:dyDescent="0.25">
      <c r="B22">
        <f>VAR('All (14 each)'!C2:C43)</f>
        <v>0.24705203244134125</v>
      </c>
      <c r="C22">
        <f>VAR('All (14 each)'!D2:D43)</f>
        <v>0.22191176499295212</v>
      </c>
      <c r="D22">
        <f>VAR('All (14 each)'!E2:E43)</f>
        <v>0.12893761191609793</v>
      </c>
      <c r="E22">
        <f>VAR('All (14 each)'!F2:F43)</f>
        <v>0.18343654937657045</v>
      </c>
      <c r="F22">
        <f>VAR('All (14 each)'!G2:G43)</f>
        <v>0.24191122140810437</v>
      </c>
      <c r="G22">
        <f>VAR('All (14 each)'!C2:G43)</f>
        <v>0.20857488223257592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B5B8B-6161-49CF-AB74-09205DA25494}">
  <dimension ref="A1:G36"/>
  <sheetViews>
    <sheetView workbookViewId="0">
      <selection activeCell="K32" sqref="K32"/>
    </sheetView>
  </sheetViews>
  <sheetFormatPr defaultRowHeight="15" x14ac:dyDescent="0.25"/>
  <sheetData>
    <row r="1" spans="1:7" x14ac:dyDescent="0.25">
      <c r="A1" t="s">
        <v>78</v>
      </c>
    </row>
    <row r="3" spans="1:7" x14ac:dyDescent="0.25">
      <c r="A3" t="s">
        <v>79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80</v>
      </c>
    </row>
    <row r="4" spans="1:7" ht="15.75" thickBot="1" x14ac:dyDescent="0.3">
      <c r="A4" s="5" t="s">
        <v>75</v>
      </c>
      <c r="B4" s="5"/>
      <c r="C4" s="5"/>
      <c r="D4" s="5"/>
      <c r="E4" s="5"/>
      <c r="F4" s="5"/>
      <c r="G4" s="5"/>
    </row>
    <row r="5" spans="1:7" x14ac:dyDescent="0.25">
      <c r="A5" s="4" t="s">
        <v>81</v>
      </c>
      <c r="B5" s="4">
        <v>14</v>
      </c>
      <c r="C5" s="4">
        <v>14</v>
      </c>
      <c r="D5" s="4">
        <v>14</v>
      </c>
      <c r="E5" s="4">
        <v>14</v>
      </c>
      <c r="F5" s="4">
        <v>14</v>
      </c>
      <c r="G5" s="4">
        <v>70</v>
      </c>
    </row>
    <row r="6" spans="1:7" x14ac:dyDescent="0.25">
      <c r="A6" s="4" t="s">
        <v>82</v>
      </c>
      <c r="B6" s="4">
        <v>0.84119201500000007</v>
      </c>
      <c r="C6" s="4">
        <v>1.4399701239999998</v>
      </c>
      <c r="D6" s="4">
        <v>2.3584482030000005</v>
      </c>
      <c r="E6" s="4">
        <v>4.0311909839999993</v>
      </c>
      <c r="F6" s="4">
        <v>-1.197663777</v>
      </c>
      <c r="G6" s="4">
        <v>7.4731375490000005</v>
      </c>
    </row>
    <row r="7" spans="1:7" x14ac:dyDescent="0.25">
      <c r="A7" s="4" t="s">
        <v>83</v>
      </c>
      <c r="B7" s="4">
        <v>6.0085143928571436E-2</v>
      </c>
      <c r="C7" s="4">
        <v>0.10285500885714284</v>
      </c>
      <c r="D7" s="4">
        <v>0.16846058592857147</v>
      </c>
      <c r="E7" s="4">
        <v>0.28794221314285712</v>
      </c>
      <c r="F7" s="4">
        <v>-8.5547412642857146E-2</v>
      </c>
      <c r="G7" s="4">
        <v>0.10675910784285715</v>
      </c>
    </row>
    <row r="8" spans="1:7" x14ac:dyDescent="0.25">
      <c r="A8" s="4" t="s">
        <v>84</v>
      </c>
      <c r="B8" s="4">
        <v>0.23693257166833609</v>
      </c>
      <c r="C8" s="4">
        <v>0.23480350799881092</v>
      </c>
      <c r="D8" s="4">
        <v>0.18812336501294172</v>
      </c>
      <c r="E8" s="4">
        <v>0.17880336529507432</v>
      </c>
      <c r="F8" s="4">
        <v>0.19608089695270781</v>
      </c>
      <c r="G8" s="4">
        <v>0.21033342945981862</v>
      </c>
    </row>
    <row r="9" spans="1:7" x14ac:dyDescent="0.25">
      <c r="A9" s="4"/>
      <c r="B9" s="4"/>
      <c r="C9" s="4"/>
      <c r="D9" s="4"/>
      <c r="E9" s="4"/>
      <c r="F9" s="4"/>
      <c r="G9" s="4"/>
    </row>
    <row r="10" spans="1:7" ht="15.75" thickBot="1" x14ac:dyDescent="0.3">
      <c r="A10" s="5" t="s">
        <v>76</v>
      </c>
      <c r="B10" s="5"/>
      <c r="C10" s="5"/>
      <c r="D10" s="5"/>
      <c r="E10" s="5"/>
      <c r="F10" s="5"/>
      <c r="G10" s="5"/>
    </row>
    <row r="11" spans="1:7" x14ac:dyDescent="0.25">
      <c r="A11" s="4" t="s">
        <v>81</v>
      </c>
      <c r="B11" s="4">
        <v>14</v>
      </c>
      <c r="C11" s="4">
        <v>14</v>
      </c>
      <c r="D11" s="4">
        <v>14</v>
      </c>
      <c r="E11" s="4">
        <v>14</v>
      </c>
      <c r="F11" s="4">
        <v>14</v>
      </c>
      <c r="G11" s="4">
        <v>70</v>
      </c>
    </row>
    <row r="12" spans="1:7" x14ac:dyDescent="0.25">
      <c r="A12" s="4" t="s">
        <v>82</v>
      </c>
      <c r="B12" s="4">
        <v>4.2256329519999998</v>
      </c>
      <c r="C12" s="4">
        <v>4.4882175179999999</v>
      </c>
      <c r="D12" s="4">
        <v>2.0784969630000001</v>
      </c>
      <c r="E12" s="4">
        <v>2.3274312410000002</v>
      </c>
      <c r="F12" s="4">
        <v>-2.7822374519999999</v>
      </c>
      <c r="G12" s="4">
        <v>10.337541221999997</v>
      </c>
    </row>
    <row r="13" spans="1:7" x14ac:dyDescent="0.25">
      <c r="A13" s="4" t="s">
        <v>83</v>
      </c>
      <c r="B13" s="4">
        <v>0.30183092514285714</v>
      </c>
      <c r="C13" s="4">
        <v>0.32058696557142857</v>
      </c>
      <c r="D13" s="4">
        <v>0.1484640687857143</v>
      </c>
      <c r="E13" s="4">
        <v>0.16624508864285717</v>
      </c>
      <c r="F13" s="4">
        <v>-0.19873124657142857</v>
      </c>
      <c r="G13" s="4">
        <v>0.14767916031428566</v>
      </c>
    </row>
    <row r="14" spans="1:7" x14ac:dyDescent="0.25">
      <c r="A14" s="4" t="s">
        <v>84</v>
      </c>
      <c r="B14" s="4">
        <v>0.15255665874986485</v>
      </c>
      <c r="C14" s="4">
        <v>0.14527544622967167</v>
      </c>
      <c r="D14" s="4">
        <v>0.10066286232126721</v>
      </c>
      <c r="E14" s="4">
        <v>0.19714726298533247</v>
      </c>
      <c r="F14" s="4">
        <v>0.19716492772305041</v>
      </c>
      <c r="G14" s="4">
        <v>0.18467489900037981</v>
      </c>
    </row>
    <row r="15" spans="1:7" x14ac:dyDescent="0.25">
      <c r="A15" s="4"/>
      <c r="B15" s="4"/>
      <c r="C15" s="4"/>
      <c r="D15" s="4"/>
      <c r="E15" s="4"/>
      <c r="F15" s="4"/>
      <c r="G15" s="4"/>
    </row>
    <row r="16" spans="1:7" ht="15.75" thickBot="1" x14ac:dyDescent="0.3">
      <c r="A16" s="5" t="s">
        <v>77</v>
      </c>
      <c r="B16" s="5"/>
      <c r="C16" s="5"/>
      <c r="D16" s="5"/>
      <c r="E16" s="5"/>
      <c r="F16" s="5"/>
      <c r="G16" s="5"/>
    </row>
    <row r="17" spans="1:7" x14ac:dyDescent="0.25">
      <c r="A17" s="4" t="s">
        <v>81</v>
      </c>
      <c r="B17" s="4">
        <v>14</v>
      </c>
      <c r="C17" s="4">
        <v>14</v>
      </c>
      <c r="D17" s="4">
        <v>14</v>
      </c>
      <c r="E17" s="4">
        <v>14</v>
      </c>
      <c r="F17" s="4">
        <v>14</v>
      </c>
      <c r="G17" s="4">
        <v>70</v>
      </c>
    </row>
    <row r="18" spans="1:7" x14ac:dyDescent="0.25">
      <c r="A18" s="4" t="s">
        <v>82</v>
      </c>
      <c r="B18" s="4">
        <v>-3.8281938600000007</v>
      </c>
      <c r="C18" s="4">
        <v>-1.4775707390000004</v>
      </c>
      <c r="D18" s="4">
        <v>0.80644026399999991</v>
      </c>
      <c r="E18" s="4">
        <v>1.492752697</v>
      </c>
      <c r="F18" s="4">
        <v>1.0465526090000004</v>
      </c>
      <c r="G18" s="4">
        <v>-1.9600190290000001</v>
      </c>
    </row>
    <row r="19" spans="1:7" x14ac:dyDescent="0.25">
      <c r="A19" s="4" t="s">
        <v>83</v>
      </c>
      <c r="B19" s="4">
        <v>-0.27344241857142865</v>
      </c>
      <c r="C19" s="4">
        <v>-0.10554076707142859</v>
      </c>
      <c r="D19" s="4">
        <v>5.760287599999999E-2</v>
      </c>
      <c r="E19" s="4">
        <v>0.10662519264285715</v>
      </c>
      <c r="F19" s="4">
        <v>7.4753757785714317E-2</v>
      </c>
      <c r="G19" s="4">
        <v>-2.8000271842857145E-2</v>
      </c>
    </row>
    <row r="20" spans="1:7" x14ac:dyDescent="0.25">
      <c r="A20" s="4" t="s">
        <v>84</v>
      </c>
      <c r="B20" s="4">
        <v>0.20996474145104571</v>
      </c>
      <c r="C20" s="4">
        <v>0.22200451267298618</v>
      </c>
      <c r="D20" s="4">
        <v>0.1103444285898815</v>
      </c>
      <c r="E20" s="4">
        <v>0.18418597163876063</v>
      </c>
      <c r="F20" s="4">
        <v>0.32903276326352654</v>
      </c>
      <c r="G20" s="4">
        <v>0.21961778207353683</v>
      </c>
    </row>
    <row r="21" spans="1:7" x14ac:dyDescent="0.25">
      <c r="A21" s="4"/>
      <c r="B21" s="4"/>
      <c r="C21" s="4"/>
      <c r="D21" s="4"/>
      <c r="E21" s="4"/>
      <c r="F21" s="4"/>
      <c r="G21" s="4"/>
    </row>
    <row r="22" spans="1:7" ht="15.75" thickBot="1" x14ac:dyDescent="0.3">
      <c r="A22" s="5" t="s">
        <v>80</v>
      </c>
      <c r="B22" s="5"/>
      <c r="C22" s="5"/>
      <c r="D22" s="5"/>
      <c r="E22" s="5"/>
    </row>
    <row r="23" spans="1:7" x14ac:dyDescent="0.25">
      <c r="A23" s="4" t="s">
        <v>81</v>
      </c>
      <c r="B23" s="4">
        <v>42</v>
      </c>
      <c r="C23" s="4">
        <v>42</v>
      </c>
      <c r="D23" s="4">
        <v>42</v>
      </c>
      <c r="E23" s="4">
        <v>42</v>
      </c>
      <c r="F23">
        <v>42</v>
      </c>
    </row>
    <row r="24" spans="1:7" x14ac:dyDescent="0.25">
      <c r="A24" s="4" t="s">
        <v>82</v>
      </c>
      <c r="B24" s="4">
        <v>1.2386311069999989</v>
      </c>
      <c r="C24" s="4">
        <v>4.4506169029999985</v>
      </c>
      <c r="D24" s="4">
        <v>5.2433854300000009</v>
      </c>
      <c r="E24" s="4">
        <v>7.8513749219999998</v>
      </c>
      <c r="F24">
        <v>-2.9333486199999999</v>
      </c>
    </row>
    <row r="25" spans="1:7" x14ac:dyDescent="0.25">
      <c r="A25" s="4" t="s">
        <v>83</v>
      </c>
      <c r="B25" s="4">
        <v>2.949121683333334E-2</v>
      </c>
      <c r="C25" s="4">
        <v>0.10596706911904764</v>
      </c>
      <c r="D25" s="4">
        <v>0.12484251023809524</v>
      </c>
      <c r="E25" s="4">
        <v>0.18693749814285707</v>
      </c>
      <c r="F25">
        <v>-6.9841633809523809E-2</v>
      </c>
    </row>
    <row r="26" spans="1:7" x14ac:dyDescent="0.25">
      <c r="A26" s="4" t="s">
        <v>84</v>
      </c>
      <c r="B26" s="4">
        <v>0.24705203244134125</v>
      </c>
      <c r="C26" s="4">
        <v>0.22191176499295212</v>
      </c>
      <c r="D26" s="4">
        <v>0.12893761191609793</v>
      </c>
      <c r="E26" s="4">
        <v>0.18343654937657045</v>
      </c>
      <c r="F26">
        <v>0.24191122140810437</v>
      </c>
    </row>
    <row r="27" spans="1:7" x14ac:dyDescent="0.25">
      <c r="A27" s="4"/>
      <c r="B27" s="4"/>
      <c r="C27" s="4"/>
      <c r="D27" s="4"/>
      <c r="E27" s="4"/>
    </row>
    <row r="29" spans="1:7" ht="15.75" thickBot="1" x14ac:dyDescent="0.3">
      <c r="A29" t="s">
        <v>85</v>
      </c>
    </row>
    <row r="30" spans="1:7" x14ac:dyDescent="0.25">
      <c r="A30" s="7" t="s">
        <v>86</v>
      </c>
      <c r="B30" s="7" t="s">
        <v>87</v>
      </c>
      <c r="C30" s="7" t="s">
        <v>88</v>
      </c>
      <c r="D30" s="7" t="s">
        <v>89</v>
      </c>
      <c r="E30" s="7" t="s">
        <v>90</v>
      </c>
      <c r="F30" s="7" t="s">
        <v>91</v>
      </c>
      <c r="G30" s="7" t="s">
        <v>92</v>
      </c>
    </row>
    <row r="31" spans="1:7" x14ac:dyDescent="0.25">
      <c r="A31" s="4" t="s">
        <v>93</v>
      </c>
      <c r="B31" s="4">
        <v>1.1829487597806647</v>
      </c>
      <c r="C31" s="4">
        <v>2</v>
      </c>
      <c r="D31" s="4">
        <v>0.59147437989033236</v>
      </c>
      <c r="E31" s="4">
        <v>3.0773012184711646</v>
      </c>
      <c r="F31" s="8">
        <v>4.8328372488575799E-2</v>
      </c>
      <c r="G31" s="4">
        <v>3.042229896895237</v>
      </c>
    </row>
    <row r="32" spans="1:7" x14ac:dyDescent="0.25">
      <c r="A32" s="4" t="s">
        <v>94</v>
      </c>
      <c r="B32" s="4">
        <v>1.6389340010706874</v>
      </c>
      <c r="C32" s="4">
        <v>4</v>
      </c>
      <c r="D32" s="4">
        <v>0.40973350026767186</v>
      </c>
      <c r="E32" s="4">
        <v>2.1317464331353548</v>
      </c>
      <c r="F32" s="4">
        <v>7.8344646473164054E-2</v>
      </c>
      <c r="G32" s="4">
        <v>2.4179625418439827</v>
      </c>
    </row>
    <row r="33" spans="1:7" x14ac:dyDescent="0.25">
      <c r="A33" s="4" t="s">
        <v>95</v>
      </c>
      <c r="B33" s="4">
        <v>3.2901849525646938</v>
      </c>
      <c r="C33" s="4">
        <v>8</v>
      </c>
      <c r="D33" s="4">
        <v>0.41127311907058672</v>
      </c>
      <c r="E33" s="4">
        <v>2.1397567053961235</v>
      </c>
      <c r="F33" s="4">
        <v>3.3879061451769221E-2</v>
      </c>
      <c r="G33" s="4">
        <v>1.986128560964052</v>
      </c>
    </row>
    <row r="34" spans="1:7" x14ac:dyDescent="0.25">
      <c r="A34" s="4" t="s">
        <v>96</v>
      </c>
      <c r="B34" s="4">
        <v>37.480082673192356</v>
      </c>
      <c r="C34" s="4">
        <v>195</v>
      </c>
      <c r="D34" s="4">
        <v>0.1922055521702172</v>
      </c>
      <c r="E34" s="4"/>
      <c r="F34" s="4"/>
      <c r="G34" s="4"/>
    </row>
    <row r="35" spans="1:7" x14ac:dyDescent="0.25">
      <c r="A35" s="4"/>
      <c r="B35" s="4"/>
      <c r="C35" s="4"/>
      <c r="D35" s="4"/>
      <c r="E35" s="4"/>
      <c r="F35" s="4"/>
      <c r="G35" s="4"/>
    </row>
    <row r="36" spans="1:7" ht="15.75" thickBot="1" x14ac:dyDescent="0.3">
      <c r="A36" s="6" t="s">
        <v>80</v>
      </c>
      <c r="B36" s="6">
        <v>43.592150386608402</v>
      </c>
      <c r="C36" s="6">
        <v>209</v>
      </c>
      <c r="D36" s="6"/>
      <c r="E36" s="6"/>
      <c r="F36" s="6"/>
      <c r="G3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HKEX</vt:lpstr>
      <vt:lpstr>NASDAQ</vt:lpstr>
      <vt:lpstr>SSE</vt:lpstr>
      <vt:lpstr>All (14 each)</vt:lpstr>
      <vt:lpstr>tukey</vt:lpstr>
      <vt:lpstr>anova v2</vt:lpstr>
      <vt:lpstr>two way anova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2021-01-05T13:41:56Z</dcterms:created>
  <dcterms:modified xsi:type="dcterms:W3CDTF">2021-04-21T09:55:36Z</dcterms:modified>
  <cp:category/>
  <cp:contentStatus/>
</cp:coreProperties>
</file>