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ePRO One Field Sales\CA Government\CA Boating and Waterways\CBW2022\Franks Tract\"/>
    </mc:Choice>
  </mc:AlternateContent>
  <xr:revisionPtr revIDLastSave="0" documentId="13_ncr:1_{9DBF5678-D8B0-4D1A-AA14-59DE4CC1D8BE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2022 FT data" sheetId="6" r:id="rId1"/>
    <sheet name="2022 FT field form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6" l="1"/>
  <c r="AH14" i="6"/>
  <c r="T3" i="6"/>
  <c r="A11" i="13" l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Q106" i="6" l="1"/>
  <c r="R106" i="6"/>
  <c r="S106" i="6"/>
  <c r="Q107" i="6"/>
  <c r="R107" i="6"/>
  <c r="S107" i="6"/>
  <c r="Q105" i="6"/>
  <c r="R105" i="6"/>
  <c r="S105" i="6"/>
  <c r="Q3" i="6"/>
  <c r="R3" i="6"/>
  <c r="S3" i="6"/>
  <c r="AA28" i="6" l="1"/>
  <c r="AB28" i="6" s="1"/>
  <c r="AA27" i="6"/>
  <c r="AB27" i="6" s="1"/>
  <c r="AA26" i="6"/>
  <c r="AB26" i="6" s="1"/>
  <c r="AA25" i="6"/>
  <c r="AB25" i="6" s="1"/>
  <c r="AB29" i="6" l="1"/>
  <c r="N105" i="6" l="1"/>
  <c r="O105" i="6"/>
  <c r="P105" i="6"/>
  <c r="W105" i="6"/>
  <c r="N106" i="6"/>
  <c r="O106" i="6"/>
  <c r="P106" i="6"/>
  <c r="W106" i="6"/>
  <c r="N107" i="6"/>
  <c r="O107" i="6"/>
  <c r="P107" i="6"/>
  <c r="W107" i="6"/>
  <c r="H3" i="6" l="1"/>
  <c r="P3" i="6"/>
  <c r="G106" i="6" l="1"/>
  <c r="H106" i="6"/>
  <c r="I106" i="6"/>
  <c r="J106" i="6"/>
  <c r="K106" i="6"/>
  <c r="L106" i="6"/>
  <c r="M106" i="6"/>
  <c r="F106" i="6"/>
  <c r="G105" i="6"/>
  <c r="H105" i="6"/>
  <c r="I105" i="6"/>
  <c r="J105" i="6"/>
  <c r="K105" i="6"/>
  <c r="L105" i="6"/>
  <c r="M105" i="6"/>
  <c r="G107" i="6"/>
  <c r="H107" i="6"/>
  <c r="I107" i="6"/>
  <c r="J107" i="6"/>
  <c r="K107" i="6"/>
  <c r="L107" i="6"/>
  <c r="M107" i="6"/>
  <c r="F107" i="6"/>
  <c r="F105" i="6"/>
  <c r="U49" i="6"/>
  <c r="U50" i="6"/>
  <c r="U51" i="6"/>
  <c r="U52" i="6"/>
  <c r="U8" i="6" l="1"/>
  <c r="W3" i="6" l="1"/>
  <c r="O3" i="6"/>
  <c r="U101" i="6"/>
  <c r="U102" i="6"/>
  <c r="U103" i="6"/>
  <c r="U104" i="6"/>
  <c r="N3" i="6"/>
  <c r="M3" i="6"/>
  <c r="L3" i="6"/>
  <c r="K3" i="6"/>
  <c r="J3" i="6"/>
  <c r="I3" i="6"/>
  <c r="G3" i="6"/>
  <c r="F3" i="6"/>
  <c r="AC26" i="6" l="1"/>
  <c r="AC27" i="6"/>
  <c r="AC28" i="6"/>
  <c r="AC25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7" i="6"/>
  <c r="U6" i="6"/>
  <c r="E6" i="6"/>
  <c r="AD27" i="6" l="1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3" i="6" l="1"/>
  <c r="T2" i="6" s="1"/>
  <c r="P2" i="6" l="1"/>
  <c r="AH11" i="6" s="1"/>
  <c r="AI11" i="6" s="1"/>
  <c r="S2" i="6"/>
  <c r="AH13" i="6" s="1"/>
  <c r="AI13" i="6" s="1"/>
  <c r="Q2" i="6"/>
  <c r="AH12" i="6" s="1"/>
  <c r="AI12" i="6" s="1"/>
  <c r="R2" i="6"/>
  <c r="W2" i="6"/>
  <c r="J2" i="6"/>
  <c r="AH8" i="6" s="1"/>
  <c r="AI8" i="6" s="1"/>
  <c r="O2" i="6"/>
  <c r="AH15" i="6" s="1"/>
  <c r="AI15" i="6" s="1"/>
  <c r="L2" i="6"/>
  <c r="AH9" i="6" s="1"/>
  <c r="AI9" i="6" s="1"/>
  <c r="H2" i="6"/>
  <c r="AH5" i="6" s="1"/>
  <c r="AI5" i="6" s="1"/>
  <c r="G2" i="6"/>
  <c r="AH6" i="6" s="1"/>
  <c r="AI6" i="6" s="1"/>
  <c r="E2" i="6"/>
  <c r="K2" i="6"/>
  <c r="AH7" i="6" s="1"/>
  <c r="AI7" i="6" s="1"/>
  <c r="M2" i="6"/>
  <c r="AH10" i="6" s="1"/>
  <c r="AI10" i="6" s="1"/>
  <c r="F2" i="6"/>
  <c r="I2" i="6"/>
  <c r="AH4" i="6" s="1"/>
  <c r="AI4" i="6" s="1"/>
  <c r="N2" i="6"/>
  <c r="AH3" i="6" l="1"/>
  <c r="AI3" i="6" s="1"/>
</calcChain>
</file>

<file path=xl/sharedStrings.xml><?xml version="1.0" encoding="utf-8"?>
<sst xmlns="http://schemas.openxmlformats.org/spreadsheetml/2006/main" count="193" uniqueCount="56">
  <si>
    <t>WYPT</t>
  </si>
  <si>
    <t>CLP</t>
  </si>
  <si>
    <t>Coontail</t>
  </si>
  <si>
    <t>Threadleaf PW</t>
  </si>
  <si>
    <t>Sago</t>
  </si>
  <si>
    <t>Elodea</t>
  </si>
  <si>
    <t>Richardson's PW</t>
  </si>
  <si>
    <t>Relative Abundance</t>
  </si>
  <si>
    <t>Egeria</t>
  </si>
  <si>
    <t>Southern Naiad</t>
  </si>
  <si>
    <t>Threadlead PW</t>
  </si>
  <si>
    <t>Sago PW</t>
  </si>
  <si>
    <t>Curlyleaf PW</t>
  </si>
  <si>
    <t>MAX density/site</t>
  </si>
  <si>
    <t>All Species</t>
  </si>
  <si>
    <t>Other Species</t>
  </si>
  <si>
    <t>Amerian PW</t>
  </si>
  <si>
    <t>Number of Points Surveyed</t>
  </si>
  <si>
    <t>Avg</t>
  </si>
  <si>
    <t>Sum</t>
  </si>
  <si>
    <t>Stdev</t>
  </si>
  <si>
    <t xml:space="preserve">Egeria </t>
  </si>
  <si>
    <t>Increase</t>
  </si>
  <si>
    <t>Milfoil</t>
  </si>
  <si>
    <t>EW Milfoil</t>
  </si>
  <si>
    <t>Franks Tract Survey October 4, 2022</t>
  </si>
  <si>
    <t>Description</t>
  </si>
  <si>
    <t>Easting</t>
  </si>
  <si>
    <t>Northing</t>
  </si>
  <si>
    <t>Zone</t>
  </si>
  <si>
    <t>Waypoint</t>
  </si>
  <si>
    <t>10S</t>
  </si>
  <si>
    <t xml:space="preserve">Rating </t>
  </si>
  <si>
    <t>Range</t>
  </si>
  <si>
    <t>1-25</t>
  </si>
  <si>
    <t>A fragment to a few strands of a species on rake and/or visible plant coverage &lt;10% of the area</t>
  </si>
  <si>
    <t>25-50</t>
  </si>
  <si>
    <t>Rake has good abundance of a species up to 50% of rake and/or visible plant coverage of &gt;10% to 25% of the area</t>
  </si>
  <si>
    <t>50-75</t>
  </si>
  <si>
    <t>Rake has good abundance of a species up to 75% of rake and/or visible plant coverage of &gt;25% to  50% of the area</t>
  </si>
  <si>
    <t>75-100</t>
  </si>
  <si>
    <t>Topped out dense plants - abundant rake mass and/or visible plant coverage of &gt;50%</t>
  </si>
  <si>
    <t>Mean</t>
  </si>
  <si>
    <t>Count</t>
  </si>
  <si>
    <t>% of Egeria Sites with Rating</t>
  </si>
  <si>
    <t>dense</t>
  </si>
  <si>
    <t>Average Density Rate (Egeria)</t>
  </si>
  <si>
    <t>P. fol</t>
  </si>
  <si>
    <t>H. dub</t>
  </si>
  <si>
    <t>P. pus</t>
  </si>
  <si>
    <t>H. dubia</t>
  </si>
  <si>
    <t>P.pusillus</t>
  </si>
  <si>
    <t>P. foliosus</t>
  </si>
  <si>
    <t>P. zos (flatstem)</t>
  </si>
  <si>
    <t>S. Naiad</t>
  </si>
  <si>
    <t>Hybrid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</si>
</sst>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10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9" fontId="5" fillId="0" borderId="8" xfId="1" applyFont="1" applyBorder="1" applyAlignment="1">
      <alignment horizontal="center"/>
    </xf>
    <xf numFmtId="9" fontId="5" fillId="0" borderId="9" xfId="1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9" fillId="2" borderId="15" xfId="0" applyFont="1" applyFill="1" applyBorder="1" applyAlignment="1">
      <alignment horizontal="center"/>
    </xf>
    <xf numFmtId="0" fontId="9" fillId="5" borderId="11" xfId="2" applyFont="1" applyFill="1" applyBorder="1" applyAlignment="1">
      <alignment horizontal="center"/>
    </xf>
    <xf numFmtId="0" fontId="9" fillId="5" borderId="4" xfId="2" applyFont="1" applyFill="1" applyBorder="1" applyAlignment="1">
      <alignment horizontal="center"/>
    </xf>
    <xf numFmtId="0" fontId="9" fillId="5" borderId="20" xfId="2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9" fontId="3" fillId="0" borderId="18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9" fontId="3" fillId="0" borderId="22" xfId="0" applyNumberFormat="1" applyFont="1" applyBorder="1" applyAlignment="1">
      <alignment horizontal="center"/>
    </xf>
    <xf numFmtId="0" fontId="0" fillId="5" borderId="2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5" borderId="11" xfId="2" applyFont="1" applyFill="1" applyBorder="1" applyAlignment="1">
      <alignment horizontal="center"/>
    </xf>
    <xf numFmtId="0" fontId="8" fillId="5" borderId="4" xfId="2" applyFont="1" applyFill="1" applyBorder="1" applyAlignment="1">
      <alignment horizontal="center"/>
    </xf>
    <xf numFmtId="0" fontId="8" fillId="5" borderId="20" xfId="2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quotePrefix="1" applyFont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9" fontId="3" fillId="0" borderId="29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quotePrefix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0" fillId="0" borderId="4" xfId="0" applyNumberFormat="1" applyFont="1" applyBorder="1" applyAlignment="1">
      <alignment horizontal="center"/>
    </xf>
    <xf numFmtId="9" fontId="1" fillId="0" borderId="4" xfId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9" fontId="0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4" xfId="2" applyFont="1" applyFill="1" applyBorder="1" applyAlignment="1">
      <alignment horizontal="center"/>
    </xf>
    <xf numFmtId="0" fontId="8" fillId="0" borderId="4" xfId="2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0" borderId="0" xfId="0" applyFont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14" fillId="6" borderId="4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9" fontId="4" fillId="0" borderId="0" xfId="1" applyFont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F3E6-8258-4084-AC0F-C5BBA3CF547E}">
  <sheetPr>
    <pageSetUpPr fitToPage="1"/>
  </sheetPr>
  <dimension ref="A1:BB107"/>
  <sheetViews>
    <sheetView tabSelected="1" topLeftCell="W1" zoomScale="115" zoomScaleNormal="115" workbookViewId="0">
      <pane ySplit="4" topLeftCell="A14" activePane="bottomLeft" state="frozen"/>
      <selection pane="bottomLeft" activeCell="AD29" sqref="AD29"/>
    </sheetView>
  </sheetViews>
  <sheetFormatPr defaultColWidth="9.1328125" defaultRowHeight="14.25" x14ac:dyDescent="0.45"/>
  <cols>
    <col min="1" max="1" width="11.3984375" style="1" customWidth="1"/>
    <col min="2" max="2" width="16.1328125" style="1" customWidth="1"/>
    <col min="3" max="3" width="13.59765625" style="1" customWidth="1"/>
    <col min="4" max="5" width="9.1328125" style="1"/>
    <col min="6" max="20" width="14.59765625" style="1" customWidth="1"/>
    <col min="21" max="21" width="16.59765625" style="1" customWidth="1"/>
    <col min="22" max="22" width="6.46484375" style="1" customWidth="1"/>
    <col min="23" max="23" width="14.59765625" style="1" customWidth="1"/>
    <col min="24" max="24" width="26.3984375" style="1" customWidth="1"/>
    <col min="25" max="34" width="9.1328125" style="1"/>
    <col min="35" max="35" width="25.86328125" style="1" customWidth="1"/>
    <col min="36" max="16384" width="9.1328125" style="1"/>
  </cols>
  <sheetData>
    <row r="1" spans="1:35" ht="14.65" thickBot="1" x14ac:dyDescent="0.5">
      <c r="E1" s="2" t="s">
        <v>25</v>
      </c>
      <c r="F1" s="3"/>
      <c r="H1" s="28"/>
      <c r="X1" s="73" t="s">
        <v>17</v>
      </c>
      <c r="Y1" s="42">
        <v>195</v>
      </c>
      <c r="Z1" s="42">
        <v>100</v>
      </c>
      <c r="AA1" s="42">
        <v>200</v>
      </c>
      <c r="AB1" s="42">
        <v>45</v>
      </c>
      <c r="AC1" s="42">
        <v>100</v>
      </c>
      <c r="AD1" s="42">
        <v>100</v>
      </c>
      <c r="AE1" s="42">
        <v>100</v>
      </c>
      <c r="AF1" s="42">
        <v>100</v>
      </c>
      <c r="AG1" s="74"/>
      <c r="AH1" s="74"/>
      <c r="AI1" s="52"/>
    </row>
    <row r="2" spans="1:35" x14ac:dyDescent="0.45">
      <c r="E2" s="4">
        <f t="shared" ref="E2:T2" si="0">E3/$E$3</f>
        <v>1</v>
      </c>
      <c r="F2" s="5">
        <f t="shared" si="0"/>
        <v>0.3</v>
      </c>
      <c r="G2" s="5">
        <f t="shared" si="0"/>
        <v>0.03</v>
      </c>
      <c r="H2" s="5">
        <f t="shared" si="0"/>
        <v>0.71</v>
      </c>
      <c r="I2" s="5">
        <f t="shared" si="0"/>
        <v>0.6</v>
      </c>
      <c r="J2" s="5">
        <f t="shared" si="0"/>
        <v>0.09</v>
      </c>
      <c r="K2" s="5">
        <f t="shared" si="0"/>
        <v>0.3</v>
      </c>
      <c r="L2" s="5">
        <f t="shared" si="0"/>
        <v>0.35</v>
      </c>
      <c r="M2" s="5">
        <f t="shared" si="0"/>
        <v>0.65</v>
      </c>
      <c r="N2" s="5">
        <f t="shared" si="0"/>
        <v>0</v>
      </c>
      <c r="O2" s="5">
        <f t="shared" si="0"/>
        <v>7.0000000000000007E-2</v>
      </c>
      <c r="P2" s="5">
        <f t="shared" si="0"/>
        <v>0.32</v>
      </c>
      <c r="Q2" s="5">
        <f t="shared" si="0"/>
        <v>0</v>
      </c>
      <c r="R2" s="5">
        <f t="shared" si="0"/>
        <v>0.01</v>
      </c>
      <c r="S2" s="5">
        <f t="shared" si="0"/>
        <v>0.06</v>
      </c>
      <c r="T2" s="5">
        <f t="shared" si="0"/>
        <v>0.01</v>
      </c>
      <c r="U2" s="6" t="s">
        <v>13</v>
      </c>
      <c r="V2" s="104"/>
      <c r="W2" s="5">
        <f>W3/$E$3</f>
        <v>1</v>
      </c>
      <c r="X2" s="45" t="s">
        <v>7</v>
      </c>
      <c r="Y2" s="45">
        <v>2013</v>
      </c>
      <c r="Z2" s="45">
        <v>2014</v>
      </c>
      <c r="AA2" s="45">
        <v>2015</v>
      </c>
      <c r="AB2" s="45">
        <v>2016</v>
      </c>
      <c r="AC2" s="45">
        <v>2017</v>
      </c>
      <c r="AD2" s="45">
        <v>2018</v>
      </c>
      <c r="AE2" s="45">
        <v>2019</v>
      </c>
      <c r="AF2" s="45">
        <v>2020</v>
      </c>
      <c r="AG2" s="45">
        <v>2021</v>
      </c>
      <c r="AH2" s="45">
        <v>2022</v>
      </c>
      <c r="AI2" s="79" t="s">
        <v>22</v>
      </c>
    </row>
    <row r="3" spans="1:35" x14ac:dyDescent="0.45">
      <c r="E3" s="7">
        <f t="shared" ref="E3:O3" si="1">COUNT(E5:E104)</f>
        <v>100</v>
      </c>
      <c r="F3" s="7">
        <f t="shared" si="1"/>
        <v>30</v>
      </c>
      <c r="G3" s="7">
        <f t="shared" si="1"/>
        <v>3</v>
      </c>
      <c r="H3" s="7">
        <f>COUNT(H5:H104)</f>
        <v>71</v>
      </c>
      <c r="I3" s="7">
        <f t="shared" si="1"/>
        <v>60</v>
      </c>
      <c r="J3" s="7">
        <f t="shared" si="1"/>
        <v>9</v>
      </c>
      <c r="K3" s="7">
        <f t="shared" si="1"/>
        <v>30</v>
      </c>
      <c r="L3" s="7">
        <f t="shared" si="1"/>
        <v>35</v>
      </c>
      <c r="M3" s="7">
        <f t="shared" si="1"/>
        <v>65</v>
      </c>
      <c r="N3" s="7">
        <f t="shared" si="1"/>
        <v>0</v>
      </c>
      <c r="O3" s="7">
        <f t="shared" si="1"/>
        <v>7</v>
      </c>
      <c r="P3" s="7">
        <f t="shared" ref="P3:T3" si="2">COUNT(P5:P104)</f>
        <v>32</v>
      </c>
      <c r="Q3" s="7">
        <f t="shared" si="2"/>
        <v>0</v>
      </c>
      <c r="R3" s="7">
        <f t="shared" si="2"/>
        <v>1</v>
      </c>
      <c r="S3" s="7">
        <f t="shared" si="2"/>
        <v>6</v>
      </c>
      <c r="T3" s="7">
        <f t="shared" si="2"/>
        <v>1</v>
      </c>
      <c r="U3" s="7"/>
      <c r="V3" s="105"/>
      <c r="W3" s="7">
        <f>COUNT(W5:W104)</f>
        <v>100</v>
      </c>
      <c r="X3" s="46" t="s">
        <v>8</v>
      </c>
      <c r="Y3" s="75">
        <v>0.77948717948717949</v>
      </c>
      <c r="Z3" s="75">
        <v>0.55000000000000004</v>
      </c>
      <c r="AA3" s="75">
        <v>0.55000000000000004</v>
      </c>
      <c r="AB3" s="76">
        <v>0.49</v>
      </c>
      <c r="AC3" s="75">
        <v>0.7</v>
      </c>
      <c r="AD3" s="75">
        <v>0.59</v>
      </c>
      <c r="AE3" s="75">
        <v>0.61</v>
      </c>
      <c r="AF3" s="75">
        <v>0.56000000000000005</v>
      </c>
      <c r="AG3" s="75">
        <v>0.4</v>
      </c>
      <c r="AH3" s="75">
        <f>F2</f>
        <v>0.3</v>
      </c>
      <c r="AI3" s="78">
        <f>AH3-AG3</f>
        <v>-0.10000000000000003</v>
      </c>
    </row>
    <row r="4" spans="1:35" ht="14.65" thickBot="1" x14ac:dyDescent="0.5">
      <c r="A4" s="52" t="s">
        <v>30</v>
      </c>
      <c r="B4" s="52" t="s">
        <v>27</v>
      </c>
      <c r="C4" s="52" t="s">
        <v>28</v>
      </c>
      <c r="D4" s="52" t="s">
        <v>29</v>
      </c>
      <c r="E4" s="8" t="s">
        <v>0</v>
      </c>
      <c r="F4" s="42" t="s">
        <v>21</v>
      </c>
      <c r="G4" s="9" t="s">
        <v>1</v>
      </c>
      <c r="H4" s="9" t="s">
        <v>2</v>
      </c>
      <c r="I4" s="9" t="s">
        <v>9</v>
      </c>
      <c r="J4" s="9" t="s">
        <v>3</v>
      </c>
      <c r="K4" s="9" t="s">
        <v>4</v>
      </c>
      <c r="L4" s="9" t="s">
        <v>5</v>
      </c>
      <c r="M4" s="9" t="s">
        <v>6</v>
      </c>
      <c r="N4" s="10" t="s">
        <v>16</v>
      </c>
      <c r="O4" s="39" t="s">
        <v>51</v>
      </c>
      <c r="P4" s="39" t="s">
        <v>23</v>
      </c>
      <c r="Q4" s="39" t="s">
        <v>52</v>
      </c>
      <c r="R4" s="39" t="s">
        <v>53</v>
      </c>
      <c r="S4" s="39" t="s">
        <v>50</v>
      </c>
      <c r="T4" s="39" t="s">
        <v>55</v>
      </c>
      <c r="U4" s="12" t="s">
        <v>14</v>
      </c>
      <c r="V4" s="106"/>
      <c r="W4" s="11" t="s">
        <v>15</v>
      </c>
      <c r="X4" s="46" t="s">
        <v>9</v>
      </c>
      <c r="Y4" s="75">
        <v>0.50769230769230766</v>
      </c>
      <c r="Z4" s="75">
        <v>0.3</v>
      </c>
      <c r="AA4" s="75">
        <v>0.55500000000000005</v>
      </c>
      <c r="AB4" s="76">
        <v>0.53</v>
      </c>
      <c r="AC4" s="75">
        <v>0.14000000000000001</v>
      </c>
      <c r="AD4" s="75">
        <v>0.09</v>
      </c>
      <c r="AE4" s="75">
        <v>0.14000000000000001</v>
      </c>
      <c r="AF4" s="75">
        <v>0.51</v>
      </c>
      <c r="AG4" s="75">
        <v>0.74</v>
      </c>
      <c r="AH4" s="75">
        <f>I2</f>
        <v>0.6</v>
      </c>
      <c r="AI4" s="78">
        <f t="shared" ref="AI4:AI15" si="3">AH4-AG4</f>
        <v>-0.14000000000000001</v>
      </c>
    </row>
    <row r="5" spans="1:35" x14ac:dyDescent="0.45">
      <c r="A5" s="53">
        <v>1</v>
      </c>
      <c r="B5" s="53">
        <v>622193.51300000004</v>
      </c>
      <c r="C5" s="53">
        <v>4209196.5319999997</v>
      </c>
      <c r="D5" s="53" t="s">
        <v>31</v>
      </c>
      <c r="E5" s="13">
        <v>1</v>
      </c>
      <c r="F5" s="95"/>
      <c r="G5" s="96"/>
      <c r="H5" s="96">
        <v>4</v>
      </c>
      <c r="I5" s="96"/>
      <c r="J5" s="96"/>
      <c r="K5" s="96">
        <v>1</v>
      </c>
      <c r="L5" s="96"/>
      <c r="M5" s="96"/>
      <c r="N5" s="96"/>
      <c r="O5" s="97"/>
      <c r="P5" s="97">
        <v>1</v>
      </c>
      <c r="Q5" s="97"/>
      <c r="R5" s="97"/>
      <c r="S5" s="97"/>
      <c r="T5" s="97"/>
      <c r="U5" s="14">
        <f>MAX(F5:N5)</f>
        <v>4</v>
      </c>
      <c r="V5" s="107"/>
      <c r="W5" s="97">
        <v>70</v>
      </c>
      <c r="X5" s="46" t="s">
        <v>2</v>
      </c>
      <c r="Y5" s="75">
        <v>0.37948717948717947</v>
      </c>
      <c r="Z5" s="75">
        <v>0.72</v>
      </c>
      <c r="AA5" s="75">
        <v>0.48</v>
      </c>
      <c r="AB5" s="76">
        <v>0.42</v>
      </c>
      <c r="AC5" s="75">
        <v>0.46</v>
      </c>
      <c r="AD5" s="75">
        <v>0.65</v>
      </c>
      <c r="AE5" s="75">
        <v>0.76</v>
      </c>
      <c r="AF5" s="75">
        <v>0.86</v>
      </c>
      <c r="AG5" s="75">
        <v>0.54</v>
      </c>
      <c r="AH5" s="75">
        <f>H2</f>
        <v>0.71</v>
      </c>
      <c r="AI5" s="78">
        <f t="shared" si="3"/>
        <v>0.16999999999999993</v>
      </c>
    </row>
    <row r="6" spans="1:35" x14ac:dyDescent="0.45">
      <c r="A6" s="53">
        <v>2</v>
      </c>
      <c r="B6" s="53">
        <v>622551.321</v>
      </c>
      <c r="C6" s="53">
        <v>4209196.5319999997</v>
      </c>
      <c r="D6" s="53" t="s">
        <v>31</v>
      </c>
      <c r="E6" s="15">
        <f>E5+1</f>
        <v>2</v>
      </c>
      <c r="F6" s="98"/>
      <c r="G6" s="99"/>
      <c r="H6" s="99"/>
      <c r="I6" s="99">
        <v>1</v>
      </c>
      <c r="J6" s="99"/>
      <c r="K6" s="99">
        <v>1</v>
      </c>
      <c r="L6" s="99"/>
      <c r="M6" s="99">
        <v>1</v>
      </c>
      <c r="N6" s="99"/>
      <c r="O6" s="100"/>
      <c r="P6" s="100">
        <v>1</v>
      </c>
      <c r="Q6" s="100"/>
      <c r="R6" s="100"/>
      <c r="S6" s="100"/>
      <c r="T6" s="100"/>
      <c r="U6" s="19">
        <f t="shared" ref="U6:U69" si="4">MAX(F6:N6)</f>
        <v>1</v>
      </c>
      <c r="V6" s="107"/>
      <c r="W6" s="100">
        <v>10</v>
      </c>
      <c r="X6" s="46" t="s">
        <v>12</v>
      </c>
      <c r="Y6" s="75">
        <v>0.34358974358974359</v>
      </c>
      <c r="Z6" s="75">
        <v>0.25</v>
      </c>
      <c r="AA6" s="75">
        <v>0.14499999999999999</v>
      </c>
      <c r="AB6" s="76">
        <v>0.56000000000000005</v>
      </c>
      <c r="AC6" s="75">
        <v>0.04</v>
      </c>
      <c r="AD6" s="75">
        <v>0.12</v>
      </c>
      <c r="AE6" s="75">
        <v>0.05</v>
      </c>
      <c r="AF6" s="75">
        <v>0</v>
      </c>
      <c r="AG6" s="75">
        <v>0.01</v>
      </c>
      <c r="AH6" s="75">
        <f>G2</f>
        <v>0.03</v>
      </c>
      <c r="AI6" s="78">
        <f t="shared" si="3"/>
        <v>1.9999999999999997E-2</v>
      </c>
    </row>
    <row r="7" spans="1:35" x14ac:dyDescent="0.45">
      <c r="A7" s="53">
        <v>3</v>
      </c>
      <c r="B7" s="53">
        <v>622193.51300000004</v>
      </c>
      <c r="C7" s="53">
        <v>4209558.7620000001</v>
      </c>
      <c r="D7" s="53" t="s">
        <v>31</v>
      </c>
      <c r="E7" s="15">
        <f t="shared" ref="E7:E70" si="5">E6+1</f>
        <v>3</v>
      </c>
      <c r="F7" s="98"/>
      <c r="G7" s="99"/>
      <c r="H7" s="99">
        <v>1</v>
      </c>
      <c r="I7" s="99">
        <v>1</v>
      </c>
      <c r="J7" s="99"/>
      <c r="K7" s="99"/>
      <c r="L7" s="99">
        <v>1</v>
      </c>
      <c r="M7" s="99">
        <v>2</v>
      </c>
      <c r="N7" s="99"/>
      <c r="O7" s="100"/>
      <c r="P7" s="100">
        <v>1</v>
      </c>
      <c r="Q7" s="100"/>
      <c r="R7" s="100"/>
      <c r="S7" s="100"/>
      <c r="T7" s="100"/>
      <c r="U7" s="19">
        <f t="shared" si="4"/>
        <v>2</v>
      </c>
      <c r="V7" s="107"/>
      <c r="W7" s="101">
        <v>10</v>
      </c>
      <c r="X7" s="46" t="s">
        <v>11</v>
      </c>
      <c r="Y7" s="75">
        <v>0.20512820512820512</v>
      </c>
      <c r="Z7" s="75">
        <v>0.12</v>
      </c>
      <c r="AA7" s="75">
        <v>0.15</v>
      </c>
      <c r="AB7" s="76">
        <v>0.62</v>
      </c>
      <c r="AC7" s="75">
        <v>0.05</v>
      </c>
      <c r="AD7" s="75">
        <v>0.1</v>
      </c>
      <c r="AE7" s="75">
        <v>0.09</v>
      </c>
      <c r="AF7" s="75">
        <v>0.04</v>
      </c>
      <c r="AG7" s="75">
        <v>0.17</v>
      </c>
      <c r="AH7" s="75">
        <f>K2</f>
        <v>0.3</v>
      </c>
      <c r="AI7" s="78">
        <f t="shared" si="3"/>
        <v>0.12999999999999998</v>
      </c>
    </row>
    <row r="8" spans="1:35" x14ac:dyDescent="0.45">
      <c r="A8" s="53">
        <v>4</v>
      </c>
      <c r="B8" s="53">
        <v>622551.321</v>
      </c>
      <c r="C8" s="53">
        <v>4209558.7620000001</v>
      </c>
      <c r="D8" s="53" t="s">
        <v>31</v>
      </c>
      <c r="E8" s="15">
        <f t="shared" si="5"/>
        <v>4</v>
      </c>
      <c r="F8" s="98"/>
      <c r="G8" s="99"/>
      <c r="H8" s="99">
        <v>1</v>
      </c>
      <c r="I8" s="99">
        <v>2</v>
      </c>
      <c r="J8" s="99"/>
      <c r="K8" s="99">
        <v>3</v>
      </c>
      <c r="L8" s="99"/>
      <c r="M8" s="99">
        <v>1</v>
      </c>
      <c r="N8" s="99"/>
      <c r="O8" s="100"/>
      <c r="P8" s="100">
        <v>1</v>
      </c>
      <c r="Q8" s="100"/>
      <c r="R8" s="100"/>
      <c r="S8" s="100"/>
      <c r="T8" s="100"/>
      <c r="U8" s="19">
        <f>MAX(F8:O8)</f>
        <v>3</v>
      </c>
      <c r="V8" s="107"/>
      <c r="W8" s="100">
        <v>60</v>
      </c>
      <c r="X8" s="46" t="s">
        <v>10</v>
      </c>
      <c r="Y8" s="75">
        <v>0.14871794871794872</v>
      </c>
      <c r="Z8" s="75">
        <v>0.13</v>
      </c>
      <c r="AA8" s="75">
        <v>0.18</v>
      </c>
      <c r="AB8" s="76">
        <v>0.28999999999999998</v>
      </c>
      <c r="AC8" s="75">
        <v>0.16</v>
      </c>
      <c r="AD8" s="75">
        <v>0.1</v>
      </c>
      <c r="AE8" s="75">
        <v>0.13</v>
      </c>
      <c r="AF8" s="75">
        <v>0.17</v>
      </c>
      <c r="AG8" s="75">
        <v>0.15</v>
      </c>
      <c r="AH8" s="75">
        <f>J2</f>
        <v>0.09</v>
      </c>
      <c r="AI8" s="78">
        <f t="shared" si="3"/>
        <v>-0.06</v>
      </c>
    </row>
    <row r="9" spans="1:35" x14ac:dyDescent="0.45">
      <c r="A9" s="53">
        <v>5</v>
      </c>
      <c r="B9" s="53">
        <v>622909.13</v>
      </c>
      <c r="C9" s="53">
        <v>4209558.7620000001</v>
      </c>
      <c r="D9" s="53" t="s">
        <v>31</v>
      </c>
      <c r="E9" s="15">
        <f t="shared" si="5"/>
        <v>5</v>
      </c>
      <c r="F9" s="98"/>
      <c r="G9" s="99"/>
      <c r="H9" s="99"/>
      <c r="I9" s="99">
        <v>2</v>
      </c>
      <c r="J9" s="99"/>
      <c r="K9" s="99">
        <v>2</v>
      </c>
      <c r="L9" s="99"/>
      <c r="M9" s="99">
        <v>1</v>
      </c>
      <c r="N9" s="99"/>
      <c r="O9" s="100"/>
      <c r="P9" s="100"/>
      <c r="Q9" s="100"/>
      <c r="R9" s="100"/>
      <c r="S9" s="100"/>
      <c r="T9" s="100"/>
      <c r="U9" s="19">
        <f t="shared" si="4"/>
        <v>2</v>
      </c>
      <c r="V9" s="107"/>
      <c r="W9" s="101">
        <v>30</v>
      </c>
      <c r="X9" s="46" t="s">
        <v>5</v>
      </c>
      <c r="Y9" s="75">
        <v>9.2307692307692313E-2</v>
      </c>
      <c r="Z9" s="75">
        <v>0.39</v>
      </c>
      <c r="AA9" s="75">
        <v>0.215</v>
      </c>
      <c r="AB9" s="76">
        <v>0.38</v>
      </c>
      <c r="AC9" s="75">
        <v>0.08</v>
      </c>
      <c r="AD9" s="75">
        <v>0.26</v>
      </c>
      <c r="AE9" s="75">
        <v>0.3</v>
      </c>
      <c r="AF9" s="75">
        <v>0.61</v>
      </c>
      <c r="AG9" s="75">
        <v>0.46</v>
      </c>
      <c r="AH9" s="75">
        <f>L2</f>
        <v>0.35</v>
      </c>
      <c r="AI9" s="78">
        <f t="shared" si="3"/>
        <v>-0.11000000000000004</v>
      </c>
    </row>
    <row r="10" spans="1:35" x14ac:dyDescent="0.45">
      <c r="A10" s="53">
        <v>6</v>
      </c>
      <c r="B10" s="53">
        <v>621835.70400000003</v>
      </c>
      <c r="C10" s="53">
        <v>4209920.9929999998</v>
      </c>
      <c r="D10" s="53" t="s">
        <v>31</v>
      </c>
      <c r="E10" s="15">
        <f t="shared" si="5"/>
        <v>6</v>
      </c>
      <c r="F10" s="98">
        <v>1</v>
      </c>
      <c r="G10" s="99"/>
      <c r="H10" s="99"/>
      <c r="I10" s="99">
        <v>1</v>
      </c>
      <c r="J10" s="99"/>
      <c r="K10" s="99">
        <v>1</v>
      </c>
      <c r="L10" s="99">
        <v>1</v>
      </c>
      <c r="M10" s="99">
        <v>2</v>
      </c>
      <c r="N10" s="99"/>
      <c r="O10" s="100"/>
      <c r="P10" s="100"/>
      <c r="Q10" s="100"/>
      <c r="R10" s="100"/>
      <c r="S10" s="100"/>
      <c r="T10" s="100"/>
      <c r="U10" s="19">
        <f t="shared" si="4"/>
        <v>2</v>
      </c>
      <c r="V10" s="107"/>
      <c r="W10" s="100">
        <v>10</v>
      </c>
      <c r="X10" s="46" t="s">
        <v>6</v>
      </c>
      <c r="Y10" s="75">
        <v>3.5897435897435895E-2</v>
      </c>
      <c r="Z10" s="75">
        <v>0.4</v>
      </c>
      <c r="AA10" s="75">
        <v>0.66</v>
      </c>
      <c r="AB10" s="76">
        <v>0.53</v>
      </c>
      <c r="AC10" s="75">
        <v>0.8</v>
      </c>
      <c r="AD10" s="75">
        <v>0.73</v>
      </c>
      <c r="AE10" s="75">
        <v>0.66</v>
      </c>
      <c r="AF10" s="75">
        <v>0.67</v>
      </c>
      <c r="AG10" s="75">
        <v>0.41</v>
      </c>
      <c r="AH10" s="75">
        <f>M2</f>
        <v>0.65</v>
      </c>
      <c r="AI10" s="78">
        <f t="shared" si="3"/>
        <v>0.24000000000000005</v>
      </c>
    </row>
    <row r="11" spans="1:35" x14ac:dyDescent="0.45">
      <c r="A11" s="53">
        <v>7</v>
      </c>
      <c r="B11" s="53">
        <v>622193.51300000004</v>
      </c>
      <c r="C11" s="53">
        <v>4209920.9929999998</v>
      </c>
      <c r="D11" s="53" t="s">
        <v>31</v>
      </c>
      <c r="E11" s="15">
        <f t="shared" si="5"/>
        <v>7</v>
      </c>
      <c r="F11" s="98">
        <v>1</v>
      </c>
      <c r="G11" s="99"/>
      <c r="H11" s="99"/>
      <c r="I11" s="99">
        <v>1</v>
      </c>
      <c r="J11" s="99"/>
      <c r="K11" s="99">
        <v>2</v>
      </c>
      <c r="L11" s="99">
        <v>1</v>
      </c>
      <c r="M11" s="99"/>
      <c r="N11" s="99"/>
      <c r="O11" s="100"/>
      <c r="P11" s="100"/>
      <c r="Q11" s="100"/>
      <c r="R11" s="100"/>
      <c r="S11" s="100"/>
      <c r="T11" s="100"/>
      <c r="U11" s="19">
        <f t="shared" si="4"/>
        <v>2</v>
      </c>
      <c r="V11" s="107"/>
      <c r="W11" s="100">
        <v>20</v>
      </c>
      <c r="X11" s="46" t="s">
        <v>24</v>
      </c>
      <c r="Y11" s="76"/>
      <c r="Z11" s="76"/>
      <c r="AA11" s="76"/>
      <c r="AB11" s="76"/>
      <c r="AC11" s="76"/>
      <c r="AD11" s="76"/>
      <c r="AE11" s="76"/>
      <c r="AF11" s="76">
        <v>0.13</v>
      </c>
      <c r="AG11" s="76">
        <v>0.32</v>
      </c>
      <c r="AH11" s="76">
        <f>P2</f>
        <v>0.32</v>
      </c>
      <c r="AI11" s="78">
        <f t="shared" si="3"/>
        <v>0</v>
      </c>
    </row>
    <row r="12" spans="1:35" ht="15.75" x14ac:dyDescent="0.5">
      <c r="A12" s="53">
        <v>8</v>
      </c>
      <c r="B12" s="53">
        <v>622551.321</v>
      </c>
      <c r="C12" s="53">
        <v>4209920.9929999998</v>
      </c>
      <c r="D12" s="53" t="s">
        <v>31</v>
      </c>
      <c r="E12" s="15">
        <f t="shared" si="5"/>
        <v>8</v>
      </c>
      <c r="F12" s="98"/>
      <c r="G12" s="99"/>
      <c r="H12" s="99">
        <v>1</v>
      </c>
      <c r="I12" s="99">
        <v>2</v>
      </c>
      <c r="J12" s="99"/>
      <c r="K12" s="99">
        <v>1</v>
      </c>
      <c r="L12" s="99">
        <v>1</v>
      </c>
      <c r="M12" s="99">
        <v>1</v>
      </c>
      <c r="N12" s="99"/>
      <c r="O12" s="100"/>
      <c r="P12" s="100"/>
      <c r="Q12" s="100"/>
      <c r="R12" s="100"/>
      <c r="S12" s="100"/>
      <c r="T12" s="100"/>
      <c r="U12" s="19">
        <f t="shared" si="4"/>
        <v>2</v>
      </c>
      <c r="V12" s="107"/>
      <c r="W12" s="100">
        <v>20</v>
      </c>
      <c r="X12" s="77" t="s">
        <v>47</v>
      </c>
      <c r="Y12" s="76"/>
      <c r="Z12" s="76"/>
      <c r="AA12" s="76"/>
      <c r="AB12" s="76"/>
      <c r="AC12" s="76"/>
      <c r="AD12" s="76"/>
      <c r="AE12" s="76"/>
      <c r="AF12" s="76">
        <v>0.02</v>
      </c>
      <c r="AG12" s="76">
        <v>0.02</v>
      </c>
      <c r="AH12" s="76">
        <f>Q2</f>
        <v>0</v>
      </c>
      <c r="AI12" s="78">
        <f t="shared" si="3"/>
        <v>-0.02</v>
      </c>
    </row>
    <row r="13" spans="1:35" ht="15.75" x14ac:dyDescent="0.5">
      <c r="A13" s="53">
        <v>9</v>
      </c>
      <c r="B13" s="53">
        <v>622909.13</v>
      </c>
      <c r="C13" s="53">
        <v>4209920.9929999998</v>
      </c>
      <c r="D13" s="53" t="s">
        <v>31</v>
      </c>
      <c r="E13" s="15">
        <f t="shared" si="5"/>
        <v>9</v>
      </c>
      <c r="F13" s="98"/>
      <c r="G13" s="99"/>
      <c r="H13" s="99"/>
      <c r="I13" s="99"/>
      <c r="J13" s="99"/>
      <c r="K13" s="99">
        <v>2</v>
      </c>
      <c r="L13" s="99"/>
      <c r="M13" s="99"/>
      <c r="N13" s="99"/>
      <c r="O13" s="100"/>
      <c r="P13" s="100"/>
      <c r="Q13" s="100"/>
      <c r="R13" s="100"/>
      <c r="S13" s="100"/>
      <c r="T13" s="100"/>
      <c r="U13" s="19">
        <f t="shared" si="4"/>
        <v>2</v>
      </c>
      <c r="V13" s="107"/>
      <c r="W13" s="100">
        <v>10</v>
      </c>
      <c r="X13" s="77" t="s">
        <v>48</v>
      </c>
      <c r="Y13" s="76"/>
      <c r="Z13" s="76"/>
      <c r="AA13" s="76"/>
      <c r="AB13" s="76"/>
      <c r="AC13" s="76"/>
      <c r="AD13" s="76"/>
      <c r="AE13" s="76"/>
      <c r="AF13" s="76">
        <v>0</v>
      </c>
      <c r="AG13" s="76">
        <v>0.01</v>
      </c>
      <c r="AH13" s="76">
        <f>S2</f>
        <v>0.06</v>
      </c>
      <c r="AI13" s="78">
        <f t="shared" si="3"/>
        <v>4.9999999999999996E-2</v>
      </c>
    </row>
    <row r="14" spans="1:35" ht="15.75" x14ac:dyDescent="0.5">
      <c r="A14" s="53">
        <v>10</v>
      </c>
      <c r="B14" s="53">
        <v>623266.93799999997</v>
      </c>
      <c r="C14" s="53">
        <v>4209920.9929999998</v>
      </c>
      <c r="D14" s="53" t="s">
        <v>31</v>
      </c>
      <c r="E14" s="15">
        <f t="shared" si="5"/>
        <v>10</v>
      </c>
      <c r="F14" s="98"/>
      <c r="G14" s="99"/>
      <c r="H14" s="99"/>
      <c r="I14" s="99">
        <v>1</v>
      </c>
      <c r="J14" s="99"/>
      <c r="K14" s="99"/>
      <c r="L14" s="99">
        <v>1</v>
      </c>
      <c r="M14" s="102">
        <v>1</v>
      </c>
      <c r="N14" s="99"/>
      <c r="O14" s="100"/>
      <c r="P14" s="100"/>
      <c r="Q14" s="100"/>
      <c r="R14" s="100"/>
      <c r="S14" s="100"/>
      <c r="T14" s="100"/>
      <c r="U14" s="19">
        <f t="shared" si="4"/>
        <v>1</v>
      </c>
      <c r="V14" s="107"/>
      <c r="W14" s="100">
        <v>10</v>
      </c>
      <c r="X14" s="77" t="s">
        <v>55</v>
      </c>
      <c r="Y14" s="76"/>
      <c r="Z14" s="76"/>
      <c r="AA14" s="76"/>
      <c r="AB14" s="76"/>
      <c r="AC14" s="76"/>
      <c r="AD14" s="76"/>
      <c r="AE14" s="76"/>
      <c r="AF14" s="76"/>
      <c r="AG14" s="76"/>
      <c r="AH14" s="76">
        <f>T2</f>
        <v>0.01</v>
      </c>
      <c r="AI14" s="78"/>
    </row>
    <row r="15" spans="1:35" ht="15.75" x14ac:dyDescent="0.5">
      <c r="A15" s="53">
        <v>11</v>
      </c>
      <c r="B15" s="53">
        <v>623624.74699999997</v>
      </c>
      <c r="C15" s="53">
        <v>4209920.9929999998</v>
      </c>
      <c r="D15" s="53" t="s">
        <v>31</v>
      </c>
      <c r="E15" s="15">
        <f t="shared" si="5"/>
        <v>11</v>
      </c>
      <c r="F15" s="98">
        <v>1</v>
      </c>
      <c r="G15" s="99"/>
      <c r="H15" s="99">
        <v>1</v>
      </c>
      <c r="I15" s="99"/>
      <c r="J15" s="99"/>
      <c r="K15" s="99"/>
      <c r="L15" s="99"/>
      <c r="M15" s="99"/>
      <c r="N15" s="99"/>
      <c r="O15" s="100"/>
      <c r="P15" s="100"/>
      <c r="Q15" s="100"/>
      <c r="R15" s="100">
        <v>1</v>
      </c>
      <c r="S15" s="100"/>
      <c r="T15" s="100"/>
      <c r="U15" s="19">
        <f t="shared" si="4"/>
        <v>1</v>
      </c>
      <c r="V15" s="107"/>
      <c r="W15" s="100">
        <v>10</v>
      </c>
      <c r="X15" s="77" t="s">
        <v>49</v>
      </c>
      <c r="Y15" s="76"/>
      <c r="Z15" s="76"/>
      <c r="AA15" s="76"/>
      <c r="AB15" s="76"/>
      <c r="AC15" s="76"/>
      <c r="AD15" s="76"/>
      <c r="AE15" s="76"/>
      <c r="AF15" s="76">
        <v>0.05</v>
      </c>
      <c r="AG15" s="76">
        <v>0</v>
      </c>
      <c r="AH15" s="76">
        <f>O2</f>
        <v>7.0000000000000007E-2</v>
      </c>
      <c r="AI15" s="78">
        <f t="shared" si="3"/>
        <v>7.0000000000000007E-2</v>
      </c>
    </row>
    <row r="16" spans="1:35" ht="14.65" thickBot="1" x14ac:dyDescent="0.5">
      <c r="A16" s="53">
        <v>12</v>
      </c>
      <c r="B16" s="53">
        <v>621477.89599999995</v>
      </c>
      <c r="C16" s="53">
        <v>4210283.2240000004</v>
      </c>
      <c r="D16" s="53" t="s">
        <v>31</v>
      </c>
      <c r="E16" s="15">
        <f t="shared" si="5"/>
        <v>12</v>
      </c>
      <c r="F16" s="98"/>
      <c r="G16" s="99"/>
      <c r="H16" s="99"/>
      <c r="I16" s="99">
        <v>1</v>
      </c>
      <c r="J16" s="99"/>
      <c r="K16" s="99">
        <v>1</v>
      </c>
      <c r="L16" s="99"/>
      <c r="M16" s="99">
        <v>2</v>
      </c>
      <c r="N16" s="99"/>
      <c r="O16" s="100"/>
      <c r="P16" s="100"/>
      <c r="Q16" s="100"/>
      <c r="R16" s="100"/>
      <c r="S16" s="100"/>
      <c r="T16" s="100"/>
      <c r="U16" s="19">
        <f t="shared" si="4"/>
        <v>2</v>
      </c>
      <c r="V16" s="107"/>
      <c r="W16" s="100">
        <v>20</v>
      </c>
    </row>
    <row r="17" spans="1:35" x14ac:dyDescent="0.45">
      <c r="A17" s="53">
        <v>13</v>
      </c>
      <c r="B17" s="53">
        <v>621835.70400000003</v>
      </c>
      <c r="C17" s="53">
        <v>4210283.2240000004</v>
      </c>
      <c r="D17" s="53" t="s">
        <v>31</v>
      </c>
      <c r="E17" s="15">
        <f t="shared" si="5"/>
        <v>13</v>
      </c>
      <c r="F17" s="98"/>
      <c r="G17" s="99"/>
      <c r="H17" s="99">
        <v>1</v>
      </c>
      <c r="I17" s="99">
        <v>1</v>
      </c>
      <c r="J17" s="99"/>
      <c r="K17" s="99"/>
      <c r="L17" s="99">
        <v>1</v>
      </c>
      <c r="M17" s="99"/>
      <c r="N17" s="99"/>
      <c r="O17" s="100"/>
      <c r="P17" s="100"/>
      <c r="Q17" s="100"/>
      <c r="R17" s="100"/>
      <c r="S17" s="100"/>
      <c r="T17" s="100"/>
      <c r="U17" s="19">
        <f t="shared" si="4"/>
        <v>1</v>
      </c>
      <c r="V17" s="107"/>
      <c r="W17" s="100">
        <v>10</v>
      </c>
      <c r="X17" s="54" t="s">
        <v>32</v>
      </c>
      <c r="Y17" s="55" t="s">
        <v>33</v>
      </c>
      <c r="Z17" s="56" t="s">
        <v>26</v>
      </c>
      <c r="AA17" s="57"/>
      <c r="AB17" s="57"/>
      <c r="AC17" s="57"/>
      <c r="AD17" s="57"/>
      <c r="AE17" s="57"/>
      <c r="AF17" s="57"/>
      <c r="AG17" s="57"/>
      <c r="AH17" s="57"/>
      <c r="AI17" s="58"/>
    </row>
    <row r="18" spans="1:35" x14ac:dyDescent="0.45">
      <c r="A18" s="53">
        <v>14</v>
      </c>
      <c r="B18" s="53">
        <v>622193.51300000004</v>
      </c>
      <c r="C18" s="53">
        <v>4210283.2240000004</v>
      </c>
      <c r="D18" s="53" t="s">
        <v>31</v>
      </c>
      <c r="E18" s="15">
        <f t="shared" si="5"/>
        <v>14</v>
      </c>
      <c r="F18" s="98"/>
      <c r="G18" s="99"/>
      <c r="H18" s="99">
        <v>1</v>
      </c>
      <c r="I18" s="99">
        <v>4</v>
      </c>
      <c r="J18" s="99"/>
      <c r="K18" s="99"/>
      <c r="L18" s="99">
        <v>1</v>
      </c>
      <c r="M18" s="99"/>
      <c r="N18" s="99"/>
      <c r="O18" s="100"/>
      <c r="P18" s="100"/>
      <c r="Q18" s="100"/>
      <c r="R18" s="100"/>
      <c r="S18" s="100"/>
      <c r="T18" s="100"/>
      <c r="U18" s="19">
        <f t="shared" si="4"/>
        <v>4</v>
      </c>
      <c r="V18" s="107"/>
      <c r="W18" s="100">
        <v>40</v>
      </c>
      <c r="X18" s="59">
        <v>1</v>
      </c>
      <c r="Y18" s="70" t="s">
        <v>34</v>
      </c>
      <c r="Z18" s="71" t="s">
        <v>35</v>
      </c>
      <c r="AA18" s="47"/>
      <c r="AB18" s="47"/>
      <c r="AC18" s="47"/>
      <c r="AD18" s="47"/>
      <c r="AE18" s="47"/>
      <c r="AF18" s="47"/>
      <c r="AG18" s="47"/>
      <c r="AH18" s="47"/>
      <c r="AI18" s="60"/>
    </row>
    <row r="19" spans="1:35" x14ac:dyDescent="0.45">
      <c r="A19" s="53">
        <v>15</v>
      </c>
      <c r="B19" s="53">
        <v>622551.321</v>
      </c>
      <c r="C19" s="53">
        <v>4210283.2240000004</v>
      </c>
      <c r="D19" s="53" t="s">
        <v>31</v>
      </c>
      <c r="E19" s="15">
        <f t="shared" si="5"/>
        <v>15</v>
      </c>
      <c r="F19" s="98"/>
      <c r="G19" s="99"/>
      <c r="H19" s="99">
        <v>1</v>
      </c>
      <c r="I19" s="99">
        <v>3</v>
      </c>
      <c r="J19" s="99"/>
      <c r="K19" s="99">
        <v>1</v>
      </c>
      <c r="L19" s="99"/>
      <c r="M19" s="99"/>
      <c r="N19" s="99"/>
      <c r="O19" s="100"/>
      <c r="P19" s="100"/>
      <c r="Q19" s="100"/>
      <c r="R19" s="100"/>
      <c r="S19" s="100"/>
      <c r="T19" s="100"/>
      <c r="U19" s="19">
        <f t="shared" si="4"/>
        <v>3</v>
      </c>
      <c r="V19" s="107"/>
      <c r="W19" s="100">
        <v>30</v>
      </c>
      <c r="X19" s="59">
        <v>2</v>
      </c>
      <c r="Y19" s="70" t="s">
        <v>36</v>
      </c>
      <c r="Z19" s="72" t="s">
        <v>37</v>
      </c>
      <c r="AA19" s="47"/>
      <c r="AB19" s="47"/>
      <c r="AC19" s="47"/>
      <c r="AD19" s="47"/>
      <c r="AE19" s="47"/>
      <c r="AF19" s="47"/>
      <c r="AG19" s="47"/>
      <c r="AH19" s="47"/>
      <c r="AI19" s="60"/>
    </row>
    <row r="20" spans="1:35" x14ac:dyDescent="0.45">
      <c r="A20" s="53">
        <v>16</v>
      </c>
      <c r="B20" s="53">
        <v>622909.13</v>
      </c>
      <c r="C20" s="53">
        <v>4210283.2240000004</v>
      </c>
      <c r="D20" s="53" t="s">
        <v>31</v>
      </c>
      <c r="E20" s="15">
        <f t="shared" si="5"/>
        <v>16</v>
      </c>
      <c r="F20" s="98"/>
      <c r="G20" s="99"/>
      <c r="H20" s="99">
        <v>1</v>
      </c>
      <c r="I20" s="99">
        <v>2</v>
      </c>
      <c r="J20" s="99"/>
      <c r="K20" s="99">
        <v>2</v>
      </c>
      <c r="L20" s="99"/>
      <c r="M20" s="99"/>
      <c r="N20" s="99"/>
      <c r="O20" s="100"/>
      <c r="P20" s="100"/>
      <c r="Q20" s="100"/>
      <c r="R20" s="100"/>
      <c r="S20" s="100">
        <v>1</v>
      </c>
      <c r="T20" s="100"/>
      <c r="U20" s="19">
        <f t="shared" si="4"/>
        <v>2</v>
      </c>
      <c r="V20" s="107"/>
      <c r="W20" s="100">
        <v>90</v>
      </c>
      <c r="X20" s="59">
        <v>3</v>
      </c>
      <c r="Y20" s="70" t="s">
        <v>38</v>
      </c>
      <c r="Z20" s="72" t="s">
        <v>39</v>
      </c>
      <c r="AA20" s="47"/>
      <c r="AB20" s="47"/>
      <c r="AC20" s="47"/>
      <c r="AD20" s="47"/>
      <c r="AE20" s="47"/>
      <c r="AF20" s="47"/>
      <c r="AG20" s="47"/>
      <c r="AH20" s="47"/>
      <c r="AI20" s="60"/>
    </row>
    <row r="21" spans="1:35" ht="14.65" thickBot="1" x14ac:dyDescent="0.5">
      <c r="A21" s="53">
        <v>17</v>
      </c>
      <c r="B21" s="53">
        <v>623266.93799999997</v>
      </c>
      <c r="C21" s="53">
        <v>4210283.2240000004</v>
      </c>
      <c r="D21" s="53" t="s">
        <v>31</v>
      </c>
      <c r="E21" s="15">
        <f t="shared" si="5"/>
        <v>17</v>
      </c>
      <c r="F21" s="98"/>
      <c r="G21" s="99"/>
      <c r="H21" s="99"/>
      <c r="I21" s="99"/>
      <c r="J21" s="99"/>
      <c r="K21" s="99"/>
      <c r="L21" s="99"/>
      <c r="M21" s="99">
        <v>3</v>
      </c>
      <c r="N21" s="99"/>
      <c r="O21" s="100"/>
      <c r="P21" s="100"/>
      <c r="Q21" s="100"/>
      <c r="R21" s="100"/>
      <c r="S21" s="100"/>
      <c r="T21" s="100"/>
      <c r="U21" s="19">
        <f t="shared" si="4"/>
        <v>3</v>
      </c>
      <c r="V21" s="107"/>
      <c r="W21" s="100">
        <v>60</v>
      </c>
      <c r="X21" s="61">
        <v>4</v>
      </c>
      <c r="Y21" s="62" t="s">
        <v>40</v>
      </c>
      <c r="Z21" s="63" t="s">
        <v>41</v>
      </c>
      <c r="AA21" s="64"/>
      <c r="AB21" s="64"/>
      <c r="AC21" s="64"/>
      <c r="AD21" s="64"/>
      <c r="AE21" s="64"/>
      <c r="AF21" s="64"/>
      <c r="AG21" s="64"/>
      <c r="AH21" s="64"/>
      <c r="AI21" s="65"/>
    </row>
    <row r="22" spans="1:35" x14ac:dyDescent="0.45">
      <c r="A22" s="53">
        <v>18</v>
      </c>
      <c r="B22" s="53">
        <v>623624.74699999997</v>
      </c>
      <c r="C22" s="53">
        <v>4210283.2240000004</v>
      </c>
      <c r="D22" s="53" t="s">
        <v>31</v>
      </c>
      <c r="E22" s="15">
        <f t="shared" si="5"/>
        <v>18</v>
      </c>
      <c r="F22" s="98">
        <v>1</v>
      </c>
      <c r="G22" s="99"/>
      <c r="H22" s="99"/>
      <c r="I22" s="99">
        <v>1</v>
      </c>
      <c r="J22" s="99"/>
      <c r="K22" s="99"/>
      <c r="L22" s="99">
        <v>1</v>
      </c>
      <c r="M22" s="99"/>
      <c r="N22" s="99"/>
      <c r="O22" s="100"/>
      <c r="P22" s="100"/>
      <c r="Q22" s="100"/>
      <c r="R22" s="100"/>
      <c r="S22" s="100"/>
      <c r="T22" s="100"/>
      <c r="U22" s="19">
        <f t="shared" si="4"/>
        <v>1</v>
      </c>
      <c r="V22" s="107"/>
      <c r="W22" s="100">
        <v>10</v>
      </c>
      <c r="AC22" s="67"/>
    </row>
    <row r="23" spans="1:35" x14ac:dyDescent="0.45">
      <c r="A23" s="53">
        <v>19</v>
      </c>
      <c r="B23" s="53">
        <v>623982.55500000005</v>
      </c>
      <c r="C23" s="53">
        <v>4210283.2240000004</v>
      </c>
      <c r="D23" s="53" t="s">
        <v>31</v>
      </c>
      <c r="E23" s="15">
        <f t="shared" si="5"/>
        <v>19</v>
      </c>
      <c r="F23" s="98">
        <v>1</v>
      </c>
      <c r="G23" s="99"/>
      <c r="H23" s="99">
        <v>1</v>
      </c>
      <c r="I23" s="99"/>
      <c r="J23" s="99"/>
      <c r="K23" s="99"/>
      <c r="L23" s="99"/>
      <c r="M23" s="99">
        <v>1</v>
      </c>
      <c r="N23" s="99"/>
      <c r="O23" s="100"/>
      <c r="P23" s="100"/>
      <c r="Q23" s="100"/>
      <c r="R23" s="100"/>
      <c r="S23" s="100"/>
      <c r="T23" s="100"/>
      <c r="U23" s="19">
        <f t="shared" si="4"/>
        <v>1</v>
      </c>
      <c r="V23" s="107"/>
      <c r="W23" s="100">
        <v>30</v>
      </c>
      <c r="X23" s="1">
        <v>2018</v>
      </c>
      <c r="AC23" s="67"/>
    </row>
    <row r="24" spans="1:35" x14ac:dyDescent="0.45">
      <c r="A24" s="53">
        <v>20</v>
      </c>
      <c r="B24" s="53">
        <v>621120.08700000006</v>
      </c>
      <c r="C24" s="53">
        <v>4210645.4550000001</v>
      </c>
      <c r="D24" s="53" t="s">
        <v>31</v>
      </c>
      <c r="E24" s="15">
        <f t="shared" si="5"/>
        <v>20</v>
      </c>
      <c r="F24" s="98">
        <v>1</v>
      </c>
      <c r="G24" s="99"/>
      <c r="H24" s="99">
        <v>2</v>
      </c>
      <c r="I24" s="99"/>
      <c r="J24" s="99"/>
      <c r="K24" s="99">
        <v>2</v>
      </c>
      <c r="L24" s="99">
        <v>1</v>
      </c>
      <c r="M24" s="99"/>
      <c r="N24" s="99"/>
      <c r="O24" s="100"/>
      <c r="P24" s="100"/>
      <c r="Q24" s="100"/>
      <c r="R24" s="100"/>
      <c r="S24" s="100"/>
      <c r="T24" s="100"/>
      <c r="U24" s="19">
        <f t="shared" si="4"/>
        <v>2</v>
      </c>
      <c r="V24" s="107"/>
      <c r="W24" s="100">
        <v>50</v>
      </c>
      <c r="X24" s="1" t="s">
        <v>32</v>
      </c>
      <c r="Y24" s="1" t="s">
        <v>33</v>
      </c>
      <c r="Z24" s="1" t="s">
        <v>42</v>
      </c>
      <c r="AA24" s="1" t="s">
        <v>43</v>
      </c>
      <c r="AC24" s="66" t="s">
        <v>44</v>
      </c>
    </row>
    <row r="25" spans="1:35" x14ac:dyDescent="0.45">
      <c r="A25" s="53">
        <v>21</v>
      </c>
      <c r="B25" s="53">
        <v>621477.89599999995</v>
      </c>
      <c r="C25" s="53">
        <v>4210645.4550000001</v>
      </c>
      <c r="D25" s="53" t="s">
        <v>31</v>
      </c>
      <c r="E25" s="15">
        <f t="shared" si="5"/>
        <v>21</v>
      </c>
      <c r="F25" s="98"/>
      <c r="G25" s="99"/>
      <c r="H25" s="99">
        <v>2</v>
      </c>
      <c r="I25" s="99"/>
      <c r="J25" s="99"/>
      <c r="K25" s="99"/>
      <c r="L25" s="99"/>
      <c r="M25" s="99">
        <v>1</v>
      </c>
      <c r="N25" s="99"/>
      <c r="O25" s="100"/>
      <c r="P25" s="100"/>
      <c r="Q25" s="100"/>
      <c r="R25" s="100"/>
      <c r="S25" s="100"/>
      <c r="T25" s="100"/>
      <c r="U25" s="19">
        <f t="shared" si="4"/>
        <v>2</v>
      </c>
      <c r="V25" s="107"/>
      <c r="W25" s="100">
        <v>10</v>
      </c>
      <c r="X25" s="1">
        <v>1</v>
      </c>
      <c r="Y25" s="1" t="s">
        <v>34</v>
      </c>
      <c r="Z25" s="1">
        <v>0.125</v>
      </c>
      <c r="AA25" s="1">
        <f>COUNTIF($F$5:$F$104,1)</f>
        <v>21</v>
      </c>
      <c r="AB25" s="1">
        <f>AA25*Z25</f>
        <v>2.625</v>
      </c>
      <c r="AC25" s="43">
        <f>AB25/$F$3</f>
        <v>8.7499999999999994E-2</v>
      </c>
    </row>
    <row r="26" spans="1:35" x14ac:dyDescent="0.45">
      <c r="A26" s="53">
        <v>22</v>
      </c>
      <c r="B26" s="53">
        <v>621835.70400000003</v>
      </c>
      <c r="C26" s="53">
        <v>4210645.4550000001</v>
      </c>
      <c r="D26" s="53" t="s">
        <v>31</v>
      </c>
      <c r="E26" s="15">
        <f t="shared" si="5"/>
        <v>22</v>
      </c>
      <c r="F26" s="98"/>
      <c r="G26" s="99"/>
      <c r="H26" s="99"/>
      <c r="I26" s="99">
        <v>1</v>
      </c>
      <c r="J26" s="99"/>
      <c r="K26" s="99">
        <v>2</v>
      </c>
      <c r="L26" s="99"/>
      <c r="M26" s="99"/>
      <c r="N26" s="99"/>
      <c r="O26" s="100"/>
      <c r="P26" s="100"/>
      <c r="Q26" s="100"/>
      <c r="R26" s="100"/>
      <c r="S26" s="100"/>
      <c r="T26" s="100"/>
      <c r="U26" s="19">
        <f t="shared" si="4"/>
        <v>2</v>
      </c>
      <c r="V26" s="107"/>
      <c r="W26" s="100">
        <v>10</v>
      </c>
      <c r="X26" s="1">
        <v>2</v>
      </c>
      <c r="Y26" s="1" t="s">
        <v>36</v>
      </c>
      <c r="Z26" s="1">
        <v>0.375</v>
      </c>
      <c r="AA26" s="1">
        <f>COUNTIF($F$5:$F$104,2)</f>
        <v>3</v>
      </c>
      <c r="AB26" s="1">
        <f>AA26*Z26</f>
        <v>1.125</v>
      </c>
      <c r="AC26" s="43">
        <f>AB26/$F$3</f>
        <v>3.7499999999999999E-2</v>
      </c>
    </row>
    <row r="27" spans="1:35" ht="14.65" thickBot="1" x14ac:dyDescent="0.5">
      <c r="A27" s="53">
        <v>23</v>
      </c>
      <c r="B27" s="53">
        <v>622193.51300000004</v>
      </c>
      <c r="C27" s="53">
        <v>4210645.4550000001</v>
      </c>
      <c r="D27" s="53" t="s">
        <v>31</v>
      </c>
      <c r="E27" s="15">
        <f t="shared" si="5"/>
        <v>23</v>
      </c>
      <c r="F27" s="98"/>
      <c r="G27" s="99"/>
      <c r="H27" s="99"/>
      <c r="I27" s="99"/>
      <c r="J27" s="99"/>
      <c r="K27" s="99">
        <v>1</v>
      </c>
      <c r="L27" s="99"/>
      <c r="M27" s="99"/>
      <c r="N27" s="99"/>
      <c r="O27" s="100"/>
      <c r="P27" s="100">
        <v>1</v>
      </c>
      <c r="Q27" s="100"/>
      <c r="R27" s="100"/>
      <c r="S27" s="100"/>
      <c r="T27" s="100"/>
      <c r="U27" s="19">
        <f t="shared" si="4"/>
        <v>1</v>
      </c>
      <c r="V27" s="107"/>
      <c r="W27" s="100">
        <v>10</v>
      </c>
      <c r="X27" s="1">
        <v>3</v>
      </c>
      <c r="Y27" s="1" t="s">
        <v>38</v>
      </c>
      <c r="Z27" s="1">
        <v>0.625</v>
      </c>
      <c r="AA27" s="1">
        <f>COUNTIF($F$5:$F$104,3)</f>
        <v>3</v>
      </c>
      <c r="AB27" s="1">
        <f>AA27*Z27</f>
        <v>1.875</v>
      </c>
      <c r="AC27" s="38">
        <f>AB27/$F$3</f>
        <v>6.25E-2</v>
      </c>
      <c r="AD27" s="51">
        <f>AC27+AC28</f>
        <v>0.15</v>
      </c>
      <c r="AE27" s="51" t="s">
        <v>45</v>
      </c>
    </row>
    <row r="28" spans="1:35" x14ac:dyDescent="0.45">
      <c r="A28" s="53">
        <v>24</v>
      </c>
      <c r="B28" s="53">
        <v>622551.321</v>
      </c>
      <c r="C28" s="53">
        <v>4210645.4550000001</v>
      </c>
      <c r="D28" s="53" t="s">
        <v>31</v>
      </c>
      <c r="E28" s="15">
        <f t="shared" si="5"/>
        <v>24</v>
      </c>
      <c r="F28" s="98"/>
      <c r="G28" s="99"/>
      <c r="H28" s="99"/>
      <c r="I28" s="99">
        <v>1</v>
      </c>
      <c r="J28" s="99"/>
      <c r="K28" s="99">
        <v>1</v>
      </c>
      <c r="L28" s="99"/>
      <c r="M28" s="99"/>
      <c r="N28" s="99"/>
      <c r="O28" s="100"/>
      <c r="P28" s="100"/>
      <c r="Q28" s="100"/>
      <c r="R28" s="100"/>
      <c r="S28" s="100"/>
      <c r="T28" s="100"/>
      <c r="U28" s="19">
        <f t="shared" si="4"/>
        <v>1</v>
      </c>
      <c r="V28" s="107"/>
      <c r="W28" s="100">
        <v>10</v>
      </c>
      <c r="X28" s="1">
        <v>4</v>
      </c>
      <c r="Y28" s="1" t="s">
        <v>40</v>
      </c>
      <c r="Z28" s="1">
        <v>0.875</v>
      </c>
      <c r="AA28" s="1">
        <f>COUNTIF($F$5:$F$104,4)</f>
        <v>3</v>
      </c>
      <c r="AB28" s="1">
        <f>AA28*Z28</f>
        <v>2.625</v>
      </c>
      <c r="AC28" s="109">
        <f>AB28/$F$3</f>
        <v>8.7499999999999994E-2</v>
      </c>
    </row>
    <row r="29" spans="1:35" x14ac:dyDescent="0.45">
      <c r="A29" s="53">
        <v>25</v>
      </c>
      <c r="B29" s="53">
        <v>622909.13</v>
      </c>
      <c r="C29" s="53">
        <v>4210645.4550000001</v>
      </c>
      <c r="D29" s="53" t="s">
        <v>31</v>
      </c>
      <c r="E29" s="15">
        <f t="shared" si="5"/>
        <v>25</v>
      </c>
      <c r="F29" s="98"/>
      <c r="G29" s="99"/>
      <c r="H29" s="99"/>
      <c r="I29" s="99">
        <v>1</v>
      </c>
      <c r="J29" s="99"/>
      <c r="K29" s="99"/>
      <c r="L29" s="99"/>
      <c r="M29" s="99">
        <v>2</v>
      </c>
      <c r="N29" s="99"/>
      <c r="O29" s="100"/>
      <c r="P29" s="100"/>
      <c r="Q29" s="100"/>
      <c r="R29" s="100"/>
      <c r="S29" s="100"/>
      <c r="T29" s="100"/>
      <c r="U29" s="19">
        <f t="shared" si="4"/>
        <v>2</v>
      </c>
      <c r="V29" s="107"/>
      <c r="W29" s="100">
        <v>30</v>
      </c>
      <c r="Y29" s="69" t="s">
        <v>46</v>
      </c>
      <c r="Z29" s="68"/>
      <c r="AB29" s="1" t="e">
        <f>SUM(AB25:AB28)/#REF!</f>
        <v>#REF!</v>
      </c>
    </row>
    <row r="30" spans="1:35" x14ac:dyDescent="0.45">
      <c r="A30" s="53">
        <v>26</v>
      </c>
      <c r="B30" s="53">
        <v>623266.93799999997</v>
      </c>
      <c r="C30" s="53">
        <v>4210645.4550000001</v>
      </c>
      <c r="D30" s="53" t="s">
        <v>31</v>
      </c>
      <c r="E30" s="15">
        <f t="shared" si="5"/>
        <v>26</v>
      </c>
      <c r="F30" s="98"/>
      <c r="G30" s="99"/>
      <c r="H30" s="99"/>
      <c r="I30" s="99"/>
      <c r="J30" s="99"/>
      <c r="K30" s="99"/>
      <c r="L30" s="99"/>
      <c r="M30" s="99">
        <v>2</v>
      </c>
      <c r="N30" s="99"/>
      <c r="O30" s="100"/>
      <c r="P30" s="100"/>
      <c r="Q30" s="100"/>
      <c r="R30" s="100"/>
      <c r="S30" s="100"/>
      <c r="T30" s="100"/>
      <c r="U30" s="19">
        <f t="shared" si="4"/>
        <v>2</v>
      </c>
      <c r="V30" s="107"/>
      <c r="W30" s="100">
        <v>10</v>
      </c>
    </row>
    <row r="31" spans="1:35" x14ac:dyDescent="0.45">
      <c r="A31" s="53">
        <v>27</v>
      </c>
      <c r="B31" s="53">
        <v>623624.74699999997</v>
      </c>
      <c r="C31" s="53">
        <v>4210645.4550000001</v>
      </c>
      <c r="D31" s="53" t="s">
        <v>31</v>
      </c>
      <c r="E31" s="15">
        <f t="shared" si="5"/>
        <v>27</v>
      </c>
      <c r="F31" s="98">
        <v>1</v>
      </c>
      <c r="G31" s="99"/>
      <c r="H31" s="99"/>
      <c r="I31" s="99">
        <v>1</v>
      </c>
      <c r="J31" s="99"/>
      <c r="K31" s="99"/>
      <c r="L31" s="99"/>
      <c r="M31" s="99">
        <v>1</v>
      </c>
      <c r="N31" s="99"/>
      <c r="O31" s="100"/>
      <c r="P31" s="100"/>
      <c r="Q31" s="100"/>
      <c r="R31" s="100"/>
      <c r="S31" s="100"/>
      <c r="T31" s="100"/>
      <c r="U31" s="19">
        <f t="shared" si="4"/>
        <v>1</v>
      </c>
      <c r="V31" s="107"/>
      <c r="W31" s="100">
        <v>10</v>
      </c>
    </row>
    <row r="32" spans="1:35" x14ac:dyDescent="0.45">
      <c r="A32" s="53">
        <v>28</v>
      </c>
      <c r="B32" s="53">
        <v>623982.55500000005</v>
      </c>
      <c r="C32" s="53">
        <v>4210645.4550000001</v>
      </c>
      <c r="D32" s="53" t="s">
        <v>31</v>
      </c>
      <c r="E32" s="15">
        <f t="shared" si="5"/>
        <v>28</v>
      </c>
      <c r="F32" s="98">
        <v>1</v>
      </c>
      <c r="G32" s="99"/>
      <c r="H32" s="99">
        <v>1</v>
      </c>
      <c r="I32" s="99">
        <v>1</v>
      </c>
      <c r="J32" s="99"/>
      <c r="K32" s="99"/>
      <c r="L32" s="99">
        <v>1</v>
      </c>
      <c r="M32" s="99"/>
      <c r="N32" s="99"/>
      <c r="O32" s="100"/>
      <c r="P32" s="100">
        <v>1</v>
      </c>
      <c r="Q32" s="100"/>
      <c r="R32" s="100"/>
      <c r="S32" s="100"/>
      <c r="T32" s="100"/>
      <c r="U32" s="19">
        <f t="shared" si="4"/>
        <v>1</v>
      </c>
      <c r="V32" s="107"/>
      <c r="W32" s="100">
        <v>10</v>
      </c>
    </row>
    <row r="33" spans="1:23" x14ac:dyDescent="0.45">
      <c r="A33" s="53">
        <v>29</v>
      </c>
      <c r="B33" s="53">
        <v>621120.08700000006</v>
      </c>
      <c r="C33" s="53">
        <v>4211007.6859999998</v>
      </c>
      <c r="D33" s="53" t="s">
        <v>31</v>
      </c>
      <c r="E33" s="15">
        <f t="shared" si="5"/>
        <v>29</v>
      </c>
      <c r="F33" s="98"/>
      <c r="G33" s="99"/>
      <c r="H33" s="99">
        <v>1</v>
      </c>
      <c r="I33" s="99"/>
      <c r="J33" s="99"/>
      <c r="K33" s="99">
        <v>2</v>
      </c>
      <c r="L33" s="99"/>
      <c r="M33" s="99">
        <v>3</v>
      </c>
      <c r="N33" s="99"/>
      <c r="O33" s="100"/>
      <c r="P33" s="100"/>
      <c r="Q33" s="100"/>
      <c r="R33" s="100"/>
      <c r="S33" s="100"/>
      <c r="T33" s="100"/>
      <c r="U33" s="19">
        <f t="shared" si="4"/>
        <v>3</v>
      </c>
      <c r="V33" s="107"/>
      <c r="W33" s="101">
        <v>80</v>
      </c>
    </row>
    <row r="34" spans="1:23" x14ac:dyDescent="0.45">
      <c r="A34" s="53">
        <v>30</v>
      </c>
      <c r="B34" s="53">
        <v>621477.89599999995</v>
      </c>
      <c r="C34" s="53">
        <v>4211007.6859999998</v>
      </c>
      <c r="D34" s="53" t="s">
        <v>31</v>
      </c>
      <c r="E34" s="15">
        <f t="shared" si="5"/>
        <v>30</v>
      </c>
      <c r="F34" s="98"/>
      <c r="G34" s="99"/>
      <c r="H34" s="99">
        <v>1</v>
      </c>
      <c r="I34" s="99">
        <v>1</v>
      </c>
      <c r="J34" s="99"/>
      <c r="K34" s="99"/>
      <c r="L34" s="99">
        <v>1</v>
      </c>
      <c r="M34" s="99">
        <v>1</v>
      </c>
      <c r="N34" s="99"/>
      <c r="O34" s="100"/>
      <c r="P34" s="100">
        <v>1</v>
      </c>
      <c r="Q34" s="100"/>
      <c r="R34" s="100"/>
      <c r="S34" s="100"/>
      <c r="T34" s="100"/>
      <c r="U34" s="19">
        <f t="shared" si="4"/>
        <v>1</v>
      </c>
      <c r="V34" s="107"/>
      <c r="W34" s="100">
        <v>10</v>
      </c>
    </row>
    <row r="35" spans="1:23" x14ac:dyDescent="0.45">
      <c r="A35" s="53">
        <v>31</v>
      </c>
      <c r="B35" s="53">
        <v>621835.70400000003</v>
      </c>
      <c r="C35" s="53">
        <v>4211007.6859999998</v>
      </c>
      <c r="D35" s="53" t="s">
        <v>31</v>
      </c>
      <c r="E35" s="15">
        <f t="shared" si="5"/>
        <v>31</v>
      </c>
      <c r="F35" s="98">
        <v>1</v>
      </c>
      <c r="G35" s="99"/>
      <c r="H35" s="99">
        <v>4</v>
      </c>
      <c r="I35" s="99"/>
      <c r="J35" s="99"/>
      <c r="K35" s="99">
        <v>1</v>
      </c>
      <c r="L35" s="99"/>
      <c r="M35" s="99"/>
      <c r="N35" s="99"/>
      <c r="O35" s="100"/>
      <c r="P35" s="100"/>
      <c r="Q35" s="100"/>
      <c r="R35" s="100"/>
      <c r="S35" s="100"/>
      <c r="T35" s="100"/>
      <c r="U35" s="19">
        <f t="shared" si="4"/>
        <v>4</v>
      </c>
      <c r="V35" s="107"/>
      <c r="W35" s="100">
        <v>100</v>
      </c>
    </row>
    <row r="36" spans="1:23" x14ac:dyDescent="0.45">
      <c r="A36" s="53">
        <v>32</v>
      </c>
      <c r="B36" s="53">
        <v>622193.51300000004</v>
      </c>
      <c r="C36" s="53">
        <v>4211007.6859999998</v>
      </c>
      <c r="D36" s="53" t="s">
        <v>31</v>
      </c>
      <c r="E36" s="15">
        <f t="shared" si="5"/>
        <v>32</v>
      </c>
      <c r="F36" s="98"/>
      <c r="G36" s="99"/>
      <c r="H36" s="99">
        <v>2</v>
      </c>
      <c r="I36" s="99">
        <v>1</v>
      </c>
      <c r="J36" s="99"/>
      <c r="K36" s="99"/>
      <c r="L36" s="99">
        <v>1</v>
      </c>
      <c r="M36" s="99">
        <v>1</v>
      </c>
      <c r="N36" s="99"/>
      <c r="O36" s="100"/>
      <c r="P36" s="100"/>
      <c r="Q36" s="100"/>
      <c r="R36" s="100"/>
      <c r="S36" s="100">
        <v>1</v>
      </c>
      <c r="T36" s="100"/>
      <c r="U36" s="19">
        <f t="shared" si="4"/>
        <v>2</v>
      </c>
      <c r="V36" s="107"/>
      <c r="W36" s="101">
        <v>20</v>
      </c>
    </row>
    <row r="37" spans="1:23" x14ac:dyDescent="0.45">
      <c r="A37" s="53">
        <v>33</v>
      </c>
      <c r="B37" s="53">
        <v>622551.321</v>
      </c>
      <c r="C37" s="53">
        <v>4211007.6859999998</v>
      </c>
      <c r="D37" s="53" t="s">
        <v>31</v>
      </c>
      <c r="E37" s="15">
        <f t="shared" si="5"/>
        <v>33</v>
      </c>
      <c r="F37" s="98"/>
      <c r="G37" s="99"/>
      <c r="H37" s="99">
        <v>1</v>
      </c>
      <c r="I37" s="99">
        <v>2</v>
      </c>
      <c r="J37" s="99"/>
      <c r="K37" s="99"/>
      <c r="L37" s="99">
        <v>1</v>
      </c>
      <c r="M37" s="99">
        <v>1</v>
      </c>
      <c r="N37" s="99"/>
      <c r="O37" s="100"/>
      <c r="P37" s="100"/>
      <c r="Q37" s="100"/>
      <c r="R37" s="100"/>
      <c r="S37" s="100"/>
      <c r="T37" s="100"/>
      <c r="U37" s="19">
        <f t="shared" si="4"/>
        <v>2</v>
      </c>
      <c r="V37" s="107"/>
      <c r="W37" s="100">
        <v>40</v>
      </c>
    </row>
    <row r="38" spans="1:23" x14ac:dyDescent="0.45">
      <c r="A38" s="53">
        <v>34</v>
      </c>
      <c r="B38" s="53">
        <v>622909.13</v>
      </c>
      <c r="C38" s="53">
        <v>4211007.6859999998</v>
      </c>
      <c r="D38" s="53" t="s">
        <v>31</v>
      </c>
      <c r="E38" s="15">
        <f t="shared" si="5"/>
        <v>34</v>
      </c>
      <c r="F38" s="98"/>
      <c r="G38" s="99"/>
      <c r="H38" s="99"/>
      <c r="I38" s="99">
        <v>1</v>
      </c>
      <c r="J38" s="99"/>
      <c r="K38" s="99">
        <v>1</v>
      </c>
      <c r="L38" s="99"/>
      <c r="M38" s="99">
        <v>4</v>
      </c>
      <c r="N38" s="99"/>
      <c r="O38" s="100"/>
      <c r="P38" s="100">
        <v>1</v>
      </c>
      <c r="Q38" s="100"/>
      <c r="R38" s="100"/>
      <c r="S38" s="100"/>
      <c r="T38" s="100"/>
      <c r="U38" s="19">
        <f t="shared" si="4"/>
        <v>4</v>
      </c>
      <c r="V38" s="107"/>
      <c r="W38" s="100">
        <v>90</v>
      </c>
    </row>
    <row r="39" spans="1:23" x14ac:dyDescent="0.45">
      <c r="A39" s="53">
        <v>35</v>
      </c>
      <c r="B39" s="53">
        <v>623266.93799999997</v>
      </c>
      <c r="C39" s="53">
        <v>4211007.6859999998</v>
      </c>
      <c r="D39" s="53" t="s">
        <v>31</v>
      </c>
      <c r="E39" s="15">
        <f t="shared" si="5"/>
        <v>35</v>
      </c>
      <c r="F39" s="98"/>
      <c r="G39" s="99"/>
      <c r="H39" s="99"/>
      <c r="I39" s="99"/>
      <c r="J39" s="99"/>
      <c r="K39" s="99">
        <v>1</v>
      </c>
      <c r="L39" s="99"/>
      <c r="M39" s="99">
        <v>4</v>
      </c>
      <c r="N39" s="99"/>
      <c r="O39" s="100"/>
      <c r="P39" s="100"/>
      <c r="Q39" s="100"/>
      <c r="R39" s="100"/>
      <c r="S39" s="100"/>
      <c r="T39" s="100"/>
      <c r="U39" s="19">
        <f t="shared" si="4"/>
        <v>4</v>
      </c>
      <c r="V39" s="107"/>
      <c r="W39" s="100">
        <v>70</v>
      </c>
    </row>
    <row r="40" spans="1:23" x14ac:dyDescent="0.45">
      <c r="A40" s="53">
        <v>36</v>
      </c>
      <c r="B40" s="53">
        <v>623624.74699999997</v>
      </c>
      <c r="C40" s="53">
        <v>4211007.6859999998</v>
      </c>
      <c r="D40" s="53" t="s">
        <v>31</v>
      </c>
      <c r="E40" s="15">
        <f t="shared" si="5"/>
        <v>36</v>
      </c>
      <c r="F40" s="98"/>
      <c r="G40" s="99"/>
      <c r="H40" s="99"/>
      <c r="I40" s="99"/>
      <c r="J40" s="99"/>
      <c r="K40" s="99"/>
      <c r="L40" s="99"/>
      <c r="M40" s="99">
        <v>2</v>
      </c>
      <c r="N40" s="99"/>
      <c r="O40" s="100"/>
      <c r="P40" s="100"/>
      <c r="Q40" s="100"/>
      <c r="R40" s="100"/>
      <c r="S40" s="100"/>
      <c r="T40" s="100"/>
      <c r="U40" s="19">
        <f t="shared" si="4"/>
        <v>2</v>
      </c>
      <c r="V40" s="107"/>
      <c r="W40" s="100">
        <v>20</v>
      </c>
    </row>
    <row r="41" spans="1:23" x14ac:dyDescent="0.45">
      <c r="A41" s="53">
        <v>37</v>
      </c>
      <c r="B41" s="53">
        <v>623982.55500000005</v>
      </c>
      <c r="C41" s="53">
        <v>4211007.6849999996</v>
      </c>
      <c r="D41" s="53" t="s">
        <v>31</v>
      </c>
      <c r="E41" s="15">
        <f t="shared" si="5"/>
        <v>37</v>
      </c>
      <c r="F41" s="103">
        <v>1</v>
      </c>
      <c r="G41" s="102"/>
      <c r="H41" s="102">
        <v>2</v>
      </c>
      <c r="I41" s="99"/>
      <c r="J41" s="99"/>
      <c r="K41" s="99"/>
      <c r="L41" s="99"/>
      <c r="M41" s="99"/>
      <c r="N41" s="99"/>
      <c r="O41" s="100"/>
      <c r="P41" s="100"/>
      <c r="Q41" s="100"/>
      <c r="R41" s="100"/>
      <c r="S41" s="100"/>
      <c r="T41" s="100"/>
      <c r="U41" s="19">
        <f t="shared" si="4"/>
        <v>2</v>
      </c>
      <c r="V41" s="107"/>
      <c r="W41" s="100">
        <v>30</v>
      </c>
    </row>
    <row r="42" spans="1:23" x14ac:dyDescent="0.45">
      <c r="A42" s="53">
        <v>38</v>
      </c>
      <c r="B42" s="53">
        <v>620762.27899999998</v>
      </c>
      <c r="C42" s="53">
        <v>4211369.9160000002</v>
      </c>
      <c r="D42" s="53" t="s">
        <v>31</v>
      </c>
      <c r="E42" s="15">
        <f t="shared" si="5"/>
        <v>38</v>
      </c>
      <c r="F42" s="103"/>
      <c r="G42" s="102"/>
      <c r="H42" s="102">
        <v>1</v>
      </c>
      <c r="I42" s="99"/>
      <c r="J42" s="99"/>
      <c r="K42" s="99">
        <v>3</v>
      </c>
      <c r="L42" s="99"/>
      <c r="M42" s="99"/>
      <c r="N42" s="99"/>
      <c r="O42" s="100"/>
      <c r="P42" s="100"/>
      <c r="Q42" s="100"/>
      <c r="R42" s="100"/>
      <c r="S42" s="100"/>
      <c r="T42" s="100"/>
      <c r="U42" s="19">
        <f>MAX(F50:N50)</f>
        <v>2</v>
      </c>
      <c r="V42" s="107"/>
      <c r="W42" s="100">
        <v>40</v>
      </c>
    </row>
    <row r="43" spans="1:23" x14ac:dyDescent="0.45">
      <c r="A43" s="53">
        <v>39</v>
      </c>
      <c r="B43" s="53">
        <v>621120.08700000006</v>
      </c>
      <c r="C43" s="53">
        <v>4211369.9160000002</v>
      </c>
      <c r="D43" s="53" t="s">
        <v>31</v>
      </c>
      <c r="E43" s="15">
        <f t="shared" si="5"/>
        <v>39</v>
      </c>
      <c r="F43" s="103"/>
      <c r="G43" s="102"/>
      <c r="H43" s="102">
        <v>1</v>
      </c>
      <c r="I43" s="99">
        <v>2</v>
      </c>
      <c r="J43" s="99"/>
      <c r="K43" s="99"/>
      <c r="L43" s="99">
        <v>1</v>
      </c>
      <c r="M43" s="99"/>
      <c r="N43" s="99"/>
      <c r="O43" s="100"/>
      <c r="P43" s="100"/>
      <c r="Q43" s="100"/>
      <c r="R43" s="100"/>
      <c r="S43" s="100"/>
      <c r="T43" s="100"/>
      <c r="U43" s="19">
        <f>MAX(F51:N51)</f>
        <v>3</v>
      </c>
      <c r="V43" s="107"/>
      <c r="W43" s="100">
        <v>30</v>
      </c>
    </row>
    <row r="44" spans="1:23" x14ac:dyDescent="0.45">
      <c r="A44" s="53">
        <v>40</v>
      </c>
      <c r="B44" s="53">
        <v>621477.89599999995</v>
      </c>
      <c r="C44" s="53">
        <v>4211369.9160000002</v>
      </c>
      <c r="D44" s="53" t="s">
        <v>31</v>
      </c>
      <c r="E44" s="15">
        <f t="shared" si="5"/>
        <v>40</v>
      </c>
      <c r="F44" s="103">
        <v>1</v>
      </c>
      <c r="G44" s="102"/>
      <c r="H44" s="102">
        <v>3</v>
      </c>
      <c r="I44" s="99"/>
      <c r="J44" s="99"/>
      <c r="K44" s="99"/>
      <c r="L44" s="99"/>
      <c r="M44" s="99">
        <v>1</v>
      </c>
      <c r="N44" s="99"/>
      <c r="O44" s="100"/>
      <c r="P44" s="100"/>
      <c r="Q44" s="100"/>
      <c r="R44" s="100"/>
      <c r="S44" s="100"/>
      <c r="T44" s="100"/>
      <c r="U44" s="19">
        <f>MAX(F52:N52)</f>
        <v>2</v>
      </c>
      <c r="V44" s="107"/>
      <c r="W44" s="101">
        <v>40</v>
      </c>
    </row>
    <row r="45" spans="1:23" x14ac:dyDescent="0.45">
      <c r="A45" s="53">
        <v>41</v>
      </c>
      <c r="B45" s="53">
        <v>621835.70400000003</v>
      </c>
      <c r="C45" s="53">
        <v>4211369.9160000002</v>
      </c>
      <c r="D45" s="53" t="s">
        <v>31</v>
      </c>
      <c r="E45" s="15">
        <f t="shared" si="5"/>
        <v>41</v>
      </c>
      <c r="F45" s="103"/>
      <c r="G45" s="102"/>
      <c r="H45" s="102">
        <v>3</v>
      </c>
      <c r="I45" s="99"/>
      <c r="J45" s="99"/>
      <c r="K45" s="99">
        <v>1</v>
      </c>
      <c r="L45" s="99"/>
      <c r="M45" s="99"/>
      <c r="N45" s="99"/>
      <c r="O45" s="100"/>
      <c r="P45" s="100"/>
      <c r="Q45" s="100"/>
      <c r="R45" s="100"/>
      <c r="S45" s="100">
        <v>1</v>
      </c>
      <c r="T45" s="100"/>
      <c r="U45" s="19">
        <f t="shared" si="4"/>
        <v>3</v>
      </c>
      <c r="V45" s="107"/>
      <c r="W45" s="100">
        <v>50</v>
      </c>
    </row>
    <row r="46" spans="1:23" x14ac:dyDescent="0.45">
      <c r="A46" s="53">
        <v>42</v>
      </c>
      <c r="B46" s="53">
        <v>622193.51300000004</v>
      </c>
      <c r="C46" s="53">
        <v>4211369.9160000002</v>
      </c>
      <c r="D46" s="53" t="s">
        <v>31</v>
      </c>
      <c r="E46" s="15">
        <f t="shared" si="5"/>
        <v>42</v>
      </c>
      <c r="F46" s="103"/>
      <c r="G46" s="102"/>
      <c r="H46" s="102">
        <v>2</v>
      </c>
      <c r="I46" s="99"/>
      <c r="J46" s="99"/>
      <c r="K46" s="99"/>
      <c r="L46" s="99">
        <v>1</v>
      </c>
      <c r="M46" s="99">
        <v>2</v>
      </c>
      <c r="N46" s="99"/>
      <c r="O46" s="100"/>
      <c r="P46" s="100">
        <v>1</v>
      </c>
      <c r="Q46" s="100"/>
      <c r="R46" s="100"/>
      <c r="S46" s="100">
        <v>1</v>
      </c>
      <c r="T46" s="100"/>
      <c r="U46" s="19">
        <f t="shared" si="4"/>
        <v>2</v>
      </c>
      <c r="V46" s="107"/>
      <c r="W46" s="100">
        <v>80</v>
      </c>
    </row>
    <row r="47" spans="1:23" x14ac:dyDescent="0.45">
      <c r="A47" s="53">
        <v>43</v>
      </c>
      <c r="B47" s="53">
        <v>622551.321</v>
      </c>
      <c r="C47" s="53">
        <v>4211369.9160000002</v>
      </c>
      <c r="D47" s="53" t="s">
        <v>31</v>
      </c>
      <c r="E47" s="15">
        <f t="shared" si="5"/>
        <v>43</v>
      </c>
      <c r="F47" s="103"/>
      <c r="G47" s="102"/>
      <c r="H47" s="102"/>
      <c r="I47" s="99">
        <v>3</v>
      </c>
      <c r="J47" s="99"/>
      <c r="K47" s="99"/>
      <c r="L47" s="99"/>
      <c r="M47" s="99"/>
      <c r="N47" s="99"/>
      <c r="O47" s="100"/>
      <c r="P47" s="100">
        <v>1</v>
      </c>
      <c r="Q47" s="100"/>
      <c r="R47" s="100"/>
      <c r="S47" s="100"/>
      <c r="T47" s="100"/>
      <c r="U47" s="19">
        <f t="shared" si="4"/>
        <v>3</v>
      </c>
      <c r="V47" s="107"/>
      <c r="W47" s="100">
        <v>50</v>
      </c>
    </row>
    <row r="48" spans="1:23" x14ac:dyDescent="0.45">
      <c r="A48" s="53">
        <v>44</v>
      </c>
      <c r="B48" s="53">
        <v>622909.13</v>
      </c>
      <c r="C48" s="53">
        <v>4211369.9160000002</v>
      </c>
      <c r="D48" s="53" t="s">
        <v>31</v>
      </c>
      <c r="E48" s="15">
        <f t="shared" si="5"/>
        <v>44</v>
      </c>
      <c r="F48" s="103"/>
      <c r="G48" s="102"/>
      <c r="H48" s="102">
        <v>1</v>
      </c>
      <c r="I48" s="99"/>
      <c r="J48" s="99"/>
      <c r="K48" s="99">
        <v>4</v>
      </c>
      <c r="L48" s="99"/>
      <c r="M48" s="99">
        <v>1</v>
      </c>
      <c r="N48" s="99"/>
      <c r="O48" s="100"/>
      <c r="P48" s="100">
        <v>1</v>
      </c>
      <c r="Q48" s="100"/>
      <c r="R48" s="100"/>
      <c r="S48" s="100"/>
      <c r="T48" s="100"/>
      <c r="U48" s="19">
        <f t="shared" si="4"/>
        <v>4</v>
      </c>
      <c r="V48" s="107"/>
      <c r="W48" s="100">
        <v>100</v>
      </c>
    </row>
    <row r="49" spans="1:35" x14ac:dyDescent="0.45">
      <c r="A49" s="53">
        <v>45</v>
      </c>
      <c r="B49" s="53">
        <v>623266.93799999997</v>
      </c>
      <c r="C49" s="53">
        <v>4211369.9160000002</v>
      </c>
      <c r="D49" s="53" t="s">
        <v>31</v>
      </c>
      <c r="E49" s="15">
        <f t="shared" si="5"/>
        <v>45</v>
      </c>
      <c r="F49" s="103"/>
      <c r="G49" s="102"/>
      <c r="H49" s="102">
        <v>1</v>
      </c>
      <c r="I49" s="99"/>
      <c r="J49" s="99"/>
      <c r="K49" s="99"/>
      <c r="L49" s="99"/>
      <c r="M49" s="99">
        <v>2</v>
      </c>
      <c r="N49" s="99"/>
      <c r="O49" s="99"/>
      <c r="P49" s="99"/>
      <c r="Q49" s="99"/>
      <c r="R49" s="99"/>
      <c r="S49" s="99"/>
      <c r="T49" s="99"/>
      <c r="U49" s="19">
        <f t="shared" si="4"/>
        <v>2</v>
      </c>
      <c r="V49" s="107"/>
      <c r="W49" s="99">
        <v>40</v>
      </c>
    </row>
    <row r="50" spans="1:35" x14ac:dyDescent="0.45">
      <c r="A50" s="53">
        <v>46</v>
      </c>
      <c r="B50" s="53">
        <v>623624.74699999997</v>
      </c>
      <c r="C50" s="53">
        <v>4211369.9160000002</v>
      </c>
      <c r="D50" s="53" t="s">
        <v>31</v>
      </c>
      <c r="E50" s="15">
        <f t="shared" si="5"/>
        <v>46</v>
      </c>
      <c r="F50" s="98">
        <v>1</v>
      </c>
      <c r="G50" s="99"/>
      <c r="H50" s="99"/>
      <c r="I50" s="99">
        <v>2</v>
      </c>
      <c r="J50" s="99"/>
      <c r="K50" s="99"/>
      <c r="L50" s="99"/>
      <c r="M50" s="99">
        <v>2</v>
      </c>
      <c r="N50" s="99"/>
      <c r="O50" s="100"/>
      <c r="P50" s="100">
        <v>1</v>
      </c>
      <c r="Q50" s="100"/>
      <c r="R50" s="100"/>
      <c r="S50" s="100"/>
      <c r="T50" s="100"/>
      <c r="U50" s="19">
        <f t="shared" si="4"/>
        <v>2</v>
      </c>
      <c r="V50" s="107"/>
      <c r="W50" s="100">
        <v>100</v>
      </c>
    </row>
    <row r="51" spans="1:35" x14ac:dyDescent="0.45">
      <c r="A51" s="53">
        <v>47</v>
      </c>
      <c r="B51" s="53">
        <v>623982.55500000005</v>
      </c>
      <c r="C51" s="53">
        <v>4211369.9160000002</v>
      </c>
      <c r="D51" s="53" t="s">
        <v>31</v>
      </c>
      <c r="E51" s="15">
        <f t="shared" si="5"/>
        <v>47</v>
      </c>
      <c r="F51" s="98">
        <v>1</v>
      </c>
      <c r="G51" s="99"/>
      <c r="H51" s="99">
        <v>3</v>
      </c>
      <c r="I51" s="99"/>
      <c r="J51" s="99"/>
      <c r="K51" s="99"/>
      <c r="L51" s="99"/>
      <c r="M51" s="99">
        <v>1</v>
      </c>
      <c r="N51" s="99"/>
      <c r="O51" s="100"/>
      <c r="P51" s="100"/>
      <c r="Q51" s="100"/>
      <c r="R51" s="100"/>
      <c r="S51" s="100"/>
      <c r="T51" s="100"/>
      <c r="U51" s="19">
        <f t="shared" si="4"/>
        <v>3</v>
      </c>
      <c r="V51" s="107"/>
      <c r="W51" s="100">
        <v>40</v>
      </c>
    </row>
    <row r="52" spans="1:35" x14ac:dyDescent="0.45">
      <c r="A52" s="53">
        <v>48</v>
      </c>
      <c r="B52" s="53">
        <v>624340.36399999994</v>
      </c>
      <c r="C52" s="53">
        <v>4211369.9160000002</v>
      </c>
      <c r="D52" s="53" t="s">
        <v>31</v>
      </c>
      <c r="E52" s="15">
        <f t="shared" si="5"/>
        <v>48</v>
      </c>
      <c r="F52" s="98">
        <v>2</v>
      </c>
      <c r="G52" s="99"/>
      <c r="H52" s="99">
        <v>1</v>
      </c>
      <c r="I52" s="99"/>
      <c r="J52" s="99"/>
      <c r="K52" s="99"/>
      <c r="L52" s="99"/>
      <c r="M52" s="99">
        <v>1</v>
      </c>
      <c r="N52" s="99"/>
      <c r="O52" s="100"/>
      <c r="P52" s="100"/>
      <c r="Q52" s="100"/>
      <c r="R52" s="100"/>
      <c r="S52" s="100"/>
      <c r="T52" s="100"/>
      <c r="U52" s="19">
        <f t="shared" si="4"/>
        <v>2</v>
      </c>
      <c r="V52" s="107"/>
      <c r="W52" s="100">
        <v>30</v>
      </c>
    </row>
    <row r="53" spans="1:35" s="34" customFormat="1" x14ac:dyDescent="0.45">
      <c r="A53" s="34">
        <v>49</v>
      </c>
      <c r="B53" s="34">
        <v>620046.66200000001</v>
      </c>
      <c r="C53" s="34">
        <v>4211732.1469999999</v>
      </c>
      <c r="D53" s="34" t="s">
        <v>31</v>
      </c>
      <c r="E53" s="29">
        <f t="shared" si="5"/>
        <v>49</v>
      </c>
      <c r="F53" s="35"/>
      <c r="G53" s="36"/>
      <c r="H53" s="36">
        <v>1</v>
      </c>
      <c r="I53" s="36"/>
      <c r="J53" s="36"/>
      <c r="K53" s="36"/>
      <c r="L53" s="36"/>
      <c r="M53" s="36">
        <v>3</v>
      </c>
      <c r="N53" s="36"/>
      <c r="O53" s="37"/>
      <c r="P53" s="37">
        <v>2</v>
      </c>
      <c r="Q53" s="37"/>
      <c r="R53" s="37"/>
      <c r="S53" s="37">
        <v>1</v>
      </c>
      <c r="T53" s="37"/>
      <c r="U53" s="33">
        <f t="shared" si="4"/>
        <v>3</v>
      </c>
      <c r="V53" s="108"/>
      <c r="W53" s="37">
        <v>50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s="34" customFormat="1" x14ac:dyDescent="0.45">
      <c r="A54" s="34">
        <v>50</v>
      </c>
      <c r="B54" s="34">
        <v>620404.47</v>
      </c>
      <c r="C54" s="34">
        <v>4211732.1469999999</v>
      </c>
      <c r="D54" s="34" t="s">
        <v>31</v>
      </c>
      <c r="E54" s="29">
        <f t="shared" si="5"/>
        <v>50</v>
      </c>
      <c r="F54" s="35"/>
      <c r="G54" s="36"/>
      <c r="H54" s="36">
        <v>1</v>
      </c>
      <c r="I54" s="36"/>
      <c r="J54" s="36"/>
      <c r="K54" s="36"/>
      <c r="L54" s="36"/>
      <c r="M54" s="36">
        <v>3</v>
      </c>
      <c r="N54" s="36"/>
      <c r="O54" s="37"/>
      <c r="P54" s="37"/>
      <c r="Q54" s="37"/>
      <c r="R54" s="37"/>
      <c r="S54" s="37"/>
      <c r="T54" s="37"/>
      <c r="U54" s="33">
        <f t="shared" si="4"/>
        <v>3</v>
      </c>
      <c r="V54" s="108"/>
      <c r="W54" s="37">
        <v>70</v>
      </c>
      <c r="AC54" s="1"/>
    </row>
    <row r="55" spans="1:35" s="34" customFormat="1" x14ac:dyDescent="0.45">
      <c r="A55" s="34">
        <v>51</v>
      </c>
      <c r="B55" s="34">
        <v>620762.27899999998</v>
      </c>
      <c r="C55" s="34">
        <v>4211732.1469999999</v>
      </c>
      <c r="D55" s="34" t="s">
        <v>31</v>
      </c>
      <c r="E55" s="29">
        <f t="shared" si="5"/>
        <v>51</v>
      </c>
      <c r="F55" s="35"/>
      <c r="G55" s="36"/>
      <c r="H55" s="36">
        <v>3</v>
      </c>
      <c r="I55" s="36"/>
      <c r="J55" s="36"/>
      <c r="K55" s="36"/>
      <c r="L55" s="36"/>
      <c r="M55" s="36">
        <v>3</v>
      </c>
      <c r="N55" s="36"/>
      <c r="O55" s="37"/>
      <c r="P55" s="37"/>
      <c r="Q55" s="37"/>
      <c r="R55" s="37"/>
      <c r="S55" s="37"/>
      <c r="T55" s="37"/>
      <c r="U55" s="33">
        <f t="shared" si="4"/>
        <v>3</v>
      </c>
      <c r="V55" s="108"/>
      <c r="W55" s="37">
        <v>70</v>
      </c>
      <c r="AC55" s="1"/>
    </row>
    <row r="56" spans="1:35" s="34" customFormat="1" x14ac:dyDescent="0.45">
      <c r="A56" s="34">
        <v>52</v>
      </c>
      <c r="B56" s="34">
        <v>621120.08700000006</v>
      </c>
      <c r="C56" s="34">
        <v>4211732.1469999999</v>
      </c>
      <c r="D56" s="34" t="s">
        <v>31</v>
      </c>
      <c r="E56" s="29">
        <f t="shared" si="5"/>
        <v>52</v>
      </c>
      <c r="F56" s="35">
        <v>3</v>
      </c>
      <c r="G56" s="36"/>
      <c r="H56" s="36">
        <v>1</v>
      </c>
      <c r="I56" s="36"/>
      <c r="J56" s="36"/>
      <c r="K56" s="36"/>
      <c r="L56" s="36"/>
      <c r="M56" s="36"/>
      <c r="N56" s="36"/>
      <c r="O56" s="37"/>
      <c r="P56" s="37"/>
      <c r="Q56" s="37"/>
      <c r="R56" s="37"/>
      <c r="S56" s="37">
        <v>1</v>
      </c>
      <c r="T56" s="37"/>
      <c r="U56" s="33">
        <f t="shared" si="4"/>
        <v>3</v>
      </c>
      <c r="V56" s="108"/>
      <c r="W56" s="37">
        <v>70</v>
      </c>
      <c r="AC56" s="1"/>
    </row>
    <row r="57" spans="1:35" s="34" customFormat="1" x14ac:dyDescent="0.45">
      <c r="A57" s="34">
        <v>53</v>
      </c>
      <c r="B57" s="34">
        <v>621477.89599999995</v>
      </c>
      <c r="C57" s="34">
        <v>4211732.1469999999</v>
      </c>
      <c r="D57" s="34" t="s">
        <v>31</v>
      </c>
      <c r="E57" s="29">
        <f t="shared" si="5"/>
        <v>53</v>
      </c>
      <c r="F57" s="30"/>
      <c r="G57" s="31"/>
      <c r="H57" s="31">
        <v>2</v>
      </c>
      <c r="I57" s="31"/>
      <c r="J57" s="31"/>
      <c r="K57" s="31"/>
      <c r="L57" s="31"/>
      <c r="M57" s="31">
        <v>3</v>
      </c>
      <c r="N57" s="31"/>
      <c r="O57" s="32"/>
      <c r="P57" s="32"/>
      <c r="Q57" s="32"/>
      <c r="R57" s="32"/>
      <c r="S57" s="32"/>
      <c r="T57" s="32"/>
      <c r="U57" s="33">
        <f t="shared" si="4"/>
        <v>3</v>
      </c>
      <c r="V57" s="108"/>
      <c r="W57" s="32">
        <v>80</v>
      </c>
      <c r="AC57" s="1"/>
    </row>
    <row r="58" spans="1:35" s="34" customFormat="1" x14ac:dyDescent="0.45">
      <c r="A58" s="34">
        <v>54</v>
      </c>
      <c r="B58" s="34">
        <v>621835.70400000003</v>
      </c>
      <c r="C58" s="34">
        <v>4211732.1469999999</v>
      </c>
      <c r="D58" s="34" t="s">
        <v>31</v>
      </c>
      <c r="E58" s="29">
        <f t="shared" si="5"/>
        <v>54</v>
      </c>
      <c r="F58" s="30"/>
      <c r="G58" s="31"/>
      <c r="H58" s="31">
        <v>3</v>
      </c>
      <c r="I58" s="31"/>
      <c r="J58" s="31"/>
      <c r="K58" s="31"/>
      <c r="L58" s="31"/>
      <c r="M58" s="31">
        <v>3</v>
      </c>
      <c r="N58" s="31"/>
      <c r="O58" s="32"/>
      <c r="P58" s="32"/>
      <c r="Q58" s="32"/>
      <c r="R58" s="32"/>
      <c r="S58" s="32"/>
      <c r="T58" s="32"/>
      <c r="U58" s="33">
        <f t="shared" si="4"/>
        <v>3</v>
      </c>
      <c r="V58" s="108"/>
      <c r="W58" s="32">
        <v>80</v>
      </c>
      <c r="AC58" s="1"/>
    </row>
    <row r="59" spans="1:35" x14ac:dyDescent="0.45">
      <c r="A59" s="53">
        <v>55</v>
      </c>
      <c r="B59" s="53">
        <v>622193.51300000004</v>
      </c>
      <c r="C59" s="53">
        <v>4211732.1469999999</v>
      </c>
      <c r="D59" s="53" t="s">
        <v>31</v>
      </c>
      <c r="E59" s="15">
        <f t="shared" si="5"/>
        <v>55</v>
      </c>
      <c r="F59" s="16"/>
      <c r="G59" s="17"/>
      <c r="H59" s="17">
        <v>1</v>
      </c>
      <c r="I59" s="17"/>
      <c r="J59" s="17"/>
      <c r="K59" s="17"/>
      <c r="L59" s="17">
        <v>1</v>
      </c>
      <c r="M59" s="17">
        <v>3</v>
      </c>
      <c r="N59" s="17"/>
      <c r="O59" s="18"/>
      <c r="P59" s="18"/>
      <c r="Q59" s="18"/>
      <c r="R59" s="18"/>
      <c r="S59" s="18"/>
      <c r="T59" s="18"/>
      <c r="U59" s="19">
        <f t="shared" si="4"/>
        <v>3</v>
      </c>
      <c r="V59" s="107"/>
      <c r="W59" s="18">
        <v>60</v>
      </c>
      <c r="X59" s="34"/>
      <c r="Y59" s="34"/>
      <c r="Z59" s="34"/>
      <c r="AA59" s="34"/>
      <c r="AB59" s="34"/>
      <c r="AD59" s="34"/>
      <c r="AE59" s="34"/>
      <c r="AF59" s="34"/>
      <c r="AG59" s="34"/>
      <c r="AH59" s="34"/>
      <c r="AI59" s="34"/>
    </row>
    <row r="60" spans="1:35" x14ac:dyDescent="0.45">
      <c r="A60" s="53">
        <v>56</v>
      </c>
      <c r="B60" s="53">
        <v>622551.321</v>
      </c>
      <c r="C60" s="53">
        <v>4211732.1469999999</v>
      </c>
      <c r="D60" s="53" t="s">
        <v>31</v>
      </c>
      <c r="E60" s="15">
        <f t="shared" si="5"/>
        <v>56</v>
      </c>
      <c r="F60" s="16"/>
      <c r="G60" s="17"/>
      <c r="H60" s="17">
        <v>1</v>
      </c>
      <c r="I60" s="17">
        <v>3</v>
      </c>
      <c r="J60" s="17">
        <v>3</v>
      </c>
      <c r="K60" s="17">
        <v>1</v>
      </c>
      <c r="L60" s="17">
        <v>1</v>
      </c>
      <c r="M60" s="17"/>
      <c r="N60" s="17"/>
      <c r="O60" s="18"/>
      <c r="P60" s="18">
        <v>1</v>
      </c>
      <c r="Q60" s="18"/>
      <c r="R60" s="18"/>
      <c r="S60" s="18"/>
      <c r="T60" s="18"/>
      <c r="U60" s="19">
        <f t="shared" si="4"/>
        <v>3</v>
      </c>
      <c r="V60" s="107"/>
      <c r="W60" s="18">
        <v>80</v>
      </c>
    </row>
    <row r="61" spans="1:35" x14ac:dyDescent="0.45">
      <c r="A61" s="53">
        <v>57</v>
      </c>
      <c r="B61" s="53">
        <v>622909.13</v>
      </c>
      <c r="C61" s="53">
        <v>4211732.1469999999</v>
      </c>
      <c r="D61" s="53" t="s">
        <v>31</v>
      </c>
      <c r="E61" s="15">
        <f t="shared" si="5"/>
        <v>57</v>
      </c>
      <c r="F61" s="16"/>
      <c r="G61" s="17"/>
      <c r="H61" s="17">
        <v>1</v>
      </c>
      <c r="I61" s="17">
        <v>4</v>
      </c>
      <c r="J61" s="17"/>
      <c r="K61" s="17"/>
      <c r="L61" s="17"/>
      <c r="M61" s="17">
        <v>1</v>
      </c>
      <c r="N61" s="17"/>
      <c r="O61" s="18"/>
      <c r="P61" s="18">
        <v>2</v>
      </c>
      <c r="Q61" s="18"/>
      <c r="R61" s="18"/>
      <c r="S61" s="18"/>
      <c r="T61" s="18"/>
      <c r="U61" s="19">
        <f t="shared" si="4"/>
        <v>4</v>
      </c>
      <c r="V61" s="107"/>
      <c r="W61" s="18">
        <v>80</v>
      </c>
    </row>
    <row r="62" spans="1:35" x14ac:dyDescent="0.45">
      <c r="A62" s="53">
        <v>58</v>
      </c>
      <c r="B62" s="53">
        <v>623266.93799999997</v>
      </c>
      <c r="C62" s="53">
        <v>4211732.1469999999</v>
      </c>
      <c r="D62" s="53" t="s">
        <v>31</v>
      </c>
      <c r="E62" s="15">
        <f t="shared" si="5"/>
        <v>58</v>
      </c>
      <c r="F62" s="16"/>
      <c r="G62" s="17"/>
      <c r="H62" s="17"/>
      <c r="I62" s="17">
        <v>3</v>
      </c>
      <c r="J62" s="17">
        <v>2</v>
      </c>
      <c r="K62" s="17"/>
      <c r="L62" s="17">
        <v>1</v>
      </c>
      <c r="M62" s="17">
        <v>1</v>
      </c>
      <c r="N62" s="17"/>
      <c r="O62" s="18"/>
      <c r="P62" s="18"/>
      <c r="Q62" s="18"/>
      <c r="R62" s="18"/>
      <c r="S62" s="18"/>
      <c r="T62" s="18"/>
      <c r="U62" s="19">
        <f t="shared" si="4"/>
        <v>3</v>
      </c>
      <c r="V62" s="107"/>
      <c r="W62" s="18">
        <v>60</v>
      </c>
      <c r="AC62" s="34"/>
    </row>
    <row r="63" spans="1:35" x14ac:dyDescent="0.45">
      <c r="A63" s="53">
        <v>59</v>
      </c>
      <c r="B63" s="53">
        <v>623624.74699999997</v>
      </c>
      <c r="C63" s="53">
        <v>4211732.1469999999</v>
      </c>
      <c r="D63" s="53" t="s">
        <v>31</v>
      </c>
      <c r="E63" s="15">
        <f t="shared" si="5"/>
        <v>59</v>
      </c>
      <c r="F63" s="16"/>
      <c r="G63" s="17"/>
      <c r="H63" s="17"/>
      <c r="I63" s="17">
        <v>4</v>
      </c>
      <c r="J63" s="17"/>
      <c r="K63" s="17"/>
      <c r="L63" s="17"/>
      <c r="M63" s="17">
        <v>3</v>
      </c>
      <c r="N63" s="17"/>
      <c r="O63" s="18"/>
      <c r="P63" s="18"/>
      <c r="Q63" s="18"/>
      <c r="R63" s="18"/>
      <c r="S63" s="18"/>
      <c r="T63" s="18"/>
      <c r="U63" s="19">
        <f t="shared" si="4"/>
        <v>4</v>
      </c>
      <c r="V63" s="107"/>
      <c r="W63" s="18">
        <v>100</v>
      </c>
      <c r="AC63" s="34"/>
    </row>
    <row r="64" spans="1:35" x14ac:dyDescent="0.45">
      <c r="A64" s="53">
        <v>60</v>
      </c>
      <c r="B64" s="53">
        <v>623982.55500000005</v>
      </c>
      <c r="C64" s="53">
        <v>4211732.1469999999</v>
      </c>
      <c r="D64" s="53" t="s">
        <v>31</v>
      </c>
      <c r="E64" s="15">
        <f t="shared" si="5"/>
        <v>60</v>
      </c>
      <c r="F64" s="16">
        <v>4</v>
      </c>
      <c r="G64" s="17"/>
      <c r="H64" s="17">
        <v>2</v>
      </c>
      <c r="I64" s="17"/>
      <c r="J64" s="17"/>
      <c r="K64" s="17"/>
      <c r="L64" s="17"/>
      <c r="M64" s="17">
        <v>1</v>
      </c>
      <c r="N64" s="17"/>
      <c r="O64" s="18"/>
      <c r="P64" s="18">
        <v>1</v>
      </c>
      <c r="Q64" s="18"/>
      <c r="R64" s="18"/>
      <c r="S64" s="18"/>
      <c r="T64" s="18"/>
      <c r="U64" s="19">
        <f t="shared" si="4"/>
        <v>4</v>
      </c>
      <c r="V64" s="107"/>
      <c r="W64" s="18">
        <v>100</v>
      </c>
      <c r="AC64" s="34"/>
    </row>
    <row r="65" spans="1:29" x14ac:dyDescent="0.45">
      <c r="A65" s="53">
        <v>61</v>
      </c>
      <c r="B65" s="53">
        <v>624340.36399999994</v>
      </c>
      <c r="C65" s="53">
        <v>4211732.1469999999</v>
      </c>
      <c r="D65" s="53" t="s">
        <v>31</v>
      </c>
      <c r="E65" s="15">
        <f t="shared" si="5"/>
        <v>61</v>
      </c>
      <c r="F65" s="48"/>
      <c r="G65" s="49"/>
      <c r="H65" s="49"/>
      <c r="I65" s="49"/>
      <c r="J65" s="49"/>
      <c r="K65" s="49"/>
      <c r="L65" s="49"/>
      <c r="M65" s="49"/>
      <c r="N65" s="49"/>
      <c r="O65" s="50"/>
      <c r="P65" s="50"/>
      <c r="Q65" s="50"/>
      <c r="R65" s="50"/>
      <c r="S65" s="50"/>
      <c r="T65" s="50"/>
      <c r="U65" s="19">
        <f t="shared" si="4"/>
        <v>0</v>
      </c>
      <c r="V65" s="107"/>
      <c r="W65" s="50">
        <v>0</v>
      </c>
      <c r="AC65" s="34"/>
    </row>
    <row r="66" spans="1:29" x14ac:dyDescent="0.45">
      <c r="A66" s="53">
        <v>62</v>
      </c>
      <c r="B66" s="53">
        <v>621120.08700000006</v>
      </c>
      <c r="C66" s="53">
        <v>4212094.3779999996</v>
      </c>
      <c r="D66" s="53" t="s">
        <v>31</v>
      </c>
      <c r="E66" s="15">
        <f t="shared" si="5"/>
        <v>62</v>
      </c>
      <c r="F66" s="16">
        <v>1</v>
      </c>
      <c r="G66" s="17"/>
      <c r="H66" s="17">
        <v>3</v>
      </c>
      <c r="I66" s="17">
        <v>1</v>
      </c>
      <c r="J66" s="17"/>
      <c r="K66" s="17"/>
      <c r="L66" s="17"/>
      <c r="M66" s="17">
        <v>1</v>
      </c>
      <c r="N66" s="17"/>
      <c r="O66" s="18"/>
      <c r="P66" s="18">
        <v>1</v>
      </c>
      <c r="Q66" s="18"/>
      <c r="R66" s="18"/>
      <c r="S66" s="18"/>
      <c r="T66" s="18"/>
      <c r="U66" s="19">
        <f t="shared" si="4"/>
        <v>3</v>
      </c>
      <c r="V66" s="107"/>
      <c r="W66" s="18">
        <v>50</v>
      </c>
      <c r="AC66" s="34"/>
    </row>
    <row r="67" spans="1:29" x14ac:dyDescent="0.45">
      <c r="A67" s="53">
        <v>63</v>
      </c>
      <c r="B67" s="53">
        <v>621477.89599999995</v>
      </c>
      <c r="C67" s="53">
        <v>4212094.3779999996</v>
      </c>
      <c r="D67" s="53" t="s">
        <v>31</v>
      </c>
      <c r="E67" s="15">
        <f t="shared" si="5"/>
        <v>63</v>
      </c>
      <c r="F67" s="16">
        <v>2</v>
      </c>
      <c r="G67" s="17"/>
      <c r="H67" s="17"/>
      <c r="I67" s="17">
        <v>3</v>
      </c>
      <c r="J67" s="17"/>
      <c r="K67" s="17"/>
      <c r="L67" s="17"/>
      <c r="M67" s="17">
        <v>2</v>
      </c>
      <c r="N67" s="17"/>
      <c r="O67" s="18"/>
      <c r="P67" s="18">
        <v>1</v>
      </c>
      <c r="Q67" s="18"/>
      <c r="R67" s="18"/>
      <c r="S67" s="18"/>
      <c r="T67" s="18"/>
      <c r="U67" s="19">
        <f t="shared" si="4"/>
        <v>3</v>
      </c>
      <c r="V67" s="107"/>
      <c r="W67" s="18">
        <v>60</v>
      </c>
      <c r="AC67" s="34"/>
    </row>
    <row r="68" spans="1:29" x14ac:dyDescent="0.45">
      <c r="A68" s="53">
        <v>64</v>
      </c>
      <c r="B68" s="53">
        <v>621835.70400000003</v>
      </c>
      <c r="C68" s="53">
        <v>4212094.3779999996</v>
      </c>
      <c r="D68" s="53" t="s">
        <v>31</v>
      </c>
      <c r="E68" s="15">
        <f t="shared" si="5"/>
        <v>64</v>
      </c>
      <c r="F68" s="16"/>
      <c r="G68" s="17"/>
      <c r="H68" s="17">
        <v>2</v>
      </c>
      <c r="I68" s="17">
        <v>1</v>
      </c>
      <c r="J68" s="17">
        <v>2</v>
      </c>
      <c r="K68" s="17">
        <v>4</v>
      </c>
      <c r="L68" s="17"/>
      <c r="M68" s="17">
        <v>1</v>
      </c>
      <c r="N68" s="17"/>
      <c r="O68" s="18"/>
      <c r="P68" s="18"/>
      <c r="Q68" s="18"/>
      <c r="R68" s="18"/>
      <c r="S68" s="18"/>
      <c r="T68" s="18"/>
      <c r="U68" s="19">
        <f t="shared" si="4"/>
        <v>4</v>
      </c>
      <c r="V68" s="107"/>
      <c r="W68" s="18">
        <v>100</v>
      </c>
    </row>
    <row r="69" spans="1:29" x14ac:dyDescent="0.45">
      <c r="A69" s="53">
        <v>65</v>
      </c>
      <c r="B69" s="53">
        <v>622193.51300000004</v>
      </c>
      <c r="C69" s="53">
        <v>4212094.3779999996</v>
      </c>
      <c r="D69" s="53" t="s">
        <v>31</v>
      </c>
      <c r="E69" s="15">
        <f t="shared" si="5"/>
        <v>65</v>
      </c>
      <c r="F69" s="16"/>
      <c r="G69" s="17"/>
      <c r="H69" s="17">
        <v>1</v>
      </c>
      <c r="I69" s="17">
        <v>2</v>
      </c>
      <c r="J69" s="17"/>
      <c r="K69" s="17"/>
      <c r="L69" s="17"/>
      <c r="M69" s="17">
        <v>1</v>
      </c>
      <c r="N69" s="17"/>
      <c r="O69" s="18"/>
      <c r="P69" s="18">
        <v>1</v>
      </c>
      <c r="Q69" s="18"/>
      <c r="R69" s="18"/>
      <c r="S69" s="18"/>
      <c r="T69" s="18"/>
      <c r="U69" s="19">
        <f t="shared" si="4"/>
        <v>2</v>
      </c>
      <c r="V69" s="107"/>
      <c r="W69" s="18">
        <v>30</v>
      </c>
    </row>
    <row r="70" spans="1:29" x14ac:dyDescent="0.45">
      <c r="A70" s="53">
        <v>66</v>
      </c>
      <c r="B70" s="53">
        <v>622551.321</v>
      </c>
      <c r="C70" s="53">
        <v>4212094.3779999996</v>
      </c>
      <c r="D70" s="53" t="s">
        <v>31</v>
      </c>
      <c r="E70" s="15">
        <f t="shared" si="5"/>
        <v>66</v>
      </c>
      <c r="F70" s="16"/>
      <c r="G70" s="17"/>
      <c r="H70" s="17">
        <v>1</v>
      </c>
      <c r="I70" s="17">
        <v>3</v>
      </c>
      <c r="J70" s="17"/>
      <c r="K70" s="17">
        <v>1</v>
      </c>
      <c r="L70" s="17"/>
      <c r="M70" s="17">
        <v>1</v>
      </c>
      <c r="N70" s="17"/>
      <c r="O70" s="18"/>
      <c r="P70" s="18">
        <v>1</v>
      </c>
      <c r="Q70" s="18"/>
      <c r="R70" s="18"/>
      <c r="S70" s="18"/>
      <c r="T70" s="18"/>
      <c r="U70" s="19">
        <f t="shared" ref="U70:U104" si="6">MAX(F70:N70)</f>
        <v>3</v>
      </c>
      <c r="V70" s="107"/>
      <c r="W70" s="18">
        <v>50</v>
      </c>
    </row>
    <row r="71" spans="1:29" x14ac:dyDescent="0.45">
      <c r="A71" s="53">
        <v>67</v>
      </c>
      <c r="B71" s="53">
        <v>622909.13</v>
      </c>
      <c r="C71" s="53">
        <v>4212094.3779999996</v>
      </c>
      <c r="D71" s="53" t="s">
        <v>31</v>
      </c>
      <c r="E71" s="15">
        <f t="shared" ref="E71:E101" si="7">E70+1</f>
        <v>67</v>
      </c>
      <c r="F71" s="16"/>
      <c r="G71" s="17"/>
      <c r="H71" s="17">
        <v>4</v>
      </c>
      <c r="I71" s="17">
        <v>2</v>
      </c>
      <c r="J71" s="17">
        <v>2</v>
      </c>
      <c r="K71" s="17">
        <v>1</v>
      </c>
      <c r="L71" s="17">
        <v>1</v>
      </c>
      <c r="M71" s="17">
        <v>1</v>
      </c>
      <c r="N71" s="17"/>
      <c r="O71" s="18"/>
      <c r="P71" s="18"/>
      <c r="Q71" s="18"/>
      <c r="R71" s="18"/>
      <c r="S71" s="18"/>
      <c r="T71" s="18"/>
      <c r="U71" s="19">
        <f t="shared" si="6"/>
        <v>4</v>
      </c>
      <c r="V71" s="107"/>
      <c r="W71" s="18">
        <v>100</v>
      </c>
    </row>
    <row r="72" spans="1:29" x14ac:dyDescent="0.45">
      <c r="A72" s="53">
        <v>68</v>
      </c>
      <c r="B72" s="53">
        <v>623266.93799999997</v>
      </c>
      <c r="C72" s="53">
        <v>4212094.3779999996</v>
      </c>
      <c r="D72" s="53" t="s">
        <v>31</v>
      </c>
      <c r="E72" s="15">
        <f t="shared" si="7"/>
        <v>68</v>
      </c>
      <c r="F72" s="16">
        <v>2</v>
      </c>
      <c r="G72" s="17"/>
      <c r="H72" s="17">
        <v>2</v>
      </c>
      <c r="I72" s="17">
        <v>3</v>
      </c>
      <c r="J72" s="17">
        <v>1</v>
      </c>
      <c r="K72" s="17">
        <v>2</v>
      </c>
      <c r="L72" s="17">
        <v>1</v>
      </c>
      <c r="M72" s="17">
        <v>1</v>
      </c>
      <c r="N72" s="17"/>
      <c r="O72" s="18"/>
      <c r="P72" s="18">
        <v>1</v>
      </c>
      <c r="Q72" s="18"/>
      <c r="R72" s="18"/>
      <c r="S72" s="18"/>
      <c r="T72" s="18"/>
      <c r="U72" s="19">
        <f t="shared" si="6"/>
        <v>3</v>
      </c>
      <c r="V72" s="107"/>
      <c r="W72" s="18">
        <v>80</v>
      </c>
    </row>
    <row r="73" spans="1:29" x14ac:dyDescent="0.45">
      <c r="A73" s="53">
        <v>69</v>
      </c>
      <c r="B73" s="53">
        <v>623624.74699999997</v>
      </c>
      <c r="C73" s="53">
        <v>4212094.3779999996</v>
      </c>
      <c r="D73" s="53" t="s">
        <v>31</v>
      </c>
      <c r="E73" s="15">
        <f t="shared" si="7"/>
        <v>69</v>
      </c>
      <c r="F73" s="16"/>
      <c r="G73" s="17"/>
      <c r="H73" s="17">
        <v>3</v>
      </c>
      <c r="I73" s="17">
        <v>4</v>
      </c>
      <c r="J73" s="17"/>
      <c r="K73" s="17"/>
      <c r="L73" s="17"/>
      <c r="M73" s="17"/>
      <c r="N73" s="17"/>
      <c r="O73" s="18"/>
      <c r="P73" s="18"/>
      <c r="Q73" s="18"/>
      <c r="R73" s="18"/>
      <c r="S73" s="18"/>
      <c r="T73" s="18"/>
      <c r="U73" s="19">
        <f t="shared" si="6"/>
        <v>4</v>
      </c>
      <c r="V73" s="107"/>
      <c r="W73" s="18">
        <v>90</v>
      </c>
    </row>
    <row r="74" spans="1:29" x14ac:dyDescent="0.45">
      <c r="A74" s="53">
        <v>70</v>
      </c>
      <c r="B74" s="53">
        <v>623982.55500000005</v>
      </c>
      <c r="C74" s="53">
        <v>4212094.3779999996</v>
      </c>
      <c r="D74" s="53" t="s">
        <v>31</v>
      </c>
      <c r="E74" s="15">
        <f t="shared" si="7"/>
        <v>70</v>
      </c>
      <c r="F74" s="16">
        <v>3</v>
      </c>
      <c r="G74" s="17"/>
      <c r="H74" s="17">
        <v>1</v>
      </c>
      <c r="I74" s="17"/>
      <c r="J74" s="17"/>
      <c r="K74" s="17"/>
      <c r="L74" s="17"/>
      <c r="M74" s="17">
        <v>1</v>
      </c>
      <c r="N74" s="17"/>
      <c r="O74" s="18"/>
      <c r="P74" s="18"/>
      <c r="Q74" s="18"/>
      <c r="R74" s="18"/>
      <c r="S74" s="18"/>
      <c r="T74" s="18"/>
      <c r="U74" s="19">
        <f t="shared" si="6"/>
        <v>3</v>
      </c>
      <c r="V74" s="107"/>
      <c r="W74" s="18">
        <v>50</v>
      </c>
    </row>
    <row r="75" spans="1:29" x14ac:dyDescent="0.45">
      <c r="A75" s="53">
        <v>71</v>
      </c>
      <c r="B75" s="53">
        <v>624340.36399999994</v>
      </c>
      <c r="C75" s="53">
        <v>4212094.3779999996</v>
      </c>
      <c r="D75" s="53" t="s">
        <v>31</v>
      </c>
      <c r="E75" s="15">
        <f t="shared" si="7"/>
        <v>71</v>
      </c>
      <c r="F75" s="48"/>
      <c r="G75" s="49"/>
      <c r="H75" s="49"/>
      <c r="I75" s="49"/>
      <c r="J75" s="49"/>
      <c r="K75" s="49"/>
      <c r="L75" s="49"/>
      <c r="M75" s="49"/>
      <c r="N75" s="49"/>
      <c r="O75" s="50"/>
      <c r="P75" s="50"/>
      <c r="Q75" s="50"/>
      <c r="R75" s="50"/>
      <c r="S75" s="50"/>
      <c r="T75" s="50"/>
      <c r="U75" s="19">
        <f t="shared" si="6"/>
        <v>0</v>
      </c>
      <c r="V75" s="107"/>
      <c r="W75" s="50">
        <v>0</v>
      </c>
    </row>
    <row r="76" spans="1:29" x14ac:dyDescent="0.45">
      <c r="A76" s="53">
        <v>72</v>
      </c>
      <c r="B76" s="53">
        <v>620762.27899999998</v>
      </c>
      <c r="C76" s="53">
        <v>4212456.6090000002</v>
      </c>
      <c r="D76" s="53" t="s">
        <v>31</v>
      </c>
      <c r="E76" s="15">
        <f t="shared" si="7"/>
        <v>72</v>
      </c>
      <c r="F76" s="16"/>
      <c r="G76" s="17"/>
      <c r="H76" s="17">
        <v>3</v>
      </c>
      <c r="I76" s="17">
        <v>3</v>
      </c>
      <c r="J76" s="17"/>
      <c r="K76" s="17"/>
      <c r="L76" s="17">
        <v>1</v>
      </c>
      <c r="M76" s="17"/>
      <c r="N76" s="17"/>
      <c r="O76" s="18"/>
      <c r="P76" s="18"/>
      <c r="Q76" s="18"/>
      <c r="R76" s="18"/>
      <c r="S76" s="18"/>
      <c r="T76" s="18"/>
      <c r="U76" s="19">
        <f t="shared" si="6"/>
        <v>3</v>
      </c>
      <c r="V76" s="107"/>
      <c r="W76" s="18">
        <v>70</v>
      </c>
    </row>
    <row r="77" spans="1:29" x14ac:dyDescent="0.45">
      <c r="A77" s="53">
        <v>73</v>
      </c>
      <c r="B77" s="53">
        <v>621120.08700000006</v>
      </c>
      <c r="C77" s="53">
        <v>4212456.6090000002</v>
      </c>
      <c r="D77" s="53" t="s">
        <v>31</v>
      </c>
      <c r="E77" s="15">
        <f t="shared" si="7"/>
        <v>73</v>
      </c>
      <c r="F77" s="16"/>
      <c r="G77" s="17"/>
      <c r="H77" s="17">
        <v>3</v>
      </c>
      <c r="I77" s="17">
        <v>3</v>
      </c>
      <c r="J77" s="17"/>
      <c r="K77" s="17"/>
      <c r="L77" s="17">
        <v>2</v>
      </c>
      <c r="M77" s="17"/>
      <c r="N77" s="17"/>
      <c r="O77" s="18">
        <v>1</v>
      </c>
      <c r="P77" s="18">
        <v>1</v>
      </c>
      <c r="Q77" s="18"/>
      <c r="R77" s="18"/>
      <c r="S77" s="18"/>
      <c r="T77" s="18">
        <v>1</v>
      </c>
      <c r="U77" s="19">
        <f t="shared" si="6"/>
        <v>3</v>
      </c>
      <c r="V77" s="107"/>
      <c r="W77" s="26">
        <v>70</v>
      </c>
    </row>
    <row r="78" spans="1:29" x14ac:dyDescent="0.45">
      <c r="A78" s="53">
        <v>74</v>
      </c>
      <c r="B78" s="53">
        <v>621477.89599999995</v>
      </c>
      <c r="C78" s="53">
        <v>4212456.6090000002</v>
      </c>
      <c r="D78" s="53" t="s">
        <v>31</v>
      </c>
      <c r="E78" s="15">
        <f t="shared" si="7"/>
        <v>74</v>
      </c>
      <c r="F78" s="16"/>
      <c r="G78" s="17"/>
      <c r="H78" s="17"/>
      <c r="I78" s="17">
        <v>1</v>
      </c>
      <c r="J78" s="17"/>
      <c r="K78" s="17">
        <v>1</v>
      </c>
      <c r="L78" s="17">
        <v>1</v>
      </c>
      <c r="M78" s="17">
        <v>1</v>
      </c>
      <c r="N78" s="17"/>
      <c r="O78" s="18"/>
      <c r="P78" s="18"/>
      <c r="Q78" s="18"/>
      <c r="R78" s="18"/>
      <c r="S78" s="18"/>
      <c r="T78" s="18"/>
      <c r="U78" s="19">
        <f t="shared" si="6"/>
        <v>1</v>
      </c>
      <c r="V78" s="107"/>
      <c r="W78" s="18">
        <v>30</v>
      </c>
    </row>
    <row r="79" spans="1:29" x14ac:dyDescent="0.45">
      <c r="A79" s="53">
        <v>75</v>
      </c>
      <c r="B79" s="53">
        <v>621835.70400000003</v>
      </c>
      <c r="C79" s="53">
        <v>4212456.6090000002</v>
      </c>
      <c r="D79" s="53" t="s">
        <v>31</v>
      </c>
      <c r="E79" s="15">
        <f t="shared" si="7"/>
        <v>75</v>
      </c>
      <c r="F79" s="16"/>
      <c r="G79" s="17"/>
      <c r="H79" s="17">
        <v>1</v>
      </c>
      <c r="I79" s="17"/>
      <c r="J79" s="17">
        <v>3</v>
      </c>
      <c r="K79" s="17"/>
      <c r="L79" s="17"/>
      <c r="M79" s="17">
        <v>1</v>
      </c>
      <c r="N79" s="17"/>
      <c r="O79" s="18">
        <v>1</v>
      </c>
      <c r="P79" s="18">
        <v>2</v>
      </c>
      <c r="Q79" s="18"/>
      <c r="R79" s="18"/>
      <c r="S79" s="18"/>
      <c r="T79" s="18"/>
      <c r="U79" s="19">
        <f t="shared" si="6"/>
        <v>3</v>
      </c>
      <c r="V79" s="107"/>
      <c r="W79" s="18">
        <v>60</v>
      </c>
    </row>
    <row r="80" spans="1:29" x14ac:dyDescent="0.45">
      <c r="A80" s="53">
        <v>76</v>
      </c>
      <c r="B80" s="53">
        <v>622193.51300000004</v>
      </c>
      <c r="C80" s="53">
        <v>4212456.6090000002</v>
      </c>
      <c r="D80" s="53" t="s">
        <v>31</v>
      </c>
      <c r="E80" s="15">
        <f t="shared" si="7"/>
        <v>76</v>
      </c>
      <c r="F80" s="16"/>
      <c r="G80" s="17"/>
      <c r="H80" s="17">
        <v>2</v>
      </c>
      <c r="I80" s="17">
        <v>2</v>
      </c>
      <c r="J80" s="17"/>
      <c r="K80" s="17"/>
      <c r="L80" s="17">
        <v>1</v>
      </c>
      <c r="M80" s="17">
        <v>1</v>
      </c>
      <c r="N80" s="17"/>
      <c r="O80" s="18">
        <v>1</v>
      </c>
      <c r="P80" s="18"/>
      <c r="Q80" s="18"/>
      <c r="R80" s="18"/>
      <c r="S80" s="18"/>
      <c r="T80" s="18"/>
      <c r="U80" s="19">
        <f t="shared" si="6"/>
        <v>2</v>
      </c>
      <c r="V80" s="107"/>
      <c r="W80" s="18">
        <v>40</v>
      </c>
    </row>
    <row r="81" spans="1:54" x14ac:dyDescent="0.45">
      <c r="A81" s="53">
        <v>77</v>
      </c>
      <c r="B81" s="53">
        <v>622551.321</v>
      </c>
      <c r="C81" s="53">
        <v>4212456.6090000002</v>
      </c>
      <c r="D81" s="53" t="s">
        <v>31</v>
      </c>
      <c r="E81" s="15">
        <f t="shared" si="7"/>
        <v>77</v>
      </c>
      <c r="F81" s="16"/>
      <c r="G81" s="17"/>
      <c r="H81" s="17">
        <v>2</v>
      </c>
      <c r="I81" s="17">
        <v>2</v>
      </c>
      <c r="J81" s="17"/>
      <c r="K81" s="17"/>
      <c r="L81" s="17"/>
      <c r="M81" s="17">
        <v>1</v>
      </c>
      <c r="N81" s="17"/>
      <c r="O81" s="18"/>
      <c r="P81" s="18"/>
      <c r="Q81" s="18"/>
      <c r="R81" s="18"/>
      <c r="S81" s="18"/>
      <c r="T81" s="18"/>
      <c r="U81" s="19">
        <f t="shared" si="6"/>
        <v>2</v>
      </c>
      <c r="V81" s="107"/>
      <c r="W81" s="18">
        <v>100</v>
      </c>
    </row>
    <row r="82" spans="1:54" x14ac:dyDescent="0.45">
      <c r="A82" s="53">
        <v>78</v>
      </c>
      <c r="B82" s="53">
        <v>622909.13</v>
      </c>
      <c r="C82" s="53">
        <v>4212456.6090000002</v>
      </c>
      <c r="D82" s="53" t="s">
        <v>31</v>
      </c>
      <c r="E82" s="15">
        <f t="shared" si="7"/>
        <v>78</v>
      </c>
      <c r="F82" s="16">
        <v>1</v>
      </c>
      <c r="G82" s="17"/>
      <c r="H82" s="17">
        <v>2</v>
      </c>
      <c r="I82" s="17"/>
      <c r="J82" s="17"/>
      <c r="K82" s="17"/>
      <c r="L82" s="17"/>
      <c r="M82" s="17">
        <v>4</v>
      </c>
      <c r="N82" s="17"/>
      <c r="O82" s="18"/>
      <c r="P82" s="18"/>
      <c r="Q82" s="18"/>
      <c r="R82" s="18"/>
      <c r="S82" s="18"/>
      <c r="T82" s="18"/>
      <c r="U82" s="19">
        <f t="shared" si="6"/>
        <v>4</v>
      </c>
      <c r="V82" s="107"/>
      <c r="W82" s="18">
        <v>80</v>
      </c>
    </row>
    <row r="83" spans="1:54" x14ac:dyDescent="0.45">
      <c r="A83" s="53">
        <v>79</v>
      </c>
      <c r="B83" s="53">
        <v>623266.93799999997</v>
      </c>
      <c r="C83" s="53">
        <v>4212456.6090000002</v>
      </c>
      <c r="D83" s="53" t="s">
        <v>31</v>
      </c>
      <c r="E83" s="15">
        <f t="shared" si="7"/>
        <v>79</v>
      </c>
      <c r="F83" s="16">
        <v>4</v>
      </c>
      <c r="G83" s="17"/>
      <c r="H83" s="17">
        <v>1</v>
      </c>
      <c r="I83" s="17">
        <v>1</v>
      </c>
      <c r="J83" s="17"/>
      <c r="K83" s="17"/>
      <c r="L83" s="17">
        <v>1</v>
      </c>
      <c r="M83" s="17"/>
      <c r="N83" s="17"/>
      <c r="O83" s="18"/>
      <c r="P83" s="18"/>
      <c r="Q83" s="18"/>
      <c r="R83" s="18"/>
      <c r="S83" s="18"/>
      <c r="T83" s="18"/>
      <c r="U83" s="19">
        <f t="shared" si="6"/>
        <v>4</v>
      </c>
      <c r="V83" s="107"/>
      <c r="W83" s="18">
        <v>100</v>
      </c>
    </row>
    <row r="84" spans="1:54" x14ac:dyDescent="0.45">
      <c r="A84" s="53">
        <v>80</v>
      </c>
      <c r="B84" s="53">
        <v>623624.74699999997</v>
      </c>
      <c r="C84" s="53">
        <v>4212456.6090000002</v>
      </c>
      <c r="D84" s="53" t="s">
        <v>31</v>
      </c>
      <c r="E84" s="15">
        <f t="shared" si="7"/>
        <v>80</v>
      </c>
      <c r="F84" s="16">
        <v>1</v>
      </c>
      <c r="G84" s="17"/>
      <c r="H84" s="17">
        <v>2</v>
      </c>
      <c r="I84" s="17">
        <v>3</v>
      </c>
      <c r="J84" s="17"/>
      <c r="K84" s="17"/>
      <c r="L84" s="17">
        <v>1</v>
      </c>
      <c r="M84" s="17">
        <v>1</v>
      </c>
      <c r="N84" s="17"/>
      <c r="O84" s="18">
        <v>4</v>
      </c>
      <c r="P84" s="18"/>
      <c r="Q84" s="18"/>
      <c r="R84" s="18"/>
      <c r="S84" s="18"/>
      <c r="T84" s="18"/>
      <c r="U84" s="19">
        <f t="shared" si="6"/>
        <v>3</v>
      </c>
      <c r="V84" s="107"/>
      <c r="W84" s="18">
        <v>100</v>
      </c>
    </row>
    <row r="85" spans="1:54" x14ac:dyDescent="0.45">
      <c r="A85" s="53">
        <v>81</v>
      </c>
      <c r="B85" s="53">
        <v>623982.55500000005</v>
      </c>
      <c r="C85" s="53">
        <v>4212456.6090000002</v>
      </c>
      <c r="D85" s="53" t="s">
        <v>31</v>
      </c>
      <c r="E85" s="15">
        <f t="shared" si="7"/>
        <v>81</v>
      </c>
      <c r="F85" s="16">
        <v>1</v>
      </c>
      <c r="G85" s="17"/>
      <c r="H85" s="17">
        <v>2</v>
      </c>
      <c r="I85" s="17">
        <v>3</v>
      </c>
      <c r="J85" s="17"/>
      <c r="K85" s="17"/>
      <c r="L85" s="17"/>
      <c r="M85" s="17">
        <v>3</v>
      </c>
      <c r="N85" s="17"/>
      <c r="O85" s="18"/>
      <c r="P85" s="18"/>
      <c r="Q85" s="18"/>
      <c r="R85" s="18"/>
      <c r="S85" s="18"/>
      <c r="T85" s="18"/>
      <c r="U85" s="19">
        <f t="shared" si="6"/>
        <v>3</v>
      </c>
      <c r="V85" s="107"/>
      <c r="W85" s="18">
        <v>90</v>
      </c>
    </row>
    <row r="86" spans="1:54" x14ac:dyDescent="0.45">
      <c r="A86" s="53">
        <v>82</v>
      </c>
      <c r="B86" s="53">
        <v>621120.08700000006</v>
      </c>
      <c r="C86" s="53">
        <v>4212818.84</v>
      </c>
      <c r="D86" s="53" t="s">
        <v>31</v>
      </c>
      <c r="E86" s="15">
        <f t="shared" si="7"/>
        <v>82</v>
      </c>
      <c r="F86" s="16"/>
      <c r="G86" s="17"/>
      <c r="H86" s="17">
        <v>4</v>
      </c>
      <c r="I86" s="17">
        <v>3</v>
      </c>
      <c r="J86" s="17"/>
      <c r="K86" s="17"/>
      <c r="L86" s="17">
        <v>1</v>
      </c>
      <c r="M86" s="17"/>
      <c r="N86" s="17"/>
      <c r="O86" s="18"/>
      <c r="P86" s="18">
        <v>1</v>
      </c>
      <c r="Q86" s="18"/>
      <c r="R86" s="18"/>
      <c r="S86" s="18"/>
      <c r="T86" s="18"/>
      <c r="U86" s="19">
        <f t="shared" si="6"/>
        <v>4</v>
      </c>
      <c r="V86" s="107"/>
      <c r="W86" s="26">
        <v>100</v>
      </c>
    </row>
    <row r="87" spans="1:54" x14ac:dyDescent="0.45">
      <c r="A87" s="53">
        <v>83</v>
      </c>
      <c r="B87" s="53">
        <v>621477.89599999995</v>
      </c>
      <c r="C87" s="53">
        <v>4212818.84</v>
      </c>
      <c r="D87" s="53" t="s">
        <v>31</v>
      </c>
      <c r="E87" s="15">
        <f t="shared" si="7"/>
        <v>83</v>
      </c>
      <c r="F87" s="16">
        <v>1</v>
      </c>
      <c r="G87" s="17"/>
      <c r="H87" s="17">
        <v>4</v>
      </c>
      <c r="I87" s="17">
        <v>1</v>
      </c>
      <c r="J87" s="17"/>
      <c r="K87" s="17">
        <v>1</v>
      </c>
      <c r="L87" s="17">
        <v>2</v>
      </c>
      <c r="M87" s="17"/>
      <c r="N87" s="17"/>
      <c r="O87" s="18"/>
      <c r="P87" s="18"/>
      <c r="Q87" s="18"/>
      <c r="R87" s="18"/>
      <c r="S87" s="18"/>
      <c r="T87" s="18"/>
      <c r="U87" s="19">
        <f t="shared" si="6"/>
        <v>4</v>
      </c>
      <c r="V87" s="107"/>
      <c r="W87" s="18">
        <v>100</v>
      </c>
      <c r="BB87" s="16"/>
    </row>
    <row r="88" spans="1:54" x14ac:dyDescent="0.45">
      <c r="A88" s="53">
        <v>84</v>
      </c>
      <c r="B88" s="53">
        <v>621835.70400000003</v>
      </c>
      <c r="C88" s="53">
        <v>4212818.84</v>
      </c>
      <c r="D88" s="53" t="s">
        <v>31</v>
      </c>
      <c r="E88" s="15">
        <f t="shared" si="7"/>
        <v>84</v>
      </c>
      <c r="F88" s="16">
        <v>1</v>
      </c>
      <c r="G88" s="17"/>
      <c r="H88" s="17">
        <v>4</v>
      </c>
      <c r="I88" s="17"/>
      <c r="J88" s="17">
        <v>1</v>
      </c>
      <c r="K88" s="17"/>
      <c r="L88" s="17">
        <v>1</v>
      </c>
      <c r="M88" s="17"/>
      <c r="N88" s="17"/>
      <c r="O88" s="18"/>
      <c r="P88" s="18">
        <v>2</v>
      </c>
      <c r="Q88" s="18"/>
      <c r="R88" s="18"/>
      <c r="S88" s="18"/>
      <c r="T88" s="18"/>
      <c r="U88" s="19">
        <f t="shared" si="6"/>
        <v>4</v>
      </c>
      <c r="V88" s="107"/>
      <c r="W88" s="26">
        <v>100</v>
      </c>
    </row>
    <row r="89" spans="1:54" x14ac:dyDescent="0.45">
      <c r="A89" s="53">
        <v>85</v>
      </c>
      <c r="B89" s="53">
        <v>622193.51300000004</v>
      </c>
      <c r="C89" s="53">
        <v>4212818.84</v>
      </c>
      <c r="D89" s="53" t="s">
        <v>31</v>
      </c>
      <c r="E89" s="15">
        <f t="shared" si="7"/>
        <v>85</v>
      </c>
      <c r="F89" s="16"/>
      <c r="G89" s="17"/>
      <c r="H89" s="17">
        <v>2</v>
      </c>
      <c r="I89" s="17">
        <v>2</v>
      </c>
      <c r="J89" s="17">
        <v>3</v>
      </c>
      <c r="K89" s="17"/>
      <c r="L89" s="17">
        <v>1</v>
      </c>
      <c r="M89" s="17"/>
      <c r="N89" s="17"/>
      <c r="O89" s="18"/>
      <c r="P89" s="18">
        <v>1</v>
      </c>
      <c r="Q89" s="18"/>
      <c r="R89" s="18"/>
      <c r="S89" s="18"/>
      <c r="T89" s="18"/>
      <c r="U89" s="19">
        <f t="shared" si="6"/>
        <v>3</v>
      </c>
      <c r="V89" s="107"/>
      <c r="W89" s="18">
        <v>50</v>
      </c>
    </row>
    <row r="90" spans="1:54" x14ac:dyDescent="0.45">
      <c r="A90" s="53">
        <v>86</v>
      </c>
      <c r="B90" s="53">
        <v>622551.321</v>
      </c>
      <c r="C90" s="53">
        <v>4212818.84</v>
      </c>
      <c r="D90" s="53" t="s">
        <v>31</v>
      </c>
      <c r="E90" s="15">
        <f t="shared" si="7"/>
        <v>86</v>
      </c>
      <c r="F90" s="16"/>
      <c r="G90" s="17"/>
      <c r="H90" s="17">
        <v>3</v>
      </c>
      <c r="I90" s="17">
        <v>1</v>
      </c>
      <c r="J90" s="17">
        <v>1</v>
      </c>
      <c r="K90" s="17"/>
      <c r="L90" s="17"/>
      <c r="M90" s="17">
        <v>2</v>
      </c>
      <c r="N90" s="17"/>
      <c r="O90" s="18">
        <v>1</v>
      </c>
      <c r="P90" s="18"/>
      <c r="Q90" s="18"/>
      <c r="R90" s="18"/>
      <c r="S90" s="18"/>
      <c r="T90" s="18"/>
      <c r="U90" s="19">
        <f t="shared" si="6"/>
        <v>3</v>
      </c>
      <c r="V90" s="107"/>
      <c r="W90" s="18">
        <v>50</v>
      </c>
    </row>
    <row r="91" spans="1:54" x14ac:dyDescent="0.45">
      <c r="A91" s="53">
        <v>87</v>
      </c>
      <c r="B91" s="53">
        <v>622909.13</v>
      </c>
      <c r="C91" s="53">
        <v>4212818.8389999997</v>
      </c>
      <c r="D91" s="53" t="s">
        <v>31</v>
      </c>
      <c r="E91" s="15">
        <f t="shared" si="7"/>
        <v>87</v>
      </c>
      <c r="F91" s="16">
        <v>1</v>
      </c>
      <c r="G91" s="17"/>
      <c r="H91" s="17"/>
      <c r="I91" s="17">
        <v>3</v>
      </c>
      <c r="J91" s="17"/>
      <c r="K91" s="17"/>
      <c r="L91" s="17">
        <v>1</v>
      </c>
      <c r="M91" s="17">
        <v>3</v>
      </c>
      <c r="N91" s="17"/>
      <c r="O91" s="18"/>
      <c r="P91" s="18"/>
      <c r="Q91" s="18"/>
      <c r="R91" s="18"/>
      <c r="S91" s="18"/>
      <c r="T91" s="18"/>
      <c r="U91" s="19">
        <f t="shared" si="6"/>
        <v>3</v>
      </c>
      <c r="V91" s="107"/>
      <c r="W91" s="18">
        <v>90</v>
      </c>
    </row>
    <row r="92" spans="1:54" x14ac:dyDescent="0.45">
      <c r="A92" s="53">
        <v>88</v>
      </c>
      <c r="B92" s="53">
        <v>623266.93799999997</v>
      </c>
      <c r="C92" s="53">
        <v>4212818.8389999997</v>
      </c>
      <c r="D92" s="53" t="s">
        <v>31</v>
      </c>
      <c r="E92" s="15">
        <f t="shared" si="7"/>
        <v>88</v>
      </c>
      <c r="F92" s="16"/>
      <c r="G92" s="17"/>
      <c r="H92" s="17">
        <v>1</v>
      </c>
      <c r="I92" s="17">
        <v>4</v>
      </c>
      <c r="J92" s="17"/>
      <c r="K92" s="17"/>
      <c r="L92" s="17">
        <v>1</v>
      </c>
      <c r="M92" s="17">
        <v>1</v>
      </c>
      <c r="N92" s="17"/>
      <c r="O92" s="18">
        <v>1</v>
      </c>
      <c r="P92" s="18">
        <v>1</v>
      </c>
      <c r="Q92" s="18"/>
      <c r="R92" s="18"/>
      <c r="S92" s="18"/>
      <c r="T92" s="18"/>
      <c r="U92" s="19">
        <f t="shared" si="6"/>
        <v>4</v>
      </c>
      <c r="V92" s="107"/>
      <c r="W92" s="18">
        <v>70</v>
      </c>
    </row>
    <row r="93" spans="1:54" x14ac:dyDescent="0.45">
      <c r="A93" s="53">
        <v>89</v>
      </c>
      <c r="B93" s="53">
        <v>623624.74699999997</v>
      </c>
      <c r="C93" s="53">
        <v>4212818.8389999997</v>
      </c>
      <c r="D93" s="53" t="s">
        <v>31</v>
      </c>
      <c r="E93" s="15">
        <f t="shared" si="7"/>
        <v>89</v>
      </c>
      <c r="F93" s="16"/>
      <c r="G93" s="17">
        <v>3</v>
      </c>
      <c r="H93" s="17">
        <v>1</v>
      </c>
      <c r="I93" s="17">
        <v>1</v>
      </c>
      <c r="J93" s="17"/>
      <c r="K93" s="17"/>
      <c r="L93" s="17"/>
      <c r="M93" s="17">
        <v>1</v>
      </c>
      <c r="N93" s="17"/>
      <c r="O93" s="18">
        <v>1</v>
      </c>
      <c r="P93" s="18">
        <v>1</v>
      </c>
      <c r="Q93" s="18"/>
      <c r="R93" s="18"/>
      <c r="S93" s="18"/>
      <c r="T93" s="18"/>
      <c r="U93" s="19">
        <f t="shared" si="6"/>
        <v>3</v>
      </c>
      <c r="V93" s="107"/>
      <c r="W93" s="26">
        <v>60</v>
      </c>
    </row>
    <row r="94" spans="1:54" x14ac:dyDescent="0.45">
      <c r="A94" s="53">
        <v>90</v>
      </c>
      <c r="B94" s="53">
        <v>623982.55500000005</v>
      </c>
      <c r="C94" s="53">
        <v>4212818.8389999997</v>
      </c>
      <c r="D94" s="53" t="s">
        <v>31</v>
      </c>
      <c r="E94" s="15">
        <f t="shared" si="7"/>
        <v>90</v>
      </c>
      <c r="F94" s="16">
        <v>3</v>
      </c>
      <c r="G94" s="17"/>
      <c r="H94" s="17">
        <v>1</v>
      </c>
      <c r="I94" s="17">
        <v>2</v>
      </c>
      <c r="J94" s="17"/>
      <c r="K94" s="17"/>
      <c r="L94" s="17"/>
      <c r="M94" s="17">
        <v>4</v>
      </c>
      <c r="N94" s="17"/>
      <c r="O94" s="18"/>
      <c r="P94" s="18"/>
      <c r="Q94" s="18"/>
      <c r="R94" s="18"/>
      <c r="S94" s="18"/>
      <c r="T94" s="18"/>
      <c r="U94" s="19">
        <f t="shared" si="6"/>
        <v>4</v>
      </c>
      <c r="V94" s="107"/>
      <c r="W94" s="18">
        <v>100</v>
      </c>
    </row>
    <row r="95" spans="1:54" x14ac:dyDescent="0.45">
      <c r="A95" s="53">
        <v>91</v>
      </c>
      <c r="B95" s="53">
        <v>621120.08700000006</v>
      </c>
      <c r="C95" s="53">
        <v>4213181.07</v>
      </c>
      <c r="D95" s="53" t="s">
        <v>31</v>
      </c>
      <c r="E95" s="15">
        <f t="shared" si="7"/>
        <v>91</v>
      </c>
      <c r="F95" s="16"/>
      <c r="G95" s="17"/>
      <c r="H95" s="17">
        <v>4</v>
      </c>
      <c r="I95" s="17">
        <v>1</v>
      </c>
      <c r="J95" s="17"/>
      <c r="K95" s="17"/>
      <c r="L95" s="17"/>
      <c r="M95" s="17"/>
      <c r="N95" s="17"/>
      <c r="O95" s="18"/>
      <c r="P95" s="18">
        <v>2</v>
      </c>
      <c r="Q95" s="18"/>
      <c r="R95" s="18"/>
      <c r="S95" s="18"/>
      <c r="T95" s="18"/>
      <c r="U95" s="19">
        <f t="shared" si="6"/>
        <v>4</v>
      </c>
      <c r="V95" s="107"/>
      <c r="W95" s="18">
        <v>100</v>
      </c>
    </row>
    <row r="96" spans="1:54" x14ac:dyDescent="0.45">
      <c r="A96" s="53">
        <v>92</v>
      </c>
      <c r="B96" s="53">
        <v>622193.51300000004</v>
      </c>
      <c r="C96" s="53">
        <v>4213181.07</v>
      </c>
      <c r="D96" s="53" t="s">
        <v>31</v>
      </c>
      <c r="E96" s="15">
        <f t="shared" si="7"/>
        <v>92</v>
      </c>
      <c r="F96" s="16"/>
      <c r="G96" s="17"/>
      <c r="H96" s="17">
        <v>1</v>
      </c>
      <c r="I96" s="17"/>
      <c r="J96" s="17"/>
      <c r="K96" s="17"/>
      <c r="L96" s="17"/>
      <c r="M96" s="17">
        <v>1</v>
      </c>
      <c r="N96" s="17"/>
      <c r="O96" s="18"/>
      <c r="P96" s="18">
        <v>1</v>
      </c>
      <c r="Q96" s="18"/>
      <c r="R96" s="18"/>
      <c r="S96" s="18"/>
      <c r="T96" s="18"/>
      <c r="U96" s="19">
        <f t="shared" si="6"/>
        <v>1</v>
      </c>
      <c r="V96" s="107"/>
      <c r="W96" s="18">
        <v>30</v>
      </c>
    </row>
    <row r="97" spans="1:23" x14ac:dyDescent="0.45">
      <c r="A97" s="53">
        <v>93</v>
      </c>
      <c r="B97" s="53">
        <v>622551.321</v>
      </c>
      <c r="C97" s="53">
        <v>4213181.07</v>
      </c>
      <c r="D97" s="53" t="s">
        <v>31</v>
      </c>
      <c r="E97" s="15">
        <f t="shared" si="7"/>
        <v>93</v>
      </c>
      <c r="F97" s="16"/>
      <c r="G97" s="17"/>
      <c r="H97" s="17"/>
      <c r="I97" s="17"/>
      <c r="J97" s="17"/>
      <c r="K97" s="17"/>
      <c r="L97" s="17"/>
      <c r="M97" s="17">
        <v>1</v>
      </c>
      <c r="N97" s="17"/>
      <c r="O97" s="18"/>
      <c r="P97" s="18"/>
      <c r="Q97" s="18"/>
      <c r="R97" s="18"/>
      <c r="S97" s="18"/>
      <c r="T97" s="18"/>
      <c r="U97" s="19">
        <f t="shared" si="6"/>
        <v>1</v>
      </c>
      <c r="V97" s="107"/>
      <c r="W97" s="18">
        <v>10</v>
      </c>
    </row>
    <row r="98" spans="1:23" x14ac:dyDescent="0.45">
      <c r="A98" s="53">
        <v>94</v>
      </c>
      <c r="B98" s="53">
        <v>622909.13</v>
      </c>
      <c r="C98" s="53">
        <v>4213181.07</v>
      </c>
      <c r="D98" s="53" t="s">
        <v>31</v>
      </c>
      <c r="E98" s="15">
        <f t="shared" si="7"/>
        <v>94</v>
      </c>
      <c r="F98" s="16"/>
      <c r="G98" s="17"/>
      <c r="H98" s="17"/>
      <c r="I98" s="17"/>
      <c r="J98" s="17"/>
      <c r="K98" s="17">
        <v>4</v>
      </c>
      <c r="L98" s="17"/>
      <c r="M98" s="17">
        <v>1</v>
      </c>
      <c r="N98" s="17"/>
      <c r="O98" s="18"/>
      <c r="P98" s="18"/>
      <c r="Q98" s="18"/>
      <c r="R98" s="18"/>
      <c r="S98" s="18"/>
      <c r="T98" s="18"/>
      <c r="U98" s="19">
        <f t="shared" si="6"/>
        <v>4</v>
      </c>
      <c r="V98" s="107"/>
      <c r="W98" s="18">
        <v>80</v>
      </c>
    </row>
    <row r="99" spans="1:23" x14ac:dyDescent="0.45">
      <c r="A99" s="53">
        <v>95</v>
      </c>
      <c r="B99" s="53">
        <v>623266.93799999997</v>
      </c>
      <c r="C99" s="53">
        <v>4213181.07</v>
      </c>
      <c r="D99" s="53" t="s">
        <v>31</v>
      </c>
      <c r="E99" s="15">
        <f t="shared" si="7"/>
        <v>95</v>
      </c>
      <c r="F99" s="16"/>
      <c r="G99" s="17"/>
      <c r="H99" s="17">
        <v>2</v>
      </c>
      <c r="I99" s="17">
        <v>4</v>
      </c>
      <c r="J99" s="17"/>
      <c r="K99" s="17"/>
      <c r="L99" s="17">
        <v>2</v>
      </c>
      <c r="M99" s="17">
        <v>1</v>
      </c>
      <c r="N99" s="17"/>
      <c r="O99" s="18"/>
      <c r="P99" s="18">
        <v>2</v>
      </c>
      <c r="Q99" s="18"/>
      <c r="R99" s="18"/>
      <c r="S99" s="18"/>
      <c r="T99" s="18"/>
      <c r="U99" s="19">
        <f t="shared" si="6"/>
        <v>4</v>
      </c>
      <c r="V99" s="107"/>
      <c r="W99" s="18">
        <v>100</v>
      </c>
    </row>
    <row r="100" spans="1:23" x14ac:dyDescent="0.45">
      <c r="A100" s="53">
        <v>96</v>
      </c>
      <c r="B100" s="53">
        <v>623624.74699999997</v>
      </c>
      <c r="C100" s="53">
        <v>4213181.07</v>
      </c>
      <c r="D100" s="53" t="s">
        <v>31</v>
      </c>
      <c r="E100" s="15">
        <f t="shared" si="7"/>
        <v>96</v>
      </c>
      <c r="F100" s="16">
        <v>4</v>
      </c>
      <c r="G100" s="17">
        <v>1</v>
      </c>
      <c r="H100" s="17">
        <v>2</v>
      </c>
      <c r="I100" s="17">
        <v>1</v>
      </c>
      <c r="J100" s="17"/>
      <c r="K100" s="17"/>
      <c r="L100" s="17"/>
      <c r="M100" s="17"/>
      <c r="N100" s="17"/>
      <c r="O100" s="18"/>
      <c r="P100" s="18"/>
      <c r="Q100" s="18"/>
      <c r="R100" s="18"/>
      <c r="S100" s="18"/>
      <c r="T100" s="18"/>
      <c r="U100" s="19">
        <f t="shared" si="6"/>
        <v>4</v>
      </c>
      <c r="V100" s="107"/>
      <c r="W100" s="18">
        <v>100</v>
      </c>
    </row>
    <row r="101" spans="1:23" x14ac:dyDescent="0.45">
      <c r="A101" s="53">
        <v>97</v>
      </c>
      <c r="B101" s="53">
        <v>623982.55500000005</v>
      </c>
      <c r="C101" s="53">
        <v>4213181.07</v>
      </c>
      <c r="D101" s="53" t="s">
        <v>31</v>
      </c>
      <c r="E101" s="15">
        <f t="shared" si="7"/>
        <v>97</v>
      </c>
      <c r="F101" s="16"/>
      <c r="G101" s="17"/>
      <c r="H101" s="17">
        <v>1</v>
      </c>
      <c r="I101" s="17"/>
      <c r="J101" s="17"/>
      <c r="K101" s="17"/>
      <c r="L101" s="17"/>
      <c r="M101" s="17">
        <v>1</v>
      </c>
      <c r="N101" s="17"/>
      <c r="O101" s="18"/>
      <c r="P101" s="18"/>
      <c r="Q101" s="18"/>
      <c r="R101" s="18"/>
      <c r="S101" s="18"/>
      <c r="T101" s="18"/>
      <c r="U101" s="19">
        <f t="shared" si="6"/>
        <v>1</v>
      </c>
      <c r="V101" s="107"/>
      <c r="W101" s="18">
        <v>10</v>
      </c>
    </row>
    <row r="102" spans="1:23" x14ac:dyDescent="0.45">
      <c r="A102" s="53">
        <v>98</v>
      </c>
      <c r="B102" s="53">
        <v>623205.027</v>
      </c>
      <c r="C102" s="53">
        <v>4213548.46</v>
      </c>
      <c r="D102" s="53" t="s">
        <v>31</v>
      </c>
      <c r="E102" s="20">
        <v>98</v>
      </c>
      <c r="F102" s="16"/>
      <c r="G102" s="17">
        <v>3</v>
      </c>
      <c r="H102" s="17">
        <v>3</v>
      </c>
      <c r="I102" s="17">
        <v>3</v>
      </c>
      <c r="J102" s="17"/>
      <c r="K102" s="17"/>
      <c r="L102" s="17"/>
      <c r="M102" s="17"/>
      <c r="N102" s="17"/>
      <c r="O102" s="18"/>
      <c r="P102" s="18"/>
      <c r="Q102" s="18"/>
      <c r="R102" s="18"/>
      <c r="S102" s="18"/>
      <c r="T102" s="18"/>
      <c r="U102" s="19">
        <f t="shared" si="6"/>
        <v>3</v>
      </c>
      <c r="V102" s="107"/>
      <c r="W102" s="18">
        <v>80</v>
      </c>
    </row>
    <row r="103" spans="1:23" x14ac:dyDescent="0.45">
      <c r="A103" s="53">
        <v>99</v>
      </c>
      <c r="B103" s="53">
        <v>623562.83600000001</v>
      </c>
      <c r="C103" s="53">
        <v>4213548.46</v>
      </c>
      <c r="D103" s="53" t="s">
        <v>31</v>
      </c>
      <c r="E103" s="20">
        <v>99</v>
      </c>
      <c r="F103" s="16">
        <v>1</v>
      </c>
      <c r="G103" s="17"/>
      <c r="H103" s="17">
        <v>1</v>
      </c>
      <c r="I103" s="17">
        <v>2</v>
      </c>
      <c r="J103" s="17"/>
      <c r="K103" s="17"/>
      <c r="L103" s="17">
        <v>2</v>
      </c>
      <c r="M103" s="17">
        <v>3</v>
      </c>
      <c r="N103" s="17"/>
      <c r="O103" s="18"/>
      <c r="P103" s="18">
        <v>1</v>
      </c>
      <c r="Q103" s="18"/>
      <c r="R103" s="18"/>
      <c r="S103" s="18"/>
      <c r="T103" s="18"/>
      <c r="U103" s="19">
        <f t="shared" si="6"/>
        <v>3</v>
      </c>
      <c r="V103" s="107"/>
      <c r="W103" s="18">
        <v>90</v>
      </c>
    </row>
    <row r="104" spans="1:23" ht="14.65" thickBot="1" x14ac:dyDescent="0.5">
      <c r="A104" s="53">
        <v>100</v>
      </c>
      <c r="B104" s="53">
        <v>623857.375</v>
      </c>
      <c r="C104" s="53">
        <v>4213531.648</v>
      </c>
      <c r="D104" s="53" t="s">
        <v>31</v>
      </c>
      <c r="E104" s="21">
        <v>100</v>
      </c>
      <c r="F104" s="22"/>
      <c r="G104" s="23"/>
      <c r="H104" s="23">
        <v>1</v>
      </c>
      <c r="I104" s="23">
        <v>3</v>
      </c>
      <c r="J104" s="23"/>
      <c r="K104" s="23"/>
      <c r="L104" s="23">
        <v>1</v>
      </c>
      <c r="M104" s="23">
        <v>3</v>
      </c>
      <c r="N104" s="23"/>
      <c r="O104" s="24"/>
      <c r="P104" s="24"/>
      <c r="Q104" s="24"/>
      <c r="R104" s="24"/>
      <c r="S104" s="24"/>
      <c r="T104" s="24"/>
      <c r="U104" s="25">
        <f t="shared" si="6"/>
        <v>3</v>
      </c>
      <c r="V104" s="107"/>
      <c r="W104" s="44">
        <v>80</v>
      </c>
    </row>
    <row r="105" spans="1:23" x14ac:dyDescent="0.45">
      <c r="E105" s="27" t="s">
        <v>18</v>
      </c>
      <c r="F105" s="41">
        <f>AVERAGE(F5:F104)</f>
        <v>1.6</v>
      </c>
      <c r="G105" s="41">
        <f t="shared" ref="G105:M105" si="8">AVERAGE(G5:G104)</f>
        <v>2.3333333333333335</v>
      </c>
      <c r="H105" s="41">
        <f t="shared" si="8"/>
        <v>1.8450704225352113</v>
      </c>
      <c r="I105" s="41">
        <f t="shared" si="8"/>
        <v>2.0333333333333332</v>
      </c>
      <c r="J105" s="41">
        <f t="shared" si="8"/>
        <v>2</v>
      </c>
      <c r="K105" s="41">
        <f t="shared" si="8"/>
        <v>1.7</v>
      </c>
      <c r="L105" s="41">
        <f t="shared" si="8"/>
        <v>1.1142857142857143</v>
      </c>
      <c r="M105" s="41">
        <f t="shared" si="8"/>
        <v>1.7538461538461538</v>
      </c>
      <c r="N105" s="41" t="e">
        <f t="shared" ref="N105:S105" si="9">AVERAGE(N5:N104)</f>
        <v>#DIV/0!</v>
      </c>
      <c r="O105" s="41">
        <f t="shared" si="9"/>
        <v>1.4285714285714286</v>
      </c>
      <c r="P105" s="41">
        <f t="shared" si="9"/>
        <v>1.1875</v>
      </c>
      <c r="Q105" s="41" t="e">
        <f t="shared" si="9"/>
        <v>#DIV/0!</v>
      </c>
      <c r="R105" s="41">
        <f t="shared" si="9"/>
        <v>1</v>
      </c>
      <c r="S105" s="41">
        <f t="shared" si="9"/>
        <v>1</v>
      </c>
      <c r="T105" s="41"/>
      <c r="W105" s="41">
        <f>AVERAGE(W5:W104)</f>
        <v>54.1</v>
      </c>
    </row>
    <row r="106" spans="1:23" x14ac:dyDescent="0.45">
      <c r="E106" s="27" t="s">
        <v>20</v>
      </c>
      <c r="F106" s="41">
        <f t="shared" ref="F106:M106" si="10">STDEV(F5:F104)</f>
        <v>1.0372377109252813</v>
      </c>
      <c r="G106" s="41">
        <f t="shared" si="10"/>
        <v>1.1547005383792517</v>
      </c>
      <c r="H106" s="41">
        <f t="shared" si="10"/>
        <v>1.0232704896408471</v>
      </c>
      <c r="I106" s="41">
        <f t="shared" si="10"/>
        <v>1.0409686927132054</v>
      </c>
      <c r="J106" s="41">
        <f t="shared" si="10"/>
        <v>0.8660254037844386</v>
      </c>
      <c r="K106" s="41">
        <f t="shared" si="10"/>
        <v>0.98785731204740146</v>
      </c>
      <c r="L106" s="41">
        <f t="shared" si="10"/>
        <v>0.32280285109067569</v>
      </c>
      <c r="M106" s="41">
        <f t="shared" si="10"/>
        <v>0.98473932513205675</v>
      </c>
      <c r="N106" s="41" t="e">
        <f t="shared" ref="N106:P106" si="11">STDEV(N5:N104)</f>
        <v>#DIV/0!</v>
      </c>
      <c r="O106" s="41">
        <f t="shared" si="11"/>
        <v>1.1338934190276817</v>
      </c>
      <c r="P106" s="41">
        <f t="shared" si="11"/>
        <v>0.39655776945626603</v>
      </c>
      <c r="Q106" s="41" t="e">
        <f t="shared" ref="Q106:S106" si="12">STDEV(Q5:Q104)</f>
        <v>#DIV/0!</v>
      </c>
      <c r="R106" s="41" t="e">
        <f t="shared" si="12"/>
        <v>#DIV/0!</v>
      </c>
      <c r="S106" s="41">
        <f t="shared" si="12"/>
        <v>0</v>
      </c>
      <c r="T106" s="41"/>
      <c r="W106" s="41">
        <f>STDEV(W5:W104)</f>
        <v>32.909272280319449</v>
      </c>
    </row>
    <row r="107" spans="1:23" x14ac:dyDescent="0.45">
      <c r="E107" s="27" t="s">
        <v>19</v>
      </c>
      <c r="F107" s="40">
        <f t="shared" ref="F107:M107" si="13">SUM(F5:F104)</f>
        <v>48</v>
      </c>
      <c r="G107" s="40">
        <f t="shared" si="13"/>
        <v>7</v>
      </c>
      <c r="H107" s="40">
        <f t="shared" si="13"/>
        <v>131</v>
      </c>
      <c r="I107" s="40">
        <f t="shared" si="13"/>
        <v>122</v>
      </c>
      <c r="J107" s="40">
        <f t="shared" si="13"/>
        <v>18</v>
      </c>
      <c r="K107" s="40">
        <f t="shared" si="13"/>
        <v>51</v>
      </c>
      <c r="L107" s="40">
        <f t="shared" si="13"/>
        <v>39</v>
      </c>
      <c r="M107" s="40">
        <f t="shared" si="13"/>
        <v>114</v>
      </c>
      <c r="N107" s="40">
        <f t="shared" ref="N107:P107" si="14">SUM(N5:N104)</f>
        <v>0</v>
      </c>
      <c r="O107" s="40">
        <f t="shared" si="14"/>
        <v>10</v>
      </c>
      <c r="P107" s="40">
        <f t="shared" si="14"/>
        <v>38</v>
      </c>
      <c r="Q107" s="40">
        <f t="shared" ref="Q107:S107" si="15">SUM(Q5:Q104)</f>
        <v>0</v>
      </c>
      <c r="R107" s="40">
        <f t="shared" si="15"/>
        <v>1</v>
      </c>
      <c r="S107" s="40">
        <f t="shared" si="15"/>
        <v>6</v>
      </c>
      <c r="T107" s="40"/>
      <c r="W107" s="40">
        <f>SUM(W5:W104)</f>
        <v>5410</v>
      </c>
    </row>
  </sheetData>
  <pageMargins left="0.7" right="0.7" top="0.75" bottom="0.75" header="0.3" footer="0.3"/>
  <pageSetup scale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4D5C-98C3-427A-ACBE-3F9AFB9E0789}">
  <sheetPr>
    <pageSetUpPr fitToPage="1"/>
  </sheetPr>
  <dimension ref="A1:P109"/>
  <sheetViews>
    <sheetView zoomScale="85" zoomScaleNormal="85" workbookViewId="0">
      <pane ySplit="9" topLeftCell="A10" activePane="bottomLeft" state="frozen"/>
      <selection pane="bottomLeft" activeCell="C15" sqref="C15"/>
    </sheetView>
  </sheetViews>
  <sheetFormatPr defaultColWidth="9.1328125" defaultRowHeight="14.25" x14ac:dyDescent="0.45"/>
  <cols>
    <col min="1" max="1" width="6.86328125" style="1" customWidth="1"/>
    <col min="2" max="16" width="8.73046875" style="1" customWidth="1"/>
    <col min="17" max="17" width="4.265625" style="1" customWidth="1"/>
    <col min="18" max="16384" width="9.1328125" style="1"/>
  </cols>
  <sheetData>
    <row r="1" spans="1:16" x14ac:dyDescent="0.45">
      <c r="A1" s="2" t="s">
        <v>25</v>
      </c>
      <c r="B1" s="3"/>
      <c r="D1" s="28"/>
    </row>
    <row r="2" spans="1:16" ht="7.5" customHeight="1" x14ac:dyDescent="0.45">
      <c r="A2" s="91"/>
      <c r="B2" s="92"/>
      <c r="C2" s="93"/>
      <c r="D2" s="87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6" x14ac:dyDescent="0.45">
      <c r="A3" s="74" t="s">
        <v>32</v>
      </c>
      <c r="B3" s="74" t="s">
        <v>33</v>
      </c>
      <c r="C3" s="94" t="s">
        <v>26</v>
      </c>
      <c r="D3" s="47"/>
      <c r="E3" s="47"/>
      <c r="F3" s="47"/>
      <c r="G3" s="47"/>
      <c r="H3" s="47"/>
      <c r="I3" s="47"/>
      <c r="J3" s="47"/>
      <c r="K3" s="47"/>
      <c r="L3" s="47"/>
      <c r="M3" s="93"/>
      <c r="N3" s="93"/>
    </row>
    <row r="4" spans="1:16" x14ac:dyDescent="0.45">
      <c r="A4" s="47">
        <v>1</v>
      </c>
      <c r="B4" s="70" t="s">
        <v>34</v>
      </c>
      <c r="C4" s="87" t="s">
        <v>35</v>
      </c>
      <c r="D4" s="47"/>
      <c r="E4" s="47"/>
      <c r="F4" s="47"/>
      <c r="G4" s="47"/>
      <c r="H4" s="47"/>
      <c r="I4" s="47"/>
      <c r="J4" s="47"/>
      <c r="K4" s="47"/>
      <c r="L4" s="47"/>
      <c r="M4" s="93"/>
      <c r="N4" s="93"/>
    </row>
    <row r="5" spans="1:16" x14ac:dyDescent="0.45">
      <c r="A5" s="47">
        <v>2</v>
      </c>
      <c r="B5" s="70" t="s">
        <v>36</v>
      </c>
      <c r="C5" s="72" t="s">
        <v>37</v>
      </c>
      <c r="D5" s="47"/>
      <c r="E5" s="47"/>
      <c r="F5" s="47"/>
      <c r="G5" s="47"/>
      <c r="H5" s="47"/>
      <c r="I5" s="47"/>
      <c r="J5" s="47"/>
      <c r="K5" s="47"/>
      <c r="L5" s="47"/>
      <c r="M5" s="93"/>
      <c r="N5" s="93"/>
    </row>
    <row r="6" spans="1:16" x14ac:dyDescent="0.45">
      <c r="A6" s="47">
        <v>3</v>
      </c>
      <c r="B6" s="70" t="s">
        <v>38</v>
      </c>
      <c r="C6" s="72" t="s">
        <v>39</v>
      </c>
      <c r="D6" s="47"/>
      <c r="E6" s="47"/>
      <c r="F6" s="47"/>
      <c r="G6" s="47"/>
      <c r="H6" s="47"/>
      <c r="I6" s="47"/>
      <c r="J6" s="47"/>
      <c r="K6" s="47"/>
      <c r="L6" s="47"/>
      <c r="M6" s="93"/>
      <c r="N6" s="93"/>
    </row>
    <row r="7" spans="1:16" x14ac:dyDescent="0.45">
      <c r="A7" s="47">
        <v>4</v>
      </c>
      <c r="B7" s="70" t="s">
        <v>40</v>
      </c>
      <c r="C7" s="72" t="s">
        <v>41</v>
      </c>
      <c r="D7" s="47"/>
      <c r="E7" s="47"/>
      <c r="F7" s="47"/>
      <c r="G7" s="47"/>
      <c r="H7" s="47"/>
      <c r="I7" s="47"/>
      <c r="J7" s="47"/>
      <c r="K7" s="47"/>
      <c r="L7" s="47"/>
      <c r="M7" s="93"/>
      <c r="N7" s="93"/>
    </row>
    <row r="8" spans="1:16" ht="6" customHeight="1" x14ac:dyDescent="0.45">
      <c r="A8" s="59"/>
      <c r="B8" s="70"/>
      <c r="C8" s="72"/>
      <c r="D8" s="47"/>
      <c r="E8" s="47"/>
      <c r="F8" s="47"/>
      <c r="G8" s="47"/>
      <c r="H8" s="47"/>
      <c r="I8" s="47"/>
      <c r="J8" s="47"/>
      <c r="K8" s="47"/>
      <c r="L8" s="47"/>
    </row>
    <row r="9" spans="1:16" s="88" customFormat="1" ht="38.25" customHeight="1" x14ac:dyDescent="0.45">
      <c r="A9" s="89" t="s">
        <v>0</v>
      </c>
      <c r="B9" s="90" t="s">
        <v>21</v>
      </c>
      <c r="C9" s="90" t="s">
        <v>1</v>
      </c>
      <c r="D9" s="90" t="s">
        <v>2</v>
      </c>
      <c r="E9" s="90" t="s">
        <v>54</v>
      </c>
      <c r="F9" s="90" t="s">
        <v>3</v>
      </c>
      <c r="G9" s="90" t="s">
        <v>4</v>
      </c>
      <c r="H9" s="90" t="s">
        <v>5</v>
      </c>
      <c r="I9" s="90" t="s">
        <v>6</v>
      </c>
      <c r="J9" s="90" t="s">
        <v>16</v>
      </c>
      <c r="K9" s="90" t="s">
        <v>51</v>
      </c>
      <c r="L9" s="90" t="s">
        <v>23</v>
      </c>
      <c r="M9" s="90" t="s">
        <v>52</v>
      </c>
      <c r="N9" s="90" t="s">
        <v>53</v>
      </c>
      <c r="O9" s="90" t="s">
        <v>50</v>
      </c>
      <c r="P9" s="90" t="s">
        <v>15</v>
      </c>
    </row>
    <row r="10" spans="1:16" x14ac:dyDescent="0.45">
      <c r="A10" s="85">
        <v>1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</row>
    <row r="11" spans="1:16" x14ac:dyDescent="0.45">
      <c r="A11" s="85">
        <f>A10+1</f>
        <v>2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16" x14ac:dyDescent="0.45">
      <c r="A12" s="85">
        <f t="shared" ref="A12:A75" si="0">A11+1</f>
        <v>3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16" x14ac:dyDescent="0.45">
      <c r="A13" s="85">
        <f t="shared" si="0"/>
        <v>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1:16" x14ac:dyDescent="0.45">
      <c r="A14" s="85">
        <f t="shared" si="0"/>
        <v>5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16" x14ac:dyDescent="0.45">
      <c r="A15" s="85">
        <f t="shared" si="0"/>
        <v>6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1:16" x14ac:dyDescent="0.45">
      <c r="A16" s="85">
        <f t="shared" si="0"/>
        <v>7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1:16" x14ac:dyDescent="0.45">
      <c r="A17" s="85">
        <f t="shared" si="0"/>
        <v>8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1:16" x14ac:dyDescent="0.45">
      <c r="A18" s="85">
        <f t="shared" si="0"/>
        <v>9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1:16" x14ac:dyDescent="0.45">
      <c r="A19" s="85">
        <f t="shared" si="0"/>
        <v>10</v>
      </c>
      <c r="B19" s="80"/>
      <c r="C19" s="80"/>
      <c r="D19" s="80"/>
      <c r="E19" s="80"/>
      <c r="F19" s="80"/>
      <c r="G19" s="80"/>
      <c r="H19" s="80"/>
      <c r="I19" s="81"/>
      <c r="J19" s="80"/>
      <c r="K19" s="80"/>
      <c r="L19" s="80"/>
      <c r="M19" s="80"/>
      <c r="N19" s="80"/>
      <c r="O19" s="80"/>
      <c r="P19" s="80"/>
    </row>
    <row r="20" spans="1:16" x14ac:dyDescent="0.45">
      <c r="A20" s="85">
        <f t="shared" si="0"/>
        <v>11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1:16" x14ac:dyDescent="0.45">
      <c r="A21" s="85">
        <f t="shared" si="0"/>
        <v>12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1:16" x14ac:dyDescent="0.45">
      <c r="A22" s="85">
        <f t="shared" si="0"/>
        <v>13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1:16" x14ac:dyDescent="0.45">
      <c r="A23" s="85">
        <f t="shared" si="0"/>
        <v>14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1:16" x14ac:dyDescent="0.45">
      <c r="A24" s="85">
        <f t="shared" si="0"/>
        <v>15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1:16" x14ac:dyDescent="0.45">
      <c r="A25" s="85">
        <f t="shared" si="0"/>
        <v>16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1:16" x14ac:dyDescent="0.45">
      <c r="A26" s="85">
        <f t="shared" si="0"/>
        <v>17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1:16" x14ac:dyDescent="0.45">
      <c r="A27" s="85">
        <f t="shared" si="0"/>
        <v>18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1:16" x14ac:dyDescent="0.45">
      <c r="A28" s="85">
        <f t="shared" si="0"/>
        <v>19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1:16" x14ac:dyDescent="0.45">
      <c r="A29" s="85">
        <f t="shared" si="0"/>
        <v>20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1:16" x14ac:dyDescent="0.45">
      <c r="A30" s="85">
        <f t="shared" si="0"/>
        <v>21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1:16" x14ac:dyDescent="0.45">
      <c r="A31" s="85">
        <f t="shared" si="0"/>
        <v>22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1:16" x14ac:dyDescent="0.45">
      <c r="A32" s="85">
        <f t="shared" si="0"/>
        <v>23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1:16" x14ac:dyDescent="0.45">
      <c r="A33" s="85">
        <f t="shared" si="0"/>
        <v>24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1:16" x14ac:dyDescent="0.45">
      <c r="A34" s="85">
        <f t="shared" si="0"/>
        <v>25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1:16" x14ac:dyDescent="0.45">
      <c r="A35" s="85">
        <f t="shared" si="0"/>
        <v>26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1:16" x14ac:dyDescent="0.45">
      <c r="A36" s="85">
        <f t="shared" si="0"/>
        <v>27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1:16" x14ac:dyDescent="0.45">
      <c r="A37" s="85">
        <f t="shared" si="0"/>
        <v>28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1:16" x14ac:dyDescent="0.45">
      <c r="A38" s="85">
        <f t="shared" si="0"/>
        <v>29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1"/>
    </row>
    <row r="39" spans="1:16" x14ac:dyDescent="0.45">
      <c r="A39" s="85">
        <f t="shared" si="0"/>
        <v>30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1:16" x14ac:dyDescent="0.45">
      <c r="A40" s="85">
        <f t="shared" si="0"/>
        <v>31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1:16" x14ac:dyDescent="0.45">
      <c r="A41" s="85">
        <f t="shared" si="0"/>
        <v>32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1"/>
    </row>
    <row r="42" spans="1:16" x14ac:dyDescent="0.45">
      <c r="A42" s="85">
        <f t="shared" si="0"/>
        <v>33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1:16" x14ac:dyDescent="0.45">
      <c r="A43" s="85">
        <f t="shared" si="0"/>
        <v>34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1:16" x14ac:dyDescent="0.45">
      <c r="A44" s="85">
        <f t="shared" si="0"/>
        <v>35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1:16" x14ac:dyDescent="0.45">
      <c r="A45" s="85">
        <f t="shared" si="0"/>
        <v>36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1:16" x14ac:dyDescent="0.45">
      <c r="A46" s="85">
        <f t="shared" si="0"/>
        <v>37</v>
      </c>
      <c r="B46" s="81"/>
      <c r="C46" s="81"/>
      <c r="D46" s="81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1:16" x14ac:dyDescent="0.45">
      <c r="A47" s="85">
        <f t="shared" si="0"/>
        <v>38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1:16" x14ac:dyDescent="0.45">
      <c r="A48" s="85">
        <f t="shared" si="0"/>
        <v>39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1:16" x14ac:dyDescent="0.45">
      <c r="A49" s="85">
        <f t="shared" si="0"/>
        <v>40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1"/>
    </row>
    <row r="50" spans="1:16" x14ac:dyDescent="0.45">
      <c r="A50" s="85">
        <f t="shared" si="0"/>
        <v>41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1:16" x14ac:dyDescent="0.45">
      <c r="A51" s="85">
        <f t="shared" si="0"/>
        <v>42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1:16" x14ac:dyDescent="0.45">
      <c r="A52" s="85">
        <f t="shared" si="0"/>
        <v>43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1:16" x14ac:dyDescent="0.45">
      <c r="A53" s="85">
        <f t="shared" si="0"/>
        <v>44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1:16" x14ac:dyDescent="0.45">
      <c r="A54" s="85">
        <f t="shared" si="0"/>
        <v>45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1:16" x14ac:dyDescent="0.45">
      <c r="A55" s="85">
        <f t="shared" si="0"/>
        <v>46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1:16" x14ac:dyDescent="0.45">
      <c r="A56" s="85">
        <f t="shared" si="0"/>
        <v>47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1:16" x14ac:dyDescent="0.45">
      <c r="A57" s="85">
        <f t="shared" si="0"/>
        <v>48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1:16" s="34" customFormat="1" x14ac:dyDescent="0.45">
      <c r="A58" s="86">
        <f t="shared" si="0"/>
        <v>49</v>
      </c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1:16" s="34" customFormat="1" x14ac:dyDescent="0.45">
      <c r="A59" s="86">
        <f t="shared" si="0"/>
        <v>50</v>
      </c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1:16" s="34" customFormat="1" x14ac:dyDescent="0.45">
      <c r="A60" s="86">
        <f t="shared" si="0"/>
        <v>51</v>
      </c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1:16" s="34" customFormat="1" x14ac:dyDescent="0.45">
      <c r="A61" s="86">
        <f t="shared" si="0"/>
        <v>52</v>
      </c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1:16" s="34" customFormat="1" x14ac:dyDescent="0.45">
      <c r="A62" s="86">
        <f t="shared" si="0"/>
        <v>53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1:16" s="34" customFormat="1" x14ac:dyDescent="0.45">
      <c r="A63" s="86">
        <f t="shared" si="0"/>
        <v>54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</row>
    <row r="64" spans="1:16" x14ac:dyDescent="0.45">
      <c r="A64" s="85">
        <f t="shared" si="0"/>
        <v>55</v>
      </c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1:16" x14ac:dyDescent="0.45">
      <c r="A65" s="85">
        <f t="shared" si="0"/>
        <v>56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1:16" x14ac:dyDescent="0.45">
      <c r="A66" s="85">
        <f t="shared" si="0"/>
        <v>57</v>
      </c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1:16" x14ac:dyDescent="0.45">
      <c r="A67" s="85">
        <f t="shared" si="0"/>
        <v>58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1:16" x14ac:dyDescent="0.45">
      <c r="A68" s="85">
        <f t="shared" si="0"/>
        <v>59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1:16" x14ac:dyDescent="0.45">
      <c r="A69" s="85">
        <f t="shared" si="0"/>
        <v>60</v>
      </c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1:16" x14ac:dyDescent="0.45">
      <c r="A70" s="85">
        <f t="shared" si="0"/>
        <v>61</v>
      </c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</row>
    <row r="71" spans="1:16" x14ac:dyDescent="0.45">
      <c r="A71" s="85">
        <f t="shared" si="0"/>
        <v>62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1:16" x14ac:dyDescent="0.45">
      <c r="A72" s="85">
        <f t="shared" si="0"/>
        <v>63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1:16" x14ac:dyDescent="0.45">
      <c r="A73" s="85">
        <f t="shared" si="0"/>
        <v>64</v>
      </c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1:16" x14ac:dyDescent="0.45">
      <c r="A74" s="85">
        <f t="shared" si="0"/>
        <v>65</v>
      </c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1:16" x14ac:dyDescent="0.45">
      <c r="A75" s="85">
        <f t="shared" si="0"/>
        <v>66</v>
      </c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1:16" x14ac:dyDescent="0.45">
      <c r="A76" s="85">
        <f t="shared" ref="A76:A106" si="1">A75+1</f>
        <v>67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1:16" x14ac:dyDescent="0.45">
      <c r="A77" s="85">
        <f t="shared" si="1"/>
        <v>68</v>
      </c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1:16" x14ac:dyDescent="0.45">
      <c r="A78" s="85">
        <f t="shared" si="1"/>
        <v>69</v>
      </c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1:16" x14ac:dyDescent="0.45">
      <c r="A79" s="85">
        <f t="shared" si="1"/>
        <v>70</v>
      </c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1:16" x14ac:dyDescent="0.45">
      <c r="A80" s="85">
        <f t="shared" si="1"/>
        <v>71</v>
      </c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</row>
    <row r="81" spans="1:16" x14ac:dyDescent="0.45">
      <c r="A81" s="85">
        <f t="shared" si="1"/>
        <v>72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1:16" x14ac:dyDescent="0.45">
      <c r="A82" s="85">
        <f t="shared" si="1"/>
        <v>73</v>
      </c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1"/>
    </row>
    <row r="83" spans="1:16" x14ac:dyDescent="0.45">
      <c r="A83" s="85">
        <f t="shared" si="1"/>
        <v>74</v>
      </c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1:16" x14ac:dyDescent="0.45">
      <c r="A84" s="85">
        <f t="shared" si="1"/>
        <v>75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1:16" x14ac:dyDescent="0.45">
      <c r="A85" s="85">
        <f t="shared" si="1"/>
        <v>76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1:16" x14ac:dyDescent="0.45">
      <c r="A86" s="85">
        <f t="shared" si="1"/>
        <v>77</v>
      </c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1:16" x14ac:dyDescent="0.45">
      <c r="A87" s="85">
        <f t="shared" si="1"/>
        <v>78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1:16" x14ac:dyDescent="0.45">
      <c r="A88" s="85">
        <f t="shared" si="1"/>
        <v>79</v>
      </c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1:16" x14ac:dyDescent="0.45">
      <c r="A89" s="85">
        <f t="shared" si="1"/>
        <v>80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1:16" x14ac:dyDescent="0.45">
      <c r="A90" s="85">
        <f t="shared" si="1"/>
        <v>81</v>
      </c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1:16" x14ac:dyDescent="0.45">
      <c r="A91" s="85">
        <f t="shared" si="1"/>
        <v>82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1"/>
    </row>
    <row r="92" spans="1:16" x14ac:dyDescent="0.45">
      <c r="A92" s="85">
        <f t="shared" si="1"/>
        <v>83</v>
      </c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1:16" x14ac:dyDescent="0.45">
      <c r="A93" s="85">
        <f t="shared" si="1"/>
        <v>84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1"/>
    </row>
    <row r="94" spans="1:16" x14ac:dyDescent="0.45">
      <c r="A94" s="85">
        <f t="shared" si="1"/>
        <v>85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1:16" x14ac:dyDescent="0.45">
      <c r="A95" s="85">
        <f t="shared" si="1"/>
        <v>86</v>
      </c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1:16" x14ac:dyDescent="0.45">
      <c r="A96" s="85">
        <f t="shared" si="1"/>
        <v>87</v>
      </c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1:16" x14ac:dyDescent="0.45">
      <c r="A97" s="85">
        <f t="shared" si="1"/>
        <v>88</v>
      </c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1:16" x14ac:dyDescent="0.45">
      <c r="A98" s="85">
        <f t="shared" si="1"/>
        <v>89</v>
      </c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1:16" x14ac:dyDescent="0.45">
      <c r="A99" s="85">
        <f t="shared" si="1"/>
        <v>90</v>
      </c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1:16" x14ac:dyDescent="0.45">
      <c r="A100" s="85">
        <f t="shared" si="1"/>
        <v>91</v>
      </c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1:16" x14ac:dyDescent="0.45">
      <c r="A101" s="85">
        <f t="shared" si="1"/>
        <v>92</v>
      </c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1:16" x14ac:dyDescent="0.45">
      <c r="A102" s="85">
        <f t="shared" si="1"/>
        <v>93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1:16" x14ac:dyDescent="0.45">
      <c r="A103" s="85">
        <f t="shared" si="1"/>
        <v>94</v>
      </c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1:16" x14ac:dyDescent="0.45">
      <c r="A104" s="85">
        <f t="shared" si="1"/>
        <v>95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1:16" x14ac:dyDescent="0.45">
      <c r="A105" s="85">
        <f t="shared" si="1"/>
        <v>96</v>
      </c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1:16" x14ac:dyDescent="0.45">
      <c r="A106" s="85">
        <f t="shared" si="1"/>
        <v>97</v>
      </c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1:16" x14ac:dyDescent="0.45">
      <c r="A107" s="85">
        <v>98</v>
      </c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1:16" x14ac:dyDescent="0.45">
      <c r="A108" s="85">
        <v>99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1:16" x14ac:dyDescent="0.45">
      <c r="A109" s="85">
        <v>100</v>
      </c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1"/>
    </row>
  </sheetData>
  <pageMargins left="0.7" right="0.7" top="0.75" bottom="0.75" header="0.3" footer="0.3"/>
  <pageSetup scale="31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4AB7DD639DE040A1A0FA2F276F93C0" ma:contentTypeVersion="9" ma:contentTypeDescription="Create a new document." ma:contentTypeScope="" ma:versionID="96775f9fe6a5201c2f55ec7af8d55069">
  <xsd:schema xmlns:xsd="http://www.w3.org/2001/XMLSchema" xmlns:xs="http://www.w3.org/2001/XMLSchema" xmlns:p="http://schemas.microsoft.com/office/2006/metadata/properties" xmlns:ns3="4370541f-55e1-407d-9374-dfdef0815461" targetNamespace="http://schemas.microsoft.com/office/2006/metadata/properties" ma:root="true" ma:fieldsID="e700a838deaaf79ee9039f8820a2aa02" ns3:_="">
    <xsd:import namespace="4370541f-55e1-407d-9374-dfdef08154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0541f-55e1-407d-9374-dfdef08154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776F97-15E9-469F-98C8-1F2D796267A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370541f-55e1-407d-9374-dfdef081546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12FE41-47AB-42AA-8875-77FAD423FB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0541f-55e1-407d-9374-dfdef08154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A9E783-4992-4B6C-8DD2-141785C24E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 FT data</vt:lpstr>
      <vt:lpstr>2022 FT field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Shuler</dc:creator>
  <cp:lastModifiedBy>Kaitlyn Quincy</cp:lastModifiedBy>
  <cp:lastPrinted>2022-09-26T13:53:17Z</cp:lastPrinted>
  <dcterms:created xsi:type="dcterms:W3CDTF">2013-10-16T16:27:38Z</dcterms:created>
  <dcterms:modified xsi:type="dcterms:W3CDTF">2022-10-05T04:07:29Z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0x010100964AB7DD639DE040A1A0FA2F276F93C0</vt:lpwstr>
  </property>
</Properties>
</file>