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doimspp-my.sharepoint.com/personal/avaisvil_usbr_gov/Documents/Documents/Species/Steelhead/Steelhead JPE/example_data/"/>
    </mc:Choice>
  </mc:AlternateContent>
  <xr:revisionPtr revIDLastSave="2" documentId="13_ncr:1_{4DE0E3B7-7205-466B-9516-DC278F998336}" xr6:coauthVersionLast="47" xr6:coauthVersionMax="47" xr10:uidLastSave="{68E00F9C-B327-43F4-953D-1491EBFF0C1F}"/>
  <bookViews>
    <workbookView xWindow="-28920" yWindow="-120" windowWidth="29040" windowHeight="15840" xr2:uid="{00000000-000D-0000-FFFF-FFFF00000000}"/>
  </bookViews>
  <sheets>
    <sheet name="Population estimates" sheetId="4" r:id="rId1"/>
    <sheet name="SpDataInfo" sheetId="1" r:id="rId2"/>
    <sheet name="SiteAtDesc" sheetId="3" r:id="rId3"/>
    <sheet name="EdgeAtDesc" sheetId="2" r:id="rId4"/>
  </sheets>
  <definedNames>
    <definedName name="_xlnm._FilterDatabase" localSheetId="2" hidden="1">SiteAtDesc!$B$1:$B$95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4" l="1"/>
  <c r="E34" i="4"/>
  <c r="G34" i="4" s="1"/>
  <c r="H32" i="4"/>
  <c r="E32" i="4"/>
  <c r="G32" i="4" s="1"/>
  <c r="H31" i="4"/>
  <c r="E31" i="4"/>
  <c r="G31" i="4" s="1"/>
  <c r="H30" i="4"/>
  <c r="E30" i="4"/>
  <c r="G30" i="4" s="1"/>
  <c r="H29" i="4"/>
  <c r="E29" i="4"/>
  <c r="H28" i="4"/>
  <c r="G28" i="4" s="1"/>
  <c r="F28" i="4"/>
  <c r="E28" i="4"/>
  <c r="H27" i="4"/>
  <c r="E27" i="4"/>
  <c r="H26" i="4"/>
  <c r="E26" i="4"/>
  <c r="G26" i="4" s="1"/>
  <c r="H25" i="4"/>
  <c r="E25" i="4"/>
  <c r="G25" i="4" s="1"/>
  <c r="H24" i="4"/>
  <c r="E24" i="4"/>
  <c r="G24" i="4" s="1"/>
  <c r="H23" i="4"/>
  <c r="E23" i="4"/>
  <c r="G23" i="4" s="1"/>
  <c r="H22" i="4"/>
  <c r="E22" i="4"/>
  <c r="G22" i="4" s="1"/>
  <c r="H21" i="4"/>
  <c r="E21" i="4"/>
  <c r="G21" i="4" s="1"/>
  <c r="H16" i="4"/>
  <c r="E16" i="4"/>
  <c r="G16" i="4" s="1"/>
  <c r="H14" i="4"/>
  <c r="E14" i="4"/>
  <c r="G14" i="4" s="1"/>
  <c r="H13" i="4"/>
  <c r="E13" i="4"/>
  <c r="G13" i="4" s="1"/>
  <c r="H12" i="4"/>
  <c r="E12" i="4"/>
  <c r="G12" i="4" s="1"/>
  <c r="H11" i="4"/>
  <c r="E11" i="4"/>
  <c r="F11" i="4" s="1"/>
  <c r="H10" i="4"/>
  <c r="G10" i="4"/>
  <c r="E10" i="4"/>
  <c r="F10" i="4" s="1"/>
  <c r="H9" i="4"/>
  <c r="F9" i="4" s="1"/>
  <c r="E9" i="4"/>
  <c r="H8" i="4"/>
  <c r="G8" i="4"/>
  <c r="F8" i="4"/>
  <c r="E8" i="4"/>
  <c r="H7" i="4"/>
  <c r="G7" i="4"/>
  <c r="F7" i="4"/>
  <c r="E7" i="4"/>
  <c r="H6" i="4"/>
  <c r="G6" i="4"/>
  <c r="F6" i="4"/>
  <c r="E6" i="4"/>
  <c r="H5" i="4"/>
  <c r="G5" i="4"/>
  <c r="F5" i="4"/>
  <c r="E5" i="4"/>
  <c r="H4" i="4"/>
  <c r="G4" i="4"/>
  <c r="F4" i="4"/>
  <c r="E4" i="4"/>
  <c r="H3" i="4"/>
  <c r="G3" i="4"/>
  <c r="F3" i="4"/>
  <c r="E3" i="4"/>
  <c r="F12" i="4" l="1"/>
  <c r="F14" i="4"/>
  <c r="F21" i="4"/>
  <c r="F23" i="4"/>
  <c r="F25" i="4"/>
  <c r="F30" i="4"/>
  <c r="F32" i="4"/>
  <c r="F13" i="4"/>
  <c r="F16" i="4"/>
  <c r="F22" i="4"/>
  <c r="F24" i="4"/>
  <c r="F26" i="4"/>
  <c r="F31" i="4"/>
  <c r="F34" i="4"/>
</calcChain>
</file>

<file path=xl/sharedStrings.xml><?xml version="1.0" encoding="utf-8"?>
<sst xmlns="http://schemas.openxmlformats.org/spreadsheetml/2006/main" count="196" uniqueCount="129">
  <si>
    <t>Spatial dataset</t>
  </si>
  <si>
    <t>Feature Type</t>
  </si>
  <si>
    <t>Num Features</t>
  </si>
  <si>
    <t>rid or pid range</t>
  </si>
  <si>
    <t>locID range</t>
  </si>
  <si>
    <t>description</t>
  </si>
  <si>
    <t>edges</t>
  </si>
  <si>
    <t>Polyline</t>
  </si>
  <si>
    <t>NA</t>
  </si>
  <si>
    <t>sites</t>
  </si>
  <si>
    <t>Point</t>
  </si>
  <si>
    <t>Attribute</t>
  </si>
  <si>
    <t>Description</t>
  </si>
  <si>
    <t>COMID</t>
  </si>
  <si>
    <t>Common identifier of an NHD feature or relationship</t>
  </si>
  <si>
    <t>afvArea</t>
  </si>
  <si>
    <t>areaPI</t>
  </si>
  <si>
    <t>h2oAreaKm2</t>
  </si>
  <si>
    <t>netID</t>
  </si>
  <si>
    <t>network identifier (netID) created with Create SSN Tool to differentiate between two edges with the same binary ID</t>
  </si>
  <si>
    <t>rid</t>
  </si>
  <si>
    <t>rid field indicates which edge the site has been snapped to</t>
  </si>
  <si>
    <t>SLOPE</t>
  </si>
  <si>
    <t>upDist</t>
  </si>
  <si>
    <t>the upstream distance between the stream outlet (i.e., the most downstream location in the stream network) and the site</t>
  </si>
  <si>
    <t>NEAR_ANGLE</t>
  </si>
  <si>
    <t>NEAR_DIST</t>
  </si>
  <si>
    <t>NEAR_FID</t>
  </si>
  <si>
    <t>NEAR_X</t>
  </si>
  <si>
    <t>NEAR_Y</t>
  </si>
  <si>
    <t>ratio</t>
  </si>
  <si>
    <t>The ratio for each site provides the exact location along the stream edge</t>
  </si>
  <si>
    <t>pid</t>
  </si>
  <si>
    <t>unique point ID (pid) created with Create SSN Tool for every observation in the point file (n=5498)</t>
  </si>
  <si>
    <t>identifies each replicate site in the point file (corresponds to the NCEASID, n=1663)</t>
  </si>
  <si>
    <t>Watershed area accumulated downstream (Km2)</t>
  </si>
  <si>
    <t>Segment proportional influence (PI):  the relative influence that a stream segment has on the segment directly downstream, based on watershed area</t>
  </si>
  <si>
    <t>Stream segment length (m)</t>
  </si>
  <si>
    <t>locID</t>
  </si>
  <si>
    <t>preds</t>
  </si>
  <si>
    <t>0-501</t>
  </si>
  <si>
    <t xml:space="preserve">Streams data </t>
  </si>
  <si>
    <t>1-108</t>
  </si>
  <si>
    <t>6160-6661</t>
  </si>
  <si>
    <t>cottonwood</t>
  </si>
  <si>
    <t>crow</t>
  </si>
  <si>
    <t>dry</t>
  </si>
  <si>
    <t>jackknife</t>
  </si>
  <si>
    <t>network</t>
  </si>
  <si>
    <t>salt</t>
  </si>
  <si>
    <t>salt10m</t>
  </si>
  <si>
    <t>saltriver</t>
  </si>
  <si>
    <t>spring</t>
  </si>
  <si>
    <t>strawberry</t>
  </si>
  <si>
    <t>stump</t>
  </si>
  <si>
    <t>swift</t>
  </si>
  <si>
    <t>tincup</t>
  </si>
  <si>
    <t>willow</t>
  </si>
  <si>
    <t>207-964</t>
  </si>
  <si>
    <t>109-206</t>
  </si>
  <si>
    <t>965-1050</t>
  </si>
  <si>
    <t>1051-1379</t>
  </si>
  <si>
    <t>1380-6159</t>
  </si>
  <si>
    <t>6662-6822</t>
  </si>
  <si>
    <t>Prediction Locations at 100m interval spacing on Crow Creek</t>
  </si>
  <si>
    <t>Prediction locations at 100m spacing on the Salt River</t>
  </si>
  <si>
    <t>Prediction locations at 10m spacing on the Salt River</t>
  </si>
  <si>
    <t>Prediction locations at 100m spacing on the Salt River mainstem</t>
  </si>
  <si>
    <t>Prediction locations at 100m spacing on Spring Creek</t>
  </si>
  <si>
    <t>Prediction locations at 100m spacing on Strawberry Creek</t>
  </si>
  <si>
    <t>Prediction locations at 100m spacing on Stump Creek</t>
  </si>
  <si>
    <t>Prediction locations at 100m spacing on Swift Creek</t>
  </si>
  <si>
    <t>Prediction locations at 100m spacing on Tincup Creek</t>
  </si>
  <si>
    <t>Prediction locations at 100m spacing on Willow Creek</t>
  </si>
  <si>
    <t>Prediction locations at 100m spacing on Dry Creek</t>
  </si>
  <si>
    <t>Prediction locations at 100m spacing on Jackknife Creek</t>
  </si>
  <si>
    <t>6823-8543</t>
  </si>
  <si>
    <t>8544-9326</t>
  </si>
  <si>
    <t>9327-9621</t>
  </si>
  <si>
    <t>9622-9710</t>
  </si>
  <si>
    <t xml:space="preserve">Length </t>
  </si>
  <si>
    <t>Stream</t>
  </si>
  <si>
    <t>CANOPY</t>
  </si>
  <si>
    <t>trout_100m</t>
  </si>
  <si>
    <t>9711-10382</t>
  </si>
  <si>
    <t>10383-10488</t>
  </si>
  <si>
    <t>10489-10931</t>
  </si>
  <si>
    <t>10932-11073</t>
  </si>
  <si>
    <t>Prediction Locations at 100m interval spacing on Cotton Creek</t>
  </si>
  <si>
    <t>Prediction locations located at mid-points of edges. Variable spacing.</t>
  </si>
  <si>
    <t>x coordinate of the survey site, which has been "snapped" to the stream network using the STARS toolset. Note that, this field is used in the SSN package and should not be removed.</t>
  </si>
  <si>
    <t>The angle the site was moved when it was "snapped" to the stream network using the STARS toolset</t>
  </si>
  <si>
    <t>The distance the site was moved when it was "snapped" to the stream network using the STARS toolset</t>
  </si>
  <si>
    <t>The FID value of the line segment the site was "snapped" to using the STARS toolset</t>
  </si>
  <si>
    <t>y coordinate of the survey site, which has been "snapped" to the stream network using the STARS toolset. Note that, this field is used in the SSN package and should not be removed.</t>
  </si>
  <si>
    <t>Scenario 1 prediction of mean August stream temperature for the period 1993-2011 from the NorWeST regional stream temperature model.</t>
  </si>
  <si>
    <t>Density of trout expressed as number of trout per 100 meters of stream.</t>
  </si>
  <si>
    <t>Slope of the NHD stream reach (m/m) from the NHDPlus dataset.</t>
  </si>
  <si>
    <t>% Tree Canopy cover along a stream reach from the National Land Cover Database (NLCD).</t>
  </si>
  <si>
    <t>Trout density per 100 meters of stream</t>
  </si>
  <si>
    <t>Prediction locations at 100m spacing on for full network in the Salt River basin</t>
  </si>
  <si>
    <t>TroutDensity_BlockKrige.ssn</t>
  </si>
  <si>
    <t>GNIS_NAME</t>
  </si>
  <si>
    <t>S1_93_11</t>
  </si>
  <si>
    <t>Stream name</t>
  </si>
  <si>
    <t>additive function value (AFV) is equal to the product of the segment PIs found in the path downstream to the stream outlet</t>
  </si>
  <si>
    <t>SSN Model #3 Population estimates</t>
  </si>
  <si>
    <t xml:space="preserve">Mean trout density/100 m </t>
  </si>
  <si>
    <t>SE</t>
  </si>
  <si>
    <t>Stream reaches (100m each)</t>
  </si>
  <si>
    <t>Stream-scale trout Pop Estimate</t>
  </si>
  <si>
    <t>High 95%CI</t>
  </si>
  <si>
    <t>Low 95% CI</t>
  </si>
  <si>
    <t xml:space="preserve"> +/- Trout (95% CI)</t>
  </si>
  <si>
    <t>Cottonwood</t>
  </si>
  <si>
    <t>Crow</t>
  </si>
  <si>
    <t>Dry</t>
  </si>
  <si>
    <t>Jackknife</t>
  </si>
  <si>
    <t>Salt</t>
  </si>
  <si>
    <t>Spring</t>
  </si>
  <si>
    <t>Strawberry</t>
  </si>
  <si>
    <t>Stump</t>
  </si>
  <si>
    <t>Swift</t>
  </si>
  <si>
    <t>Tincup</t>
  </si>
  <si>
    <t>Willow</t>
  </si>
  <si>
    <t>SaltRiver</t>
  </si>
  <si>
    <t>Full Network</t>
  </si>
  <si>
    <t>SRS Pop estimate based on averages at observed sites</t>
  </si>
  <si>
    <t>infinite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</si>
</sst>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
    <numFmt numFmtId="165" formatCode="0.0"/>
  </numFmts>
  <fonts count="25" x14ac:knownFonts="1">
    <font>
      <sz val="11"/>
      <color theme="1"/>
      <name val="Calibri"/>
      <family val="2"/>
      <scheme val="minor"/>
    </font>
    <font>
      <b/>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2"/>
      <color rgb="FF000000"/>
      <name val="Calibri"/>
      <family val="2"/>
    </font>
    <font>
      <sz val="11"/>
      <color theme="1"/>
      <name val="Candara"/>
      <family val="2"/>
    </font>
    <font>
      <b/>
      <sz val="11"/>
      <color theme="1"/>
      <name val="Candara"/>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2">
    <border>
      <left/>
      <right/>
      <top/>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3" applyNumberFormat="0" applyAlignment="0" applyProtection="0"/>
    <xf numFmtId="0" fontId="6" fillId="28" borderId="4"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5"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0" applyNumberFormat="0" applyFill="0" applyBorder="0" applyAlignment="0" applyProtection="0"/>
    <xf numFmtId="0" fontId="12" fillId="30" borderId="3" applyNumberFormat="0" applyAlignment="0" applyProtection="0"/>
    <xf numFmtId="0" fontId="13" fillId="0" borderId="8" applyNumberFormat="0" applyFill="0" applyAlignment="0" applyProtection="0"/>
    <xf numFmtId="0" fontId="14" fillId="31" borderId="0" applyNumberFormat="0" applyBorder="0" applyAlignment="0" applyProtection="0"/>
    <xf numFmtId="0" fontId="2" fillId="32" borderId="9" applyNumberFormat="0" applyFont="0" applyAlignment="0" applyProtection="0"/>
    <xf numFmtId="0" fontId="15" fillId="27" borderId="10" applyNumberFormat="0" applyAlignment="0" applyProtection="0"/>
    <xf numFmtId="0" fontId="16" fillId="0" borderId="0" applyNumberFormat="0" applyFill="0" applyBorder="0" applyAlignment="0" applyProtection="0"/>
    <xf numFmtId="0" fontId="17" fillId="0" borderId="11" applyNumberFormat="0" applyFill="0" applyAlignment="0" applyProtection="0"/>
    <xf numFmtId="0" fontId="18" fillId="0" borderId="0" applyNumberFormat="0" applyFill="0" applyBorder="0" applyAlignment="0" applyProtection="0"/>
    <xf numFmtId="0" fontId="23" fillId="0" borderId="0"/>
  </cellStyleXfs>
  <cellXfs count="22">
    <xf numFmtId="0" fontId="0" fillId="0" borderId="0" xfId="0"/>
    <xf numFmtId="0" fontId="0" fillId="0" borderId="0" xfId="0"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0" fillId="0" borderId="0" xfId="0" applyAlignment="1">
      <alignment horizontal="left" vertical="top"/>
    </xf>
    <xf numFmtId="0" fontId="0" fillId="0" borderId="0" xfId="0" quotePrefix="1" applyAlignment="1">
      <alignment horizontal="left" vertical="top"/>
    </xf>
    <xf numFmtId="17" fontId="0" fillId="0" borderId="0" xfId="0" quotePrefix="1" applyNumberFormat="1" applyAlignment="1">
      <alignment horizontal="left" vertical="top"/>
    </xf>
    <xf numFmtId="0" fontId="20" fillId="0" borderId="0" xfId="0" applyFont="1" applyAlignment="1">
      <alignment horizontal="left" vertical="top"/>
    </xf>
    <xf numFmtId="0" fontId="20" fillId="0" borderId="1" xfId="0" applyFont="1" applyBorder="1"/>
    <xf numFmtId="0" fontId="20" fillId="0" borderId="1" xfId="0" applyFont="1" applyBorder="1" applyAlignment="1">
      <alignment wrapText="1"/>
    </xf>
    <xf numFmtId="0" fontId="19" fillId="0" borderId="0" xfId="0" applyFont="1"/>
    <xf numFmtId="164" fontId="19" fillId="0" borderId="0" xfId="0" applyNumberFormat="1" applyFont="1"/>
    <xf numFmtId="0" fontId="19" fillId="0" borderId="0" xfId="0" applyFont="1" applyAlignment="1">
      <alignment wrapText="1"/>
    </xf>
    <xf numFmtId="0" fontId="21" fillId="0" borderId="0" xfId="0" applyFont="1"/>
    <xf numFmtId="1" fontId="19" fillId="0" borderId="0" xfId="0" applyNumberFormat="1" applyFont="1"/>
    <xf numFmtId="0" fontId="22" fillId="0" borderId="0" xfId="0" applyFont="1" applyAlignment="1">
      <alignment vertical="center"/>
    </xf>
    <xf numFmtId="0" fontId="19" fillId="0" borderId="1" xfId="0" applyFont="1" applyBorder="1"/>
    <xf numFmtId="0" fontId="24" fillId="0" borderId="0" xfId="42" applyFont="1"/>
    <xf numFmtId="0" fontId="23" fillId="0" borderId="0" xfId="42"/>
    <xf numFmtId="3" fontId="23" fillId="0" borderId="0" xfId="42" applyNumberFormat="1"/>
    <xf numFmtId="165" fontId="23" fillId="0" borderId="0" xfId="42" applyNumberFormat="1"/>
    <xf numFmtId="2" fontId="23" fillId="0" borderId="0" xfId="42" applyNumberForma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xr:uid="{24AEB259-AF5B-49D6-95F1-F654BD3F3E37}"/>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AB498-CD0B-41CE-807D-B3DA8B2E49AA}">
  <dimension ref="A1:H34"/>
  <sheetViews>
    <sheetView tabSelected="1" zoomScaleNormal="100" workbookViewId="0">
      <selection activeCell="G11" sqref="G11"/>
    </sheetView>
  </sheetViews>
  <sheetFormatPr defaultRowHeight="15" x14ac:dyDescent="0.25"/>
  <cols>
    <col min="1" max="1" width="9.140625" style="18"/>
    <col min="2" max="2" width="26.7109375" style="18" customWidth="1"/>
    <col min="3" max="3" width="9.140625" style="18"/>
    <col min="4" max="4" width="25" style="18" customWidth="1"/>
    <col min="5" max="5" width="29.28515625" style="18" customWidth="1"/>
    <col min="6" max="6" width="16.42578125" style="18" customWidth="1"/>
    <col min="7" max="7" width="14.5703125" style="18" customWidth="1"/>
    <col min="8" max="8" width="19.42578125" style="18" customWidth="1"/>
    <col min="9" max="10" width="6.85546875" style="18" customWidth="1"/>
    <col min="11" max="16384" width="9.140625" style="18"/>
  </cols>
  <sheetData>
    <row r="1" spans="1:8" x14ac:dyDescent="0.25">
      <c r="A1" s="17" t="s">
        <v>106</v>
      </c>
    </row>
    <row r="2" spans="1:8" x14ac:dyDescent="0.25">
      <c r="A2" s="18" t="s">
        <v>81</v>
      </c>
      <c r="B2" s="18" t="s">
        <v>107</v>
      </c>
      <c r="C2" s="18" t="s">
        <v>108</v>
      </c>
      <c r="D2" s="18" t="s">
        <v>109</v>
      </c>
      <c r="E2" s="18" t="s">
        <v>110</v>
      </c>
      <c r="F2" s="18" t="s">
        <v>111</v>
      </c>
      <c r="G2" s="18" t="s">
        <v>112</v>
      </c>
      <c r="H2" s="18" t="s">
        <v>113</v>
      </c>
    </row>
    <row r="3" spans="1:8" x14ac:dyDescent="0.25">
      <c r="A3" s="18" t="s">
        <v>114</v>
      </c>
      <c r="B3" s="18">
        <v>28.1</v>
      </c>
      <c r="C3" s="18">
        <v>6.71</v>
      </c>
      <c r="D3" s="18">
        <v>98</v>
      </c>
      <c r="E3" s="19">
        <f>B3*D3</f>
        <v>2753.8</v>
      </c>
      <c r="F3" s="19">
        <f>E3+H3</f>
        <v>4042.6568000000002</v>
      </c>
      <c r="G3" s="19">
        <f t="shared" ref="G3:G16" si="0">E3-H3</f>
        <v>1464.9432000000002</v>
      </c>
      <c r="H3" s="19">
        <f>1.96*C3*D3</f>
        <v>1288.8568</v>
      </c>
    </row>
    <row r="4" spans="1:8" x14ac:dyDescent="0.25">
      <c r="A4" s="18" t="s">
        <v>115</v>
      </c>
      <c r="B4" s="18">
        <v>23.4</v>
      </c>
      <c r="C4" s="18">
        <v>4.95</v>
      </c>
      <c r="D4" s="18">
        <v>758</v>
      </c>
      <c r="E4" s="19">
        <f>B4*D4</f>
        <v>17737.2</v>
      </c>
      <c r="F4" s="19">
        <f t="shared" ref="F4:F16" si="1">E4+H4</f>
        <v>25091.315999999999</v>
      </c>
      <c r="G4" s="19">
        <f t="shared" si="0"/>
        <v>10383.084000000001</v>
      </c>
      <c r="H4" s="19">
        <f t="shared" ref="H4:H16" si="2">1.96*C4*D4</f>
        <v>7354.116</v>
      </c>
    </row>
    <row r="5" spans="1:8" x14ac:dyDescent="0.25">
      <c r="A5" s="18" t="s">
        <v>116</v>
      </c>
      <c r="B5" s="18">
        <v>12.5</v>
      </c>
      <c r="C5" s="18">
        <v>4.08</v>
      </c>
      <c r="D5" s="18">
        <v>86</v>
      </c>
      <c r="E5" s="19">
        <f t="shared" ref="E5:E16" si="3">B5*D5</f>
        <v>1075</v>
      </c>
      <c r="F5" s="19">
        <f t="shared" si="1"/>
        <v>1762.7248</v>
      </c>
      <c r="G5" s="19">
        <f t="shared" si="0"/>
        <v>387.27519999999993</v>
      </c>
      <c r="H5" s="19">
        <f t="shared" si="2"/>
        <v>687.72480000000007</v>
      </c>
    </row>
    <row r="6" spans="1:8" x14ac:dyDescent="0.25">
      <c r="A6" s="18" t="s">
        <v>117</v>
      </c>
      <c r="B6" s="18">
        <v>39.4</v>
      </c>
      <c r="C6" s="18">
        <v>4.92</v>
      </c>
      <c r="D6" s="18">
        <v>329</v>
      </c>
      <c r="E6" s="19">
        <f t="shared" si="3"/>
        <v>12962.6</v>
      </c>
      <c r="F6" s="19">
        <f t="shared" si="1"/>
        <v>16135.212800000001</v>
      </c>
      <c r="G6" s="19">
        <f t="shared" si="0"/>
        <v>9789.9871999999996</v>
      </c>
      <c r="H6" s="19">
        <f t="shared" si="2"/>
        <v>3172.6127999999999</v>
      </c>
    </row>
    <row r="7" spans="1:8" x14ac:dyDescent="0.25">
      <c r="A7" s="18" t="s">
        <v>118</v>
      </c>
      <c r="B7" s="18">
        <v>27</v>
      </c>
      <c r="C7" s="18">
        <v>4.68</v>
      </c>
      <c r="D7" s="18">
        <v>161</v>
      </c>
      <c r="E7" s="19">
        <f t="shared" si="3"/>
        <v>4347</v>
      </c>
      <c r="F7" s="19">
        <f t="shared" si="1"/>
        <v>5823.8207999999995</v>
      </c>
      <c r="G7" s="19">
        <f t="shared" si="0"/>
        <v>2870.1792000000005</v>
      </c>
      <c r="H7" s="19">
        <f t="shared" si="2"/>
        <v>1476.8207999999997</v>
      </c>
    </row>
    <row r="8" spans="1:8" x14ac:dyDescent="0.25">
      <c r="A8" s="18" t="s">
        <v>119</v>
      </c>
      <c r="B8" s="18">
        <v>60.2</v>
      </c>
      <c r="C8" s="18">
        <v>6.43</v>
      </c>
      <c r="D8" s="18">
        <v>295</v>
      </c>
      <c r="E8" s="19">
        <f t="shared" si="3"/>
        <v>17759</v>
      </c>
      <c r="F8" s="19">
        <f t="shared" si="1"/>
        <v>21476.826000000001</v>
      </c>
      <c r="G8" s="19">
        <f t="shared" si="0"/>
        <v>14041.174000000001</v>
      </c>
      <c r="H8" s="19">
        <f t="shared" si="2"/>
        <v>3717.8259999999996</v>
      </c>
    </row>
    <row r="9" spans="1:8" x14ac:dyDescent="0.25">
      <c r="A9" s="18" t="s">
        <v>120</v>
      </c>
      <c r="B9" s="18">
        <v>6.88</v>
      </c>
      <c r="C9" s="18">
        <v>12.9</v>
      </c>
      <c r="D9" s="18">
        <v>89</v>
      </c>
      <c r="E9" s="19">
        <f t="shared" si="3"/>
        <v>612.31999999999994</v>
      </c>
      <c r="F9" s="19">
        <f t="shared" si="1"/>
        <v>2862.5959999999995</v>
      </c>
      <c r="G9" s="19">
        <v>0</v>
      </c>
      <c r="H9" s="19">
        <f t="shared" si="2"/>
        <v>2250.2759999999998</v>
      </c>
    </row>
    <row r="10" spans="1:8" x14ac:dyDescent="0.25">
      <c r="A10" s="18" t="s">
        <v>121</v>
      </c>
      <c r="B10" s="18">
        <v>40.5</v>
      </c>
      <c r="C10" s="18">
        <v>7.72</v>
      </c>
      <c r="D10" s="18">
        <v>672</v>
      </c>
      <c r="E10" s="19">
        <f t="shared" si="3"/>
        <v>27216</v>
      </c>
      <c r="F10" s="19">
        <f t="shared" si="1"/>
        <v>37384.166400000002</v>
      </c>
      <c r="G10" s="19">
        <f t="shared" si="0"/>
        <v>17047.833599999998</v>
      </c>
      <c r="H10" s="19">
        <f t="shared" si="2"/>
        <v>10168.1664</v>
      </c>
    </row>
    <row r="11" spans="1:8" x14ac:dyDescent="0.25">
      <c r="A11" s="18" t="s">
        <v>122</v>
      </c>
      <c r="B11" s="18">
        <v>27</v>
      </c>
      <c r="C11" s="18">
        <v>15.3</v>
      </c>
      <c r="D11" s="18">
        <v>106</v>
      </c>
      <c r="E11" s="19">
        <f t="shared" si="3"/>
        <v>2862</v>
      </c>
      <c r="F11" s="19">
        <f t="shared" si="1"/>
        <v>6040.7280000000001</v>
      </c>
      <c r="G11" s="19">
        <v>0</v>
      </c>
      <c r="H11" s="19">
        <f t="shared" si="2"/>
        <v>3178.7280000000001</v>
      </c>
    </row>
    <row r="12" spans="1:8" x14ac:dyDescent="0.25">
      <c r="A12" s="18" t="s">
        <v>123</v>
      </c>
      <c r="B12" s="18">
        <v>44.1</v>
      </c>
      <c r="C12" s="18">
        <v>5.23</v>
      </c>
      <c r="D12" s="18">
        <v>443</v>
      </c>
      <c r="E12" s="19">
        <f t="shared" si="3"/>
        <v>19536.3</v>
      </c>
      <c r="F12" s="19">
        <f t="shared" si="1"/>
        <v>24077.404399999999</v>
      </c>
      <c r="G12" s="19">
        <f t="shared" si="0"/>
        <v>14995.195599999999</v>
      </c>
      <c r="H12" s="19">
        <f t="shared" si="2"/>
        <v>4541.1044000000002</v>
      </c>
    </row>
    <row r="13" spans="1:8" x14ac:dyDescent="0.25">
      <c r="A13" s="18" t="s">
        <v>124</v>
      </c>
      <c r="B13" s="18">
        <v>50.2</v>
      </c>
      <c r="C13" s="18">
        <v>8.0399999999999991</v>
      </c>
      <c r="D13" s="18">
        <v>142</v>
      </c>
      <c r="E13" s="19">
        <f t="shared" si="3"/>
        <v>7128.4000000000005</v>
      </c>
      <c r="F13" s="19">
        <f t="shared" si="1"/>
        <v>9366.0928000000004</v>
      </c>
      <c r="G13" s="19">
        <f t="shared" si="0"/>
        <v>4890.7072000000007</v>
      </c>
      <c r="H13" s="19">
        <f t="shared" si="2"/>
        <v>2237.6927999999998</v>
      </c>
    </row>
    <row r="14" spans="1:8" x14ac:dyDescent="0.25">
      <c r="A14" s="18" t="s">
        <v>125</v>
      </c>
      <c r="B14" s="18">
        <v>54.9</v>
      </c>
      <c r="C14" s="18">
        <v>7.75</v>
      </c>
      <c r="D14" s="18">
        <v>783</v>
      </c>
      <c r="E14" s="19">
        <f t="shared" si="3"/>
        <v>42986.7</v>
      </c>
      <c r="F14" s="19">
        <f t="shared" si="1"/>
        <v>54880.47</v>
      </c>
      <c r="G14" s="19">
        <f t="shared" si="0"/>
        <v>31092.929999999997</v>
      </c>
      <c r="H14" s="19">
        <f t="shared" si="2"/>
        <v>11893.77</v>
      </c>
    </row>
    <row r="15" spans="1:8" x14ac:dyDescent="0.25">
      <c r="E15" s="19"/>
      <c r="F15" s="19"/>
      <c r="G15" s="19"/>
      <c r="H15" s="19"/>
    </row>
    <row r="16" spans="1:8" x14ac:dyDescent="0.25">
      <c r="A16" s="18" t="s">
        <v>126</v>
      </c>
      <c r="B16" s="18">
        <v>38.5</v>
      </c>
      <c r="C16" s="18">
        <v>2.91</v>
      </c>
      <c r="D16" s="18">
        <v>4780</v>
      </c>
      <c r="E16" s="19">
        <f t="shared" si="3"/>
        <v>184030</v>
      </c>
      <c r="F16" s="19">
        <f t="shared" si="1"/>
        <v>211293.20799999998</v>
      </c>
      <c r="G16" s="19">
        <f t="shared" si="0"/>
        <v>156766.79200000002</v>
      </c>
      <c r="H16" s="19">
        <f t="shared" si="2"/>
        <v>27263.207999999999</v>
      </c>
    </row>
    <row r="19" spans="1:8" x14ac:dyDescent="0.25">
      <c r="A19" s="17" t="s">
        <v>127</v>
      </c>
    </row>
    <row r="20" spans="1:8" x14ac:dyDescent="0.25">
      <c r="A20" s="18" t="s">
        <v>81</v>
      </c>
      <c r="B20" s="18" t="s">
        <v>107</v>
      </c>
      <c r="C20" s="18" t="s">
        <v>108</v>
      </c>
      <c r="D20" s="18" t="s">
        <v>109</v>
      </c>
      <c r="E20" s="18" t="s">
        <v>110</v>
      </c>
      <c r="F20" s="18" t="s">
        <v>111</v>
      </c>
      <c r="G20" s="18" t="s">
        <v>112</v>
      </c>
      <c r="H20" s="18" t="s">
        <v>113</v>
      </c>
    </row>
    <row r="21" spans="1:8" x14ac:dyDescent="0.25">
      <c r="A21" s="18" t="s">
        <v>114</v>
      </c>
      <c r="B21" s="20">
        <v>26.166666666666668</v>
      </c>
      <c r="C21" s="21">
        <v>7.1620139935945701</v>
      </c>
      <c r="D21" s="18">
        <v>98</v>
      </c>
      <c r="E21" s="19">
        <f>B21*D21</f>
        <v>2564.3333333333335</v>
      </c>
      <c r="F21" s="19">
        <f t="shared" ref="F21:F32" si="4">E21+H21</f>
        <v>3940.0129812229784</v>
      </c>
      <c r="G21" s="19">
        <f t="shared" ref="G21:G32" si="5">E21-H21</f>
        <v>1188.6536854436886</v>
      </c>
      <c r="H21" s="19">
        <f>1.96*C21*D21</f>
        <v>1375.6796478896449</v>
      </c>
    </row>
    <row r="22" spans="1:8" x14ac:dyDescent="0.25">
      <c r="A22" s="18" t="s">
        <v>115</v>
      </c>
      <c r="B22" s="20">
        <v>18.777777777777779</v>
      </c>
      <c r="C22" s="21">
        <v>4.0265098297234845</v>
      </c>
      <c r="D22" s="18">
        <v>758</v>
      </c>
      <c r="E22" s="19">
        <f>B22*D22</f>
        <v>14233.555555555557</v>
      </c>
      <c r="F22" s="19">
        <f t="shared" si="4"/>
        <v>20215.660679379143</v>
      </c>
      <c r="G22" s="19">
        <f t="shared" si="5"/>
        <v>8251.4504317319697</v>
      </c>
      <c r="H22" s="19">
        <f t="shared" ref="H22:H32" si="6">1.96*C22*D22</f>
        <v>5982.1051238235868</v>
      </c>
    </row>
    <row r="23" spans="1:8" x14ac:dyDescent="0.25">
      <c r="A23" s="18" t="s">
        <v>116</v>
      </c>
      <c r="B23" s="20">
        <v>10.3</v>
      </c>
      <c r="C23" s="21">
        <v>2.8286235364769041</v>
      </c>
      <c r="D23" s="18">
        <v>86</v>
      </c>
      <c r="E23" s="19">
        <f t="shared" ref="E23:E32" si="7">B23*D23</f>
        <v>885.80000000000007</v>
      </c>
      <c r="F23" s="19">
        <f t="shared" si="4"/>
        <v>1362.592783308547</v>
      </c>
      <c r="G23" s="19">
        <f t="shared" si="5"/>
        <v>409.0072166914531</v>
      </c>
      <c r="H23" s="19">
        <f t="shared" si="6"/>
        <v>476.79278330854697</v>
      </c>
    </row>
    <row r="24" spans="1:8" x14ac:dyDescent="0.25">
      <c r="A24" s="18" t="s">
        <v>117</v>
      </c>
      <c r="B24" s="20">
        <v>40.142857142857146</v>
      </c>
      <c r="C24" s="21">
        <v>6.6801799203061076</v>
      </c>
      <c r="D24" s="18">
        <v>329</v>
      </c>
      <c r="E24" s="19">
        <f t="shared" si="7"/>
        <v>13207.000000000002</v>
      </c>
      <c r="F24" s="19">
        <f t="shared" si="4"/>
        <v>17514.647219810191</v>
      </c>
      <c r="G24" s="19">
        <f t="shared" si="5"/>
        <v>8899.3527801898108</v>
      </c>
      <c r="H24" s="19">
        <f t="shared" si="6"/>
        <v>4307.647219810191</v>
      </c>
    </row>
    <row r="25" spans="1:8" x14ac:dyDescent="0.25">
      <c r="A25" s="18" t="s">
        <v>118</v>
      </c>
      <c r="B25" s="20">
        <v>27.4</v>
      </c>
      <c r="C25" s="21">
        <v>9.096030880432286</v>
      </c>
      <c r="D25" s="18">
        <v>161</v>
      </c>
      <c r="E25" s="19">
        <f t="shared" si="7"/>
        <v>4411.3999999999996</v>
      </c>
      <c r="F25" s="19">
        <f t="shared" si="4"/>
        <v>7281.7435046292121</v>
      </c>
      <c r="G25" s="19">
        <f t="shared" si="5"/>
        <v>1541.0564953707876</v>
      </c>
      <c r="H25" s="19">
        <f t="shared" si="6"/>
        <v>2870.343504629212</v>
      </c>
    </row>
    <row r="26" spans="1:8" x14ac:dyDescent="0.25">
      <c r="A26" s="18" t="s">
        <v>119</v>
      </c>
      <c r="B26" s="20">
        <v>71.857142857142861</v>
      </c>
      <c r="C26" s="21">
        <v>13.524983181802011</v>
      </c>
      <c r="D26" s="18">
        <v>295</v>
      </c>
      <c r="E26" s="19">
        <f t="shared" si="7"/>
        <v>21197.857142857145</v>
      </c>
      <c r="F26" s="19">
        <f t="shared" si="4"/>
        <v>29018.002418575066</v>
      </c>
      <c r="G26" s="19">
        <f t="shared" si="5"/>
        <v>13377.711867139224</v>
      </c>
      <c r="H26" s="19">
        <f t="shared" si="6"/>
        <v>7820.1452757179222</v>
      </c>
    </row>
    <row r="27" spans="1:8" x14ac:dyDescent="0.25">
      <c r="A27" s="18" t="s">
        <v>120</v>
      </c>
      <c r="B27" s="20">
        <v>1</v>
      </c>
      <c r="C27" s="21"/>
      <c r="D27" s="18">
        <v>89</v>
      </c>
      <c r="E27" s="19">
        <f t="shared" si="7"/>
        <v>89</v>
      </c>
      <c r="F27" s="19" t="s">
        <v>128</v>
      </c>
      <c r="G27" s="19" t="s">
        <v>128</v>
      </c>
      <c r="H27" s="19">
        <f t="shared" si="6"/>
        <v>0</v>
      </c>
    </row>
    <row r="28" spans="1:8" x14ac:dyDescent="0.25">
      <c r="A28" s="18" t="s">
        <v>121</v>
      </c>
      <c r="B28" s="20">
        <v>31.23076923076923</v>
      </c>
      <c r="C28" s="21">
        <v>6.5683329717374566</v>
      </c>
      <c r="D28" s="18">
        <v>672</v>
      </c>
      <c r="E28" s="19">
        <f t="shared" si="7"/>
        <v>20987.076923076922</v>
      </c>
      <c r="F28" s="19">
        <f t="shared" si="4"/>
        <v>29638.359646811761</v>
      </c>
      <c r="G28" s="19">
        <f t="shared" si="5"/>
        <v>12335.794199342083</v>
      </c>
      <c r="H28" s="19">
        <f t="shared" si="6"/>
        <v>8651.2827237348392</v>
      </c>
    </row>
    <row r="29" spans="1:8" x14ac:dyDescent="0.25">
      <c r="A29" s="18" t="s">
        <v>122</v>
      </c>
      <c r="B29" s="20">
        <v>32</v>
      </c>
      <c r="C29" s="21"/>
      <c r="D29" s="18">
        <v>106</v>
      </c>
      <c r="E29" s="19">
        <f t="shared" si="7"/>
        <v>3392</v>
      </c>
      <c r="F29" s="19" t="s">
        <v>128</v>
      </c>
      <c r="G29" s="19" t="s">
        <v>128</v>
      </c>
      <c r="H29" s="19">
        <f t="shared" si="6"/>
        <v>0</v>
      </c>
    </row>
    <row r="30" spans="1:8" x14ac:dyDescent="0.25">
      <c r="A30" s="18" t="s">
        <v>123</v>
      </c>
      <c r="B30" s="20">
        <v>44.153846153846153</v>
      </c>
      <c r="C30" s="21">
        <v>11.134288777814739</v>
      </c>
      <c r="D30" s="18">
        <v>443</v>
      </c>
      <c r="E30" s="19">
        <f t="shared" si="7"/>
        <v>19560.153846153848</v>
      </c>
      <c r="F30" s="19">
        <f t="shared" si="4"/>
        <v>29227.834106154827</v>
      </c>
      <c r="G30" s="19">
        <f t="shared" si="5"/>
        <v>9892.4735861528661</v>
      </c>
      <c r="H30" s="19">
        <f t="shared" si="6"/>
        <v>9667.6802600009814</v>
      </c>
    </row>
    <row r="31" spans="1:8" x14ac:dyDescent="0.25">
      <c r="A31" s="18" t="s">
        <v>124</v>
      </c>
      <c r="B31" s="20">
        <v>27.8</v>
      </c>
      <c r="C31" s="21">
        <v>13.458826100369972</v>
      </c>
      <c r="D31" s="18">
        <v>142</v>
      </c>
      <c r="E31" s="19">
        <f t="shared" si="7"/>
        <v>3947.6</v>
      </c>
      <c r="F31" s="19">
        <f t="shared" si="4"/>
        <v>7693.4604802549711</v>
      </c>
      <c r="G31" s="19">
        <f t="shared" si="5"/>
        <v>201.73951974502916</v>
      </c>
      <c r="H31" s="19">
        <f t="shared" si="6"/>
        <v>3745.8604802549708</v>
      </c>
    </row>
    <row r="32" spans="1:8" x14ac:dyDescent="0.25">
      <c r="A32" s="18" t="s">
        <v>125</v>
      </c>
      <c r="B32" s="20">
        <v>69.400000000000006</v>
      </c>
      <c r="C32" s="21">
        <v>13.23</v>
      </c>
      <c r="D32" s="18">
        <v>783</v>
      </c>
      <c r="E32" s="19">
        <f t="shared" si="7"/>
        <v>54340.200000000004</v>
      </c>
      <c r="F32" s="19">
        <f t="shared" si="4"/>
        <v>74644.016400000008</v>
      </c>
      <c r="G32" s="19">
        <f t="shared" si="5"/>
        <v>34036.383600000001</v>
      </c>
      <c r="H32" s="19">
        <f t="shared" si="6"/>
        <v>20303.8164</v>
      </c>
    </row>
    <row r="33" spans="1:8" x14ac:dyDescent="0.25">
      <c r="E33" s="19"/>
    </row>
    <row r="34" spans="1:8" x14ac:dyDescent="0.25">
      <c r="A34" s="18" t="s">
        <v>126</v>
      </c>
      <c r="B34" s="20">
        <v>32.6</v>
      </c>
      <c r="C34" s="21">
        <v>2.83</v>
      </c>
      <c r="D34" s="18">
        <v>4780</v>
      </c>
      <c r="E34" s="19">
        <f t="shared" ref="E34" si="8">B34*D34</f>
        <v>155828</v>
      </c>
      <c r="F34" s="19">
        <f t="shared" ref="F34" si="9">E34+H34</f>
        <v>182341.704</v>
      </c>
      <c r="G34" s="19">
        <f t="shared" ref="G34" si="10">E34-H34</f>
        <v>129314.296</v>
      </c>
      <c r="H34" s="19">
        <f t="shared" ref="H34" si="11">1.96*C34*D34</f>
        <v>26513.704000000002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workbookViewId="0">
      <selection activeCell="C7" sqref="C7"/>
    </sheetView>
  </sheetViews>
  <sheetFormatPr defaultRowHeight="15" x14ac:dyDescent="0.25"/>
  <cols>
    <col min="1" max="1" width="14.28515625" customWidth="1"/>
    <col min="2" max="2" width="13.85546875" customWidth="1"/>
    <col min="3" max="4" width="14.140625" customWidth="1"/>
    <col min="5" max="5" width="12.7109375" customWidth="1"/>
    <col min="6" max="6" width="71.42578125" bestFit="1" customWidth="1"/>
  </cols>
  <sheetData>
    <row r="1" spans="1:6" ht="15.75" x14ac:dyDescent="0.25">
      <c r="A1" s="7" t="s">
        <v>101</v>
      </c>
    </row>
    <row r="3" spans="1:6" x14ac:dyDescent="0.25">
      <c r="A3" s="2" t="s">
        <v>0</v>
      </c>
      <c r="B3" s="2" t="s">
        <v>1</v>
      </c>
      <c r="C3" s="2" t="s">
        <v>2</v>
      </c>
      <c r="D3" s="2" t="s">
        <v>3</v>
      </c>
      <c r="E3" s="2" t="s">
        <v>4</v>
      </c>
      <c r="F3" s="3" t="s">
        <v>5</v>
      </c>
    </row>
    <row r="4" spans="1:6" x14ac:dyDescent="0.25">
      <c r="A4" s="4" t="s">
        <v>6</v>
      </c>
      <c r="B4" s="4" t="s">
        <v>7</v>
      </c>
      <c r="C4" s="4">
        <v>502</v>
      </c>
      <c r="D4" s="5" t="s">
        <v>40</v>
      </c>
      <c r="E4" s="4" t="s">
        <v>8</v>
      </c>
      <c r="F4" s="1" t="s">
        <v>41</v>
      </c>
    </row>
    <row r="5" spans="1:6" x14ac:dyDescent="0.25">
      <c r="A5" s="4" t="s">
        <v>9</v>
      </c>
      <c r="B5" s="4" t="s">
        <v>10</v>
      </c>
      <c r="C5" s="4">
        <v>108</v>
      </c>
      <c r="D5" s="6" t="s">
        <v>42</v>
      </c>
      <c r="E5" s="5" t="s">
        <v>42</v>
      </c>
      <c r="F5" s="1" t="s">
        <v>99</v>
      </c>
    </row>
    <row r="6" spans="1:6" x14ac:dyDescent="0.25">
      <c r="A6" s="4" t="s">
        <v>39</v>
      </c>
      <c r="B6" s="4" t="s">
        <v>10</v>
      </c>
      <c r="C6" s="4">
        <v>502</v>
      </c>
      <c r="D6" s="5" t="s">
        <v>43</v>
      </c>
      <c r="E6" s="5" t="s">
        <v>43</v>
      </c>
      <c r="F6" s="1" t="s">
        <v>89</v>
      </c>
    </row>
    <row r="7" spans="1:6" x14ac:dyDescent="0.25">
      <c r="A7" s="4" t="s">
        <v>44</v>
      </c>
      <c r="B7" s="4" t="s">
        <v>10</v>
      </c>
      <c r="C7" s="4">
        <v>98</v>
      </c>
      <c r="D7" s="5" t="s">
        <v>59</v>
      </c>
      <c r="E7" s="5" t="s">
        <v>59</v>
      </c>
      <c r="F7" s="1" t="s">
        <v>88</v>
      </c>
    </row>
    <row r="8" spans="1:6" x14ac:dyDescent="0.25">
      <c r="A8" s="4" t="s">
        <v>45</v>
      </c>
      <c r="B8" s="4" t="s">
        <v>10</v>
      </c>
      <c r="C8" s="4">
        <v>758</v>
      </c>
      <c r="D8" s="4" t="s">
        <v>58</v>
      </c>
      <c r="E8" s="4" t="s">
        <v>58</v>
      </c>
      <c r="F8" s="1" t="s">
        <v>64</v>
      </c>
    </row>
    <row r="9" spans="1:6" x14ac:dyDescent="0.25">
      <c r="A9" s="4" t="s">
        <v>46</v>
      </c>
      <c r="B9" s="4" t="s">
        <v>10</v>
      </c>
      <c r="C9" s="4">
        <v>86</v>
      </c>
      <c r="D9" s="4" t="s">
        <v>60</v>
      </c>
      <c r="E9" s="4" t="s">
        <v>60</v>
      </c>
      <c r="F9" s="4" t="s">
        <v>74</v>
      </c>
    </row>
    <row r="10" spans="1:6" x14ac:dyDescent="0.25">
      <c r="A10" s="4" t="s">
        <v>47</v>
      </c>
      <c r="B10" s="4" t="s">
        <v>10</v>
      </c>
      <c r="C10" s="4">
        <v>329</v>
      </c>
      <c r="D10" t="s">
        <v>61</v>
      </c>
      <c r="E10" t="s">
        <v>61</v>
      </c>
      <c r="F10" s="4" t="s">
        <v>75</v>
      </c>
    </row>
    <row r="11" spans="1:6" x14ac:dyDescent="0.25">
      <c r="A11" s="4" t="s">
        <v>48</v>
      </c>
      <c r="B11" s="4" t="s">
        <v>10</v>
      </c>
      <c r="C11" s="4">
        <v>4780</v>
      </c>
      <c r="D11" t="s">
        <v>62</v>
      </c>
      <c r="E11" t="s">
        <v>62</v>
      </c>
      <c r="F11" s="4" t="s">
        <v>100</v>
      </c>
    </row>
    <row r="12" spans="1:6" x14ac:dyDescent="0.25">
      <c r="A12" s="4" t="s">
        <v>49</v>
      </c>
      <c r="B12" s="4" t="s">
        <v>10</v>
      </c>
      <c r="C12" s="4">
        <v>161</v>
      </c>
      <c r="D12" t="s">
        <v>63</v>
      </c>
      <c r="E12" t="s">
        <v>63</v>
      </c>
      <c r="F12" s="4" t="s">
        <v>65</v>
      </c>
    </row>
    <row r="13" spans="1:6" x14ac:dyDescent="0.25">
      <c r="A13" s="4" t="s">
        <v>50</v>
      </c>
      <c r="B13" s="4" t="s">
        <v>10</v>
      </c>
      <c r="C13" s="4">
        <v>1721</v>
      </c>
      <c r="D13" t="s">
        <v>76</v>
      </c>
      <c r="E13" t="s">
        <v>76</v>
      </c>
      <c r="F13" s="4" t="s">
        <v>66</v>
      </c>
    </row>
    <row r="14" spans="1:6" x14ac:dyDescent="0.25">
      <c r="A14" s="4" t="s">
        <v>51</v>
      </c>
      <c r="B14" s="4" t="s">
        <v>10</v>
      </c>
      <c r="C14" s="4">
        <v>783</v>
      </c>
      <c r="D14" t="s">
        <v>77</v>
      </c>
      <c r="E14" t="s">
        <v>77</v>
      </c>
      <c r="F14" s="4" t="s">
        <v>67</v>
      </c>
    </row>
    <row r="15" spans="1:6" x14ac:dyDescent="0.25">
      <c r="A15" s="4" t="s">
        <v>52</v>
      </c>
      <c r="B15" s="4" t="s">
        <v>10</v>
      </c>
      <c r="C15" s="4">
        <v>295</v>
      </c>
      <c r="D15" t="s">
        <v>78</v>
      </c>
      <c r="E15" t="s">
        <v>78</v>
      </c>
      <c r="F15" s="4" t="s">
        <v>68</v>
      </c>
    </row>
    <row r="16" spans="1:6" x14ac:dyDescent="0.25">
      <c r="A16" s="4" t="s">
        <v>53</v>
      </c>
      <c r="B16" s="4" t="s">
        <v>10</v>
      </c>
      <c r="C16" s="4">
        <v>89</v>
      </c>
      <c r="D16" t="s">
        <v>79</v>
      </c>
      <c r="E16" t="s">
        <v>79</v>
      </c>
      <c r="F16" t="s">
        <v>69</v>
      </c>
    </row>
    <row r="17" spans="1:6" x14ac:dyDescent="0.25">
      <c r="A17" s="4" t="s">
        <v>54</v>
      </c>
      <c r="B17" s="4" t="s">
        <v>10</v>
      </c>
      <c r="C17" s="4">
        <v>672</v>
      </c>
      <c r="D17" t="s">
        <v>84</v>
      </c>
      <c r="E17" t="s">
        <v>84</v>
      </c>
      <c r="F17" t="s">
        <v>70</v>
      </c>
    </row>
    <row r="18" spans="1:6" x14ac:dyDescent="0.25">
      <c r="A18" s="4" t="s">
        <v>55</v>
      </c>
      <c r="B18" s="4" t="s">
        <v>10</v>
      </c>
      <c r="C18" s="4">
        <v>106</v>
      </c>
      <c r="D18" t="s">
        <v>85</v>
      </c>
      <c r="E18" t="s">
        <v>85</v>
      </c>
      <c r="F18" t="s">
        <v>71</v>
      </c>
    </row>
    <row r="19" spans="1:6" x14ac:dyDescent="0.25">
      <c r="A19" s="4" t="s">
        <v>56</v>
      </c>
      <c r="B19" s="4" t="s">
        <v>10</v>
      </c>
      <c r="C19" s="4">
        <v>443</v>
      </c>
      <c r="D19" t="s">
        <v>86</v>
      </c>
      <c r="E19" t="s">
        <v>86</v>
      </c>
      <c r="F19" t="s">
        <v>72</v>
      </c>
    </row>
    <row r="20" spans="1:6" x14ac:dyDescent="0.25">
      <c r="A20" s="4" t="s">
        <v>57</v>
      </c>
      <c r="B20" s="4" t="s">
        <v>10</v>
      </c>
      <c r="C20" s="4">
        <v>142</v>
      </c>
      <c r="D20" t="s">
        <v>87</v>
      </c>
      <c r="E20" t="s">
        <v>87</v>
      </c>
      <c r="F20" t="s">
        <v>73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
  <sheetViews>
    <sheetView zoomScaleNormal="100" workbookViewId="0">
      <pane ySplit="1" topLeftCell="A2" activePane="bottomLeft" state="frozen"/>
      <selection pane="bottomLeft" activeCell="B31" sqref="B31"/>
    </sheetView>
  </sheetViews>
  <sheetFormatPr defaultRowHeight="15.75" x14ac:dyDescent="0.25"/>
  <cols>
    <col min="1" max="1" width="13.7109375" style="10" bestFit="1" customWidth="1"/>
    <col min="2" max="2" width="183" style="10" bestFit="1" customWidth="1"/>
    <col min="3" max="3" width="14.7109375" style="10" customWidth="1"/>
    <col min="4" max="4" width="17.140625" style="10" customWidth="1"/>
    <col min="5" max="5" width="12.5703125" style="10" customWidth="1"/>
    <col min="6" max="6" width="71.5703125" style="10" customWidth="1"/>
    <col min="7" max="16384" width="9.140625" style="10"/>
  </cols>
  <sheetData>
    <row r="1" spans="1:2" x14ac:dyDescent="0.25">
      <c r="A1" s="8" t="s">
        <v>11</v>
      </c>
      <c r="B1" s="9" t="s">
        <v>12</v>
      </c>
    </row>
    <row r="2" spans="1:2" x14ac:dyDescent="0.25">
      <c r="A2" s="11" t="s">
        <v>15</v>
      </c>
      <c r="B2" s="12" t="s">
        <v>105</v>
      </c>
    </row>
    <row r="3" spans="1:2" x14ac:dyDescent="0.25">
      <c r="A3" s="11" t="s">
        <v>82</v>
      </c>
      <c r="B3" s="10" t="s">
        <v>98</v>
      </c>
    </row>
    <row r="4" spans="1:2" x14ac:dyDescent="0.25">
      <c r="A4" s="11" t="s">
        <v>38</v>
      </c>
      <c r="B4" s="10" t="s">
        <v>34</v>
      </c>
    </row>
    <row r="5" spans="1:2" x14ac:dyDescent="0.25">
      <c r="A5" s="11" t="s">
        <v>25</v>
      </c>
      <c r="B5" s="13" t="s">
        <v>91</v>
      </c>
    </row>
    <row r="6" spans="1:2" x14ac:dyDescent="0.25">
      <c r="A6" s="11" t="s">
        <v>26</v>
      </c>
      <c r="B6" s="13" t="s">
        <v>92</v>
      </c>
    </row>
    <row r="7" spans="1:2" x14ac:dyDescent="0.25">
      <c r="A7" s="14" t="s">
        <v>27</v>
      </c>
      <c r="B7" s="13" t="s">
        <v>93</v>
      </c>
    </row>
    <row r="8" spans="1:2" x14ac:dyDescent="0.25">
      <c r="A8" s="11" t="s">
        <v>28</v>
      </c>
      <c r="B8" s="15" t="s">
        <v>90</v>
      </c>
    </row>
    <row r="9" spans="1:2" x14ac:dyDescent="0.25">
      <c r="A9" s="11" t="s">
        <v>29</v>
      </c>
      <c r="B9" s="15" t="s">
        <v>94</v>
      </c>
    </row>
    <row r="10" spans="1:2" x14ac:dyDescent="0.25">
      <c r="A10" s="11" t="s">
        <v>18</v>
      </c>
      <c r="B10" s="10" t="s">
        <v>19</v>
      </c>
    </row>
    <row r="11" spans="1:2" x14ac:dyDescent="0.25">
      <c r="A11" s="11" t="s">
        <v>32</v>
      </c>
      <c r="B11" s="10" t="s">
        <v>33</v>
      </c>
    </row>
    <row r="12" spans="1:2" x14ac:dyDescent="0.25">
      <c r="A12" s="11" t="s">
        <v>30</v>
      </c>
      <c r="B12" s="12" t="s">
        <v>31</v>
      </c>
    </row>
    <row r="13" spans="1:2" x14ac:dyDescent="0.25">
      <c r="A13" s="14" t="s">
        <v>20</v>
      </c>
      <c r="B13" s="12" t="s">
        <v>21</v>
      </c>
    </row>
    <row r="14" spans="1:2" x14ac:dyDescent="0.25">
      <c r="A14" s="11" t="s">
        <v>103</v>
      </c>
      <c r="B14" s="10" t="s">
        <v>95</v>
      </c>
    </row>
    <row r="15" spans="1:2" x14ac:dyDescent="0.25">
      <c r="A15" s="11" t="s">
        <v>22</v>
      </c>
      <c r="B15" s="10" t="s">
        <v>97</v>
      </c>
    </row>
    <row r="16" spans="1:2" x14ac:dyDescent="0.25">
      <c r="A16" s="11" t="s">
        <v>81</v>
      </c>
      <c r="B16" s="10" t="s">
        <v>104</v>
      </c>
    </row>
    <row r="17" spans="1:2" x14ac:dyDescent="0.25">
      <c r="A17" s="11" t="s">
        <v>83</v>
      </c>
      <c r="B17" s="10" t="s">
        <v>96</v>
      </c>
    </row>
    <row r="18" spans="1:2" x14ac:dyDescent="0.25">
      <c r="A18" s="11" t="s">
        <v>23</v>
      </c>
      <c r="B18" s="12" t="s">
        <v>24</v>
      </c>
    </row>
    <row r="99" s="10" customFormat="1" x14ac:dyDescent="0.25"/>
  </sheetData>
  <sortState xmlns:xlrd2="http://schemas.microsoft.com/office/spreadsheetml/2017/richdata2" ref="A2:BZ164">
    <sortCondition ref="A2:A16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B32" sqref="B32"/>
    </sheetView>
  </sheetViews>
  <sheetFormatPr defaultRowHeight="15.75" x14ac:dyDescent="0.25"/>
  <cols>
    <col min="1" max="1" width="12.7109375" style="10" bestFit="1" customWidth="1"/>
    <col min="2" max="2" width="144.140625" style="10" bestFit="1" customWidth="1"/>
    <col min="3" max="16384" width="9.140625" style="10"/>
  </cols>
  <sheetData>
    <row r="1" spans="1:2" x14ac:dyDescent="0.25">
      <c r="A1" s="16" t="s">
        <v>11</v>
      </c>
      <c r="B1" s="16" t="s">
        <v>12</v>
      </c>
    </row>
    <row r="2" spans="1:2" x14ac:dyDescent="0.25">
      <c r="A2" s="10" t="s">
        <v>15</v>
      </c>
      <c r="B2" s="10" t="s">
        <v>105</v>
      </c>
    </row>
    <row r="3" spans="1:2" x14ac:dyDescent="0.25">
      <c r="A3" s="10" t="s">
        <v>16</v>
      </c>
      <c r="B3" s="10" t="s">
        <v>36</v>
      </c>
    </row>
    <row r="4" spans="1:2" x14ac:dyDescent="0.25">
      <c r="A4" s="10" t="s">
        <v>13</v>
      </c>
      <c r="B4" s="12" t="s">
        <v>14</v>
      </c>
    </row>
    <row r="5" spans="1:2" x14ac:dyDescent="0.25">
      <c r="A5" s="10" t="s">
        <v>102</v>
      </c>
      <c r="B5" s="10" t="s">
        <v>104</v>
      </c>
    </row>
    <row r="6" spans="1:2" x14ac:dyDescent="0.25">
      <c r="A6" s="10" t="s">
        <v>17</v>
      </c>
      <c r="B6" s="10" t="s">
        <v>35</v>
      </c>
    </row>
    <row r="7" spans="1:2" x14ac:dyDescent="0.25">
      <c r="A7" s="10" t="s">
        <v>80</v>
      </c>
      <c r="B7" s="10" t="s">
        <v>37</v>
      </c>
    </row>
    <row r="8" spans="1:2" x14ac:dyDescent="0.25">
      <c r="A8" s="10" t="s">
        <v>18</v>
      </c>
      <c r="B8" s="10" t="s">
        <v>19</v>
      </c>
    </row>
    <row r="9" spans="1:2" x14ac:dyDescent="0.25">
      <c r="A9" s="10" t="s">
        <v>20</v>
      </c>
      <c r="B9" s="10" t="s">
        <v>21</v>
      </c>
    </row>
    <row r="10" spans="1:2" x14ac:dyDescent="0.25">
      <c r="A10" s="10" t="s">
        <v>23</v>
      </c>
      <c r="B10" s="10" t="s">
        <v>24</v>
      </c>
    </row>
  </sheetData>
  <sortState xmlns:xlrd2="http://schemas.microsoft.com/office/spreadsheetml/2017/richdata2" ref="A2:B23">
    <sortCondition ref="A2:A2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estimates</vt:lpstr>
      <vt:lpstr>SpDataInfo</vt:lpstr>
      <vt:lpstr>SiteAtDesc</vt:lpstr>
      <vt:lpstr>EdgeAtDesc</vt:lpstr>
    </vt:vector>
  </TitlesOfParts>
  <Company>Forest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glchandler</dc:creator>
  <cp:lastModifiedBy>Vaisvil, Alexander V</cp:lastModifiedBy>
  <dcterms:created xsi:type="dcterms:W3CDTF">2011-03-31T16:43:39Z</dcterms:created>
  <dcterms:modified xsi:type="dcterms:W3CDTF">2024-11-20T21:16:17Z</dcterms:modified>
</cp:coreProperties>
</file>