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bertrand\Desktop\Bertrand\GitHub\OMRSeasonalReport\ControlingFactors\"/>
    </mc:Choice>
  </mc:AlternateContent>
  <xr:revisionPtr revIDLastSave="0" documentId="13_ncr:1_{22AF4D6C-3F35-4C3D-9EA4-3A9F0B29A8FA}" xr6:coauthVersionLast="47" xr6:coauthVersionMax="47" xr10:uidLastSave="{00000000-0000-0000-0000-000000000000}"/>
  <bookViews>
    <workbookView xWindow="-120" yWindow="-120" windowWidth="29040" windowHeight="15840" tabRatio="1000" activeTab="7" xr2:uid="{00000000-000D-0000-FFFF-FFFF00000000}"/>
  </bookViews>
  <sheets>
    <sheet name="Metadata - Data" sheetId="73" r:id="rId1"/>
    <sheet name="DayFlow Daily" sheetId="2" r:id="rId2"/>
    <sheet name="WY2022_SteelheadSalvageData" sheetId="89" r:id="rId3"/>
    <sheet name="WY2022_ChinookSalmonSalvageData" sheetId="90" r:id="rId4"/>
    <sheet name="Salmonid Distribution" sheetId="6" r:id="rId5"/>
    <sheet name="DCC Fish" sheetId="74" r:id="rId6"/>
    <sheet name="SurveyDisruptions" sheetId="75" r:id="rId7"/>
    <sheet name="Controlling Factors" sheetId="60" r:id="rId8"/>
    <sheet name="AdultDeltaSmelt" sheetId="67" r:id="rId9"/>
    <sheet name="ITP 8.17" sheetId="88" r:id="rId10"/>
    <sheet name="LarvalJuvDeltaSmelt" sheetId="87" r:id="rId1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266" i="2" l="1"/>
  <c r="K267" i="2"/>
  <c r="K268" i="2"/>
  <c r="K269" i="2"/>
  <c r="K270" i="2"/>
  <c r="K271" i="2"/>
  <c r="K272" i="2"/>
  <c r="K273" i="2"/>
  <c r="K274" i="2"/>
  <c r="C266" i="2"/>
  <c r="F266" i="2"/>
  <c r="C267" i="2"/>
  <c r="F267" i="2"/>
  <c r="C268" i="2"/>
  <c r="F268" i="2"/>
  <c r="C269" i="2"/>
  <c r="F269" i="2"/>
  <c r="C270" i="2"/>
  <c r="F270" i="2"/>
  <c r="C271" i="2"/>
  <c r="F271" i="2"/>
  <c r="C272" i="2"/>
  <c r="F272" i="2"/>
  <c r="C273" i="2"/>
  <c r="F273" i="2"/>
  <c r="C274" i="2"/>
  <c r="F274" i="2"/>
  <c r="S267" i="2"/>
  <c r="S268" i="2"/>
  <c r="S269" i="2"/>
  <c r="S270" i="2"/>
  <c r="S271" i="2"/>
  <c r="S272" i="2"/>
  <c r="S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08" i="2"/>
  <c r="S209" i="2"/>
  <c r="S210" i="2"/>
  <c r="S211" i="2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S231" i="2"/>
  <c r="S232" i="2"/>
  <c r="S233" i="2"/>
  <c r="S234" i="2"/>
  <c r="S235" i="2"/>
  <c r="S236" i="2"/>
  <c r="S237" i="2"/>
  <c r="S238" i="2"/>
  <c r="S239" i="2"/>
  <c r="S240" i="2"/>
  <c r="S241" i="2"/>
  <c r="S242" i="2"/>
  <c r="S243" i="2"/>
  <c r="S244" i="2"/>
  <c r="S245" i="2"/>
  <c r="S246" i="2"/>
  <c r="S247" i="2"/>
  <c r="S248" i="2"/>
  <c r="S249" i="2"/>
  <c r="S250" i="2"/>
  <c r="S251" i="2"/>
  <c r="S252" i="2"/>
  <c r="S253" i="2"/>
  <c r="S254" i="2"/>
  <c r="S255" i="2"/>
  <c r="S256" i="2"/>
  <c r="S257" i="2"/>
  <c r="S258" i="2"/>
  <c r="S259" i="2"/>
  <c r="S260" i="2"/>
  <c r="S261" i="2"/>
  <c r="S262" i="2"/>
  <c r="S263" i="2"/>
  <c r="S264" i="2"/>
  <c r="S265" i="2"/>
  <c r="S266" i="2"/>
  <c r="G201" i="6"/>
  <c r="F201" i="6"/>
  <c r="G200" i="6"/>
  <c r="F200" i="6"/>
  <c r="G199" i="6"/>
  <c r="F199" i="6"/>
  <c r="G198" i="6"/>
  <c r="F198" i="6"/>
  <c r="G197" i="6"/>
  <c r="F197" i="6"/>
  <c r="G196" i="6"/>
  <c r="F196" i="6"/>
  <c r="G195" i="6"/>
  <c r="F195" i="6"/>
  <c r="G194" i="6"/>
  <c r="F194" i="6"/>
  <c r="E194" i="6"/>
  <c r="G193" i="6"/>
  <c r="F193" i="6"/>
  <c r="E193" i="6"/>
  <c r="G192" i="6"/>
  <c r="F192" i="6"/>
  <c r="E192" i="6"/>
  <c r="G191" i="6"/>
  <c r="F191" i="6"/>
  <c r="E191" i="6"/>
  <c r="G190" i="6"/>
  <c r="F190" i="6"/>
  <c r="E190" i="6"/>
  <c r="G189" i="6"/>
  <c r="F189" i="6"/>
  <c r="E189" i="6"/>
  <c r="G188" i="6"/>
  <c r="F188" i="6"/>
  <c r="E188" i="6"/>
  <c r="G187" i="6"/>
  <c r="F187" i="6"/>
  <c r="E187" i="6"/>
  <c r="G186" i="6"/>
  <c r="F186" i="6"/>
  <c r="E186" i="6"/>
  <c r="G185" i="6"/>
  <c r="F185" i="6"/>
  <c r="E185" i="6"/>
  <c r="G184" i="6"/>
  <c r="F184" i="6"/>
  <c r="E184" i="6"/>
  <c r="G183" i="6"/>
  <c r="F183" i="6"/>
  <c r="E183" i="6"/>
  <c r="G182" i="6"/>
  <c r="F182" i="6"/>
  <c r="E182" i="6"/>
  <c r="G181" i="6"/>
  <c r="F181" i="6"/>
  <c r="E181" i="6"/>
  <c r="F180" i="6"/>
  <c r="E180" i="6"/>
  <c r="F179" i="6"/>
  <c r="E179" i="6"/>
  <c r="F178" i="6"/>
  <c r="E178" i="6"/>
  <c r="F177" i="6"/>
  <c r="E177" i="6"/>
  <c r="F176" i="6"/>
  <c r="E176" i="6"/>
  <c r="F175" i="6"/>
  <c r="E175" i="6"/>
  <c r="F174" i="6"/>
  <c r="E174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C236" i="6"/>
  <c r="C235" i="6"/>
  <c r="C234" i="6"/>
  <c r="C233" i="6"/>
  <c r="C232" i="6"/>
  <c r="C231" i="6"/>
  <c r="C230" i="6"/>
  <c r="D229" i="6"/>
  <c r="D228" i="6"/>
  <c r="D227" i="6"/>
  <c r="D226" i="6"/>
  <c r="D225" i="6"/>
  <c r="D224" i="6"/>
  <c r="D223" i="6"/>
  <c r="D215" i="6"/>
  <c r="C215" i="6"/>
  <c r="D214" i="6"/>
  <c r="C214" i="6"/>
  <c r="D213" i="6"/>
  <c r="C213" i="6"/>
  <c r="D212" i="6"/>
  <c r="C212" i="6"/>
  <c r="D211" i="6"/>
  <c r="C211" i="6"/>
  <c r="D210" i="6"/>
  <c r="C210" i="6"/>
  <c r="D209" i="6"/>
  <c r="C209" i="6"/>
  <c r="D208" i="6"/>
  <c r="C208" i="6"/>
  <c r="D207" i="6"/>
  <c r="C207" i="6"/>
  <c r="D206" i="6"/>
  <c r="C206" i="6"/>
  <c r="D205" i="6"/>
  <c r="C205" i="6"/>
  <c r="D204" i="6"/>
  <c r="C204" i="6"/>
  <c r="D203" i="6"/>
  <c r="C203" i="6"/>
  <c r="D202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D187" i="6"/>
  <c r="C187" i="6"/>
  <c r="D186" i="6"/>
  <c r="C186" i="6"/>
  <c r="D185" i="6"/>
  <c r="C185" i="6"/>
  <c r="D184" i="6"/>
  <c r="C184" i="6"/>
  <c r="D183" i="6"/>
  <c r="C183" i="6"/>
  <c r="D182" i="6"/>
  <c r="C182" i="6"/>
  <c r="D181" i="6"/>
  <c r="C181" i="6"/>
  <c r="D180" i="6"/>
  <c r="D179" i="6"/>
  <c r="D178" i="6"/>
  <c r="D177" i="6"/>
  <c r="D176" i="6"/>
  <c r="D175" i="6"/>
  <c r="D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C123" i="6"/>
  <c r="C122" i="6"/>
  <c r="C121" i="6"/>
  <c r="C120" i="6"/>
  <c r="C119" i="6"/>
  <c r="C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96" i="6"/>
  <c r="C95" i="6"/>
  <c r="C94" i="6"/>
  <c r="C93" i="6"/>
  <c r="C92" i="6"/>
  <c r="C91" i="6"/>
  <c r="C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B33" i="6"/>
  <c r="B32" i="6"/>
  <c r="B31" i="6"/>
  <c r="B30" i="6"/>
  <c r="B29" i="6"/>
  <c r="B28" i="6"/>
  <c r="B27" i="6"/>
  <c r="F2" i="2" l="1"/>
  <c r="F3" i="2" l="1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75" i="2"/>
  <c r="AI76" i="2"/>
  <c r="AI77" i="2"/>
  <c r="AI78" i="2"/>
  <c r="AI79" i="2"/>
  <c r="AI80" i="2"/>
  <c r="AI81" i="2"/>
  <c r="AI82" i="2"/>
  <c r="AI83" i="2"/>
  <c r="AI84" i="2"/>
  <c r="AI85" i="2"/>
  <c r="AI86" i="2"/>
  <c r="AI87" i="2"/>
  <c r="AI88" i="2"/>
  <c r="AI89" i="2"/>
  <c r="AI90" i="2"/>
  <c r="AI91" i="2"/>
  <c r="AI92" i="2"/>
  <c r="AI93" i="2"/>
  <c r="AI94" i="2"/>
  <c r="AI95" i="2"/>
  <c r="AI96" i="2"/>
  <c r="AI97" i="2"/>
  <c r="AI98" i="2"/>
  <c r="AI99" i="2"/>
  <c r="AI100" i="2"/>
  <c r="AI101" i="2"/>
  <c r="AI102" i="2"/>
  <c r="AI103" i="2"/>
  <c r="AI104" i="2"/>
  <c r="AI105" i="2"/>
  <c r="AI106" i="2"/>
  <c r="AI107" i="2"/>
  <c r="AI108" i="2"/>
  <c r="AI109" i="2"/>
  <c r="AI110" i="2"/>
  <c r="AI111" i="2"/>
  <c r="AI112" i="2"/>
  <c r="AI113" i="2"/>
  <c r="AI114" i="2"/>
  <c r="AI115" i="2"/>
  <c r="AI116" i="2"/>
  <c r="AI117" i="2"/>
  <c r="AI118" i="2"/>
  <c r="AI119" i="2"/>
  <c r="AI120" i="2"/>
  <c r="AI121" i="2"/>
  <c r="AI122" i="2"/>
  <c r="AI123" i="2"/>
  <c r="AI124" i="2"/>
  <c r="AI125" i="2"/>
  <c r="AI126" i="2"/>
  <c r="AI127" i="2"/>
  <c r="AI128" i="2"/>
  <c r="AI129" i="2"/>
  <c r="AI130" i="2"/>
  <c r="AI131" i="2"/>
  <c r="AI132" i="2"/>
  <c r="AI133" i="2"/>
  <c r="AI134" i="2"/>
  <c r="AI135" i="2"/>
  <c r="AI136" i="2"/>
  <c r="AI137" i="2"/>
  <c r="AI138" i="2"/>
  <c r="AI139" i="2"/>
  <c r="AI140" i="2"/>
  <c r="AI141" i="2"/>
  <c r="AI142" i="2"/>
  <c r="AI143" i="2"/>
  <c r="AI144" i="2"/>
  <c r="AI145" i="2"/>
  <c r="AI146" i="2"/>
  <c r="AI147" i="2"/>
  <c r="AI148" i="2"/>
  <c r="AI149" i="2"/>
  <c r="AI150" i="2"/>
  <c r="AI151" i="2"/>
  <c r="AI152" i="2"/>
  <c r="AI153" i="2"/>
  <c r="AI154" i="2"/>
  <c r="AI155" i="2"/>
  <c r="AI156" i="2"/>
  <c r="AI157" i="2"/>
  <c r="AI158" i="2"/>
  <c r="AI159" i="2"/>
  <c r="AI160" i="2"/>
  <c r="AI161" i="2"/>
  <c r="AI162" i="2"/>
  <c r="AI163" i="2"/>
  <c r="AI164" i="2"/>
  <c r="AI165" i="2"/>
  <c r="AI166" i="2"/>
  <c r="AI167" i="2"/>
  <c r="AI168" i="2"/>
  <c r="AI169" i="2"/>
  <c r="AI170" i="2"/>
  <c r="AI171" i="2"/>
  <c r="AI172" i="2"/>
  <c r="AI173" i="2"/>
  <c r="AI174" i="2"/>
  <c r="AI175" i="2"/>
  <c r="AI176" i="2"/>
  <c r="AI177" i="2"/>
  <c r="AI178" i="2"/>
  <c r="AI179" i="2"/>
  <c r="AI180" i="2"/>
  <c r="AI181" i="2"/>
  <c r="AI182" i="2"/>
  <c r="AI183" i="2"/>
  <c r="AI184" i="2"/>
  <c r="AI185" i="2"/>
  <c r="AI186" i="2"/>
  <c r="AI187" i="2"/>
  <c r="AI188" i="2"/>
  <c r="AI189" i="2"/>
  <c r="AI190" i="2"/>
  <c r="AI191" i="2"/>
  <c r="AI192" i="2"/>
  <c r="AI193" i="2"/>
  <c r="AI194" i="2"/>
  <c r="AI195" i="2"/>
  <c r="AI196" i="2"/>
  <c r="AI197" i="2"/>
  <c r="AI198" i="2"/>
  <c r="AI199" i="2"/>
  <c r="AI200" i="2"/>
  <c r="AI201" i="2"/>
  <c r="AI202" i="2"/>
  <c r="AI203" i="2"/>
  <c r="AI204" i="2"/>
  <c r="AI205" i="2"/>
  <c r="AI206" i="2"/>
  <c r="AI207" i="2"/>
  <c r="AI208" i="2"/>
  <c r="AI209" i="2"/>
  <c r="AI210" i="2"/>
  <c r="AI211" i="2"/>
  <c r="AI212" i="2"/>
  <c r="AI213" i="2"/>
  <c r="AI214" i="2"/>
  <c r="AI215" i="2"/>
  <c r="AI216" i="2"/>
  <c r="AI217" i="2"/>
  <c r="AI218" i="2"/>
  <c r="AI219" i="2"/>
  <c r="AI220" i="2"/>
  <c r="AI221" i="2"/>
  <c r="AI222" i="2"/>
  <c r="AI223" i="2"/>
  <c r="AI224" i="2"/>
  <c r="AI225" i="2"/>
  <c r="AI226" i="2"/>
  <c r="AI227" i="2"/>
  <c r="AI228" i="2"/>
  <c r="AI229" i="2"/>
  <c r="AI230" i="2"/>
  <c r="AI231" i="2"/>
  <c r="AI232" i="2"/>
  <c r="AI233" i="2"/>
  <c r="AI234" i="2"/>
  <c r="AI235" i="2"/>
  <c r="AI236" i="2"/>
  <c r="AI237" i="2"/>
  <c r="AI238" i="2"/>
  <c r="AI239" i="2"/>
  <c r="AI240" i="2"/>
  <c r="AI241" i="2"/>
  <c r="AI242" i="2"/>
  <c r="AI243" i="2"/>
  <c r="AI244" i="2"/>
  <c r="AI245" i="2"/>
  <c r="AI246" i="2"/>
  <c r="AI247" i="2"/>
  <c r="AI248" i="2"/>
  <c r="AI249" i="2"/>
  <c r="AI250" i="2"/>
  <c r="AI251" i="2"/>
  <c r="AI252" i="2"/>
  <c r="AI253" i="2"/>
  <c r="AI254" i="2"/>
  <c r="AI255" i="2"/>
  <c r="AI256" i="2"/>
  <c r="AI257" i="2"/>
  <c r="AI258" i="2"/>
  <c r="AI259" i="2"/>
  <c r="AI260" i="2"/>
  <c r="AI261" i="2"/>
  <c r="AI262" i="2"/>
  <c r="AI263" i="2"/>
  <c r="AI264" i="2"/>
  <c r="AI265" i="2"/>
  <c r="AI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" i="2"/>
  <c r="M251" i="6" l="1"/>
  <c r="M250" i="6"/>
  <c r="M249" i="6"/>
  <c r="M248" i="6"/>
  <c r="M247" i="6"/>
  <c r="M246" i="6"/>
  <c r="M245" i="6"/>
  <c r="M244" i="6"/>
  <c r="M243" i="6"/>
  <c r="M242" i="6"/>
  <c r="M241" i="6"/>
  <c r="M240" i="6"/>
  <c r="M239" i="6"/>
  <c r="M238" i="6"/>
  <c r="M237" i="6"/>
  <c r="M236" i="6"/>
  <c r="M235" i="6"/>
  <c r="M234" i="6"/>
  <c r="M233" i="6"/>
  <c r="M232" i="6"/>
  <c r="M231" i="6"/>
  <c r="M230" i="6"/>
  <c r="M229" i="6"/>
  <c r="M228" i="6"/>
  <c r="M227" i="6"/>
  <c r="M226" i="6"/>
  <c r="M225" i="6"/>
  <c r="M224" i="6"/>
  <c r="M223" i="6"/>
  <c r="M222" i="6"/>
  <c r="M221" i="6"/>
  <c r="M220" i="6"/>
  <c r="M219" i="6"/>
  <c r="M218" i="6"/>
  <c r="M217" i="6"/>
  <c r="L202" i="6"/>
  <c r="L201" i="6"/>
  <c r="L200" i="6"/>
  <c r="L199" i="6"/>
  <c r="L198" i="6"/>
  <c r="L197" i="6"/>
  <c r="L196" i="6"/>
  <c r="L195" i="6"/>
  <c r="L194" i="6"/>
  <c r="L193" i="6"/>
  <c r="L192" i="6"/>
  <c r="L191" i="6"/>
  <c r="L190" i="6"/>
  <c r="L189" i="6"/>
  <c r="L181" i="6"/>
  <c r="L180" i="6"/>
  <c r="L179" i="6"/>
  <c r="L178" i="6"/>
  <c r="L177" i="6"/>
  <c r="L176" i="6"/>
  <c r="L175" i="6"/>
  <c r="L174" i="6"/>
  <c r="K174" i="6"/>
  <c r="L173" i="6"/>
  <c r="K173" i="6"/>
  <c r="L172" i="6"/>
  <c r="K172" i="6"/>
  <c r="L171" i="6"/>
  <c r="K171" i="6"/>
  <c r="L170" i="6"/>
  <c r="K170" i="6"/>
  <c r="L169" i="6"/>
  <c r="K169" i="6"/>
  <c r="L168" i="6"/>
  <c r="K168" i="6"/>
  <c r="I237" i="6"/>
  <c r="I236" i="6"/>
  <c r="I235" i="6"/>
  <c r="I234" i="6"/>
  <c r="I233" i="6"/>
  <c r="I232" i="6"/>
  <c r="I231" i="6"/>
  <c r="J230" i="6"/>
  <c r="I230" i="6"/>
  <c r="J229" i="6"/>
  <c r="I229" i="6"/>
  <c r="J228" i="6"/>
  <c r="I228" i="6"/>
  <c r="J227" i="6"/>
  <c r="I227" i="6"/>
  <c r="J226" i="6"/>
  <c r="I226" i="6"/>
  <c r="J225" i="6"/>
  <c r="I225" i="6"/>
  <c r="J224" i="6"/>
  <c r="I224" i="6"/>
  <c r="I223" i="6"/>
  <c r="I222" i="6"/>
  <c r="I221" i="6"/>
  <c r="I220" i="6"/>
  <c r="I219" i="6"/>
  <c r="I218" i="6"/>
  <c r="I217" i="6"/>
  <c r="I216" i="6"/>
  <c r="I215" i="6"/>
  <c r="I214" i="6"/>
  <c r="I213" i="6"/>
  <c r="I212" i="6"/>
  <c r="I211" i="6"/>
  <c r="I210" i="6"/>
  <c r="I209" i="6"/>
  <c r="I208" i="6"/>
  <c r="I207" i="6"/>
  <c r="I206" i="6"/>
  <c r="I205" i="6"/>
  <c r="I204" i="6"/>
  <c r="I203" i="6"/>
  <c r="I202" i="6"/>
  <c r="I201" i="6"/>
  <c r="I200" i="6"/>
  <c r="I199" i="6"/>
  <c r="I198" i="6"/>
  <c r="I197" i="6"/>
  <c r="I196" i="6"/>
  <c r="I195" i="6"/>
  <c r="I194" i="6"/>
  <c r="I193" i="6"/>
  <c r="I192" i="6"/>
  <c r="I191" i="6"/>
  <c r="I190" i="6"/>
  <c r="I189" i="6"/>
  <c r="I174" i="6"/>
  <c r="I173" i="6"/>
  <c r="I172" i="6"/>
  <c r="I171" i="6"/>
  <c r="I170" i="6"/>
  <c r="I169" i="6"/>
  <c r="I168" i="6"/>
  <c r="J167" i="6"/>
  <c r="I167" i="6"/>
  <c r="J166" i="6"/>
  <c r="I166" i="6"/>
  <c r="J165" i="6"/>
  <c r="I165" i="6"/>
  <c r="J164" i="6"/>
  <c r="I164" i="6"/>
  <c r="J163" i="6"/>
  <c r="I163" i="6"/>
  <c r="J162" i="6"/>
  <c r="I162" i="6"/>
  <c r="J161" i="6"/>
  <c r="I161" i="6"/>
  <c r="I125" i="6"/>
  <c r="I124" i="6"/>
  <c r="I123" i="6"/>
  <c r="I122" i="6"/>
  <c r="I121" i="6"/>
  <c r="I120" i="6"/>
  <c r="I119" i="6"/>
  <c r="I111" i="6"/>
  <c r="H111" i="6"/>
  <c r="I110" i="6"/>
  <c r="H110" i="6"/>
  <c r="I109" i="6"/>
  <c r="H109" i="6"/>
  <c r="I108" i="6"/>
  <c r="H108" i="6"/>
  <c r="I107" i="6"/>
  <c r="H107" i="6"/>
  <c r="I106" i="6"/>
  <c r="H106" i="6"/>
  <c r="I105" i="6"/>
  <c r="H105" i="6"/>
</calcChain>
</file>

<file path=xl/sharedStrings.xml><?xml version="1.0" encoding="utf-8"?>
<sst xmlns="http://schemas.openxmlformats.org/spreadsheetml/2006/main" count="7474" uniqueCount="488">
  <si>
    <t>Website</t>
  </si>
  <si>
    <t>Datafile</t>
  </si>
  <si>
    <t>Notes</t>
  </si>
  <si>
    <t>2021 Updated</t>
  </si>
  <si>
    <t>DayFlow Daily</t>
  </si>
  <si>
    <t xml:space="preserve">DCC open / close Orig </t>
  </si>
  <si>
    <t>Datafile from CVO - Controling Factors Table WY 2021-Working_JC_v2</t>
  </si>
  <si>
    <t>Key: open = 1, closed = 0; translated from DCC notes column below</t>
  </si>
  <si>
    <t>DCC</t>
  </si>
  <si>
    <t>Datafile tab Appendix A Base, column "DCC Gate Status"</t>
  </si>
  <si>
    <t>OMR -5,000</t>
  </si>
  <si>
    <t>OMR -5,000 cfs threshold</t>
  </si>
  <si>
    <t>Balance/Excess</t>
  </si>
  <si>
    <t>B = balanced, E = excess; datafile tab Appendix A Base, column "balance / excess"</t>
  </si>
  <si>
    <t>Permitted Capacity</t>
  </si>
  <si>
    <t>Static value … =4600+6680</t>
  </si>
  <si>
    <t>Vernalis flow (cfs)</t>
  </si>
  <si>
    <t>https://cdec.water.ca.gov/dynamicapp/wsSensorData</t>
  </si>
  <si>
    <t>Station ID: VNS; Sensor Number: 41 (flow, mean daily); range: 10/1/2020 to 6/21/2021</t>
  </si>
  <si>
    <t>Freeport flow (cfs)</t>
  </si>
  <si>
    <t>Station ID: FPT; Sensor Number: 20 (flow, river discharge daily); range: 10/1/2020 - 6/21/2021</t>
  </si>
  <si>
    <t>OMR 1-day Index Calculation</t>
  </si>
  <si>
    <t>Datafile tab OMR (2021) column "Daily OMR"</t>
  </si>
  <si>
    <t>OMR 5-day Index Calculation</t>
  </si>
  <si>
    <t>Datafile tab OMR (2021) column "Mean 5-day OMR"</t>
  </si>
  <si>
    <t>OMR 14-day Index Calculation</t>
  </si>
  <si>
    <t>Datafile tab OMR (2021) column "Mean 14-day OMR"</t>
  </si>
  <si>
    <t>Mill Creek flow (cfs)</t>
  </si>
  <si>
    <t>Station ID: MLM; Sensor Number: 41 (flow, mean daily); range: 10/1/2020 - 6/21/2021</t>
  </si>
  <si>
    <t>Deer Creek flow (cfs)</t>
  </si>
  <si>
    <t>Station ID: DCV; Sensor Number: 20 (flow, river discharge hourly); range: 2019-10-01 00:00 to 2020-06-30 23:00; manipulate hourly &gt; daily</t>
  </si>
  <si>
    <t>Wilkins Slough flow (cfs)</t>
  </si>
  <si>
    <t>Station ID: WLK; Sensor Number: 41 (flow, mean daily); range: 10/1/2020 - 6/21/2021</t>
  </si>
  <si>
    <t>https://www.calfish.org/ProgramsData/ConservationandManagement/CentralValleyMonitoring/SacramentoValleyTributaryMonitoring/MiddleSacramentoRiverSalmonandSteelheadMonitoring.aspx</t>
  </si>
  <si>
    <t>Knights Landing RST Catch Data 2020 - 2021</t>
  </si>
  <si>
    <t xml:space="preserve">Clifton Court temperature (F) </t>
  </si>
  <si>
    <t>Station ID: CLC; Sensor Number: 146 (daily water temperature C); range: 2020-10-01 to 2021-06-21; manipulate C &gt; F</t>
  </si>
  <si>
    <t>San Joaquin at Mossdale Bridge temperature (F)</t>
  </si>
  <si>
    <t>Station ID: MSD; Sensor Number: 25 (daily water temperature); range: 10/1/2020 - 6/21/2021</t>
  </si>
  <si>
    <t>Prisoner's Point temperature (F)</t>
  </si>
  <si>
    <t>Station ID: PPT; Sensor Number: 25 (daily water temperature); range: 10/1/2020 - 6/21/2021</t>
  </si>
  <si>
    <t>Threshold (71.6 F)</t>
  </si>
  <si>
    <t>Temperature thresholds for offramp criteria: 71.6</t>
  </si>
  <si>
    <t>Threshold (72 F)</t>
  </si>
  <si>
    <t>Temperature thresholds for offramp criteria: 72</t>
  </si>
  <si>
    <t>Threshold (77 F)</t>
  </si>
  <si>
    <t>Temperature thresholds for offramp criteria: 77</t>
  </si>
  <si>
    <t>Freeport flow 3 Day Avg. (cfs)</t>
  </si>
  <si>
    <t>Station ID:FPT; Sensor Number:20 (flow, mean daily, cfs); range: 2019-10-01 to 2020-06-30; manipulated for running 3 day average</t>
  </si>
  <si>
    <t>Freeport flow 3 Day Avg. Threshold</t>
  </si>
  <si>
    <t>Static: 25000</t>
  </si>
  <si>
    <t>Freeport Turbidity 3 Day Avg. (FNU)</t>
  </si>
  <si>
    <t>Station ID:FPT; Sensor Number:221 (turbidity, mean daily, fnu); range: 2019-10-01 to 2020-06-30; manipulated for running 3 day average</t>
  </si>
  <si>
    <t>Freeport Turbidity 3 Day Avg. Threshold</t>
  </si>
  <si>
    <t>Static: 50</t>
  </si>
  <si>
    <t>QWEST (CFS)</t>
  </si>
  <si>
    <t>Datafile tab OCOD Data 2021, tab "QWEST cfs"</t>
  </si>
  <si>
    <t>QWEST threshold</t>
  </si>
  <si>
    <t>Static: 0</t>
  </si>
  <si>
    <t>Jones PP (cfs)</t>
  </si>
  <si>
    <t>Datafile tab Appendix A Base, column "Jones PP"</t>
  </si>
  <si>
    <t>Clifton Court Inflow (cfs)</t>
  </si>
  <si>
    <t>Datafile tab Appendix A Base, column "Clifton Court Inflow"</t>
  </si>
  <si>
    <t>Combined Exports</t>
  </si>
  <si>
    <t>Calculation: Jones PP + Clifton Court Inflow (double checked with datafile tab "OCOD&amp;OMR (2021), column "Combined Exports"</t>
  </si>
  <si>
    <t>Old Bacon Island Turbidity (FNU)</t>
  </si>
  <si>
    <t>Station ID:OBI; Sensor Number:221 (turbidity, mean daily, fnu); range: 2020-10-01 to 2021-06-21; Daily means calculated by CDEC</t>
  </si>
  <si>
    <t>yes</t>
  </si>
  <si>
    <t xml:space="preserve">Historic Clifton Court temperature (F) </t>
  </si>
  <si>
    <t>Station ID: CLC; Sensor Number: 146 (daily water temperature C); range: 10-01 to 06-30, daily mean calculated from 2009-2021; manipulate C to F</t>
  </si>
  <si>
    <t>Historic Old Bacon Island Turbidity (FNU)</t>
  </si>
  <si>
    <t>Station ID:OBI; Sensor Number:221 (turbidity, mean daily, fnu); range: 10-01 to 06-30, daily mean calculated from 2009-2021</t>
  </si>
  <si>
    <t>Standard Deviation Historic OBI (FNU)</t>
  </si>
  <si>
    <t>Calculated from Historic OBI data. Values of greater than 100 FNU are removed due to high liklihood of being erroneous.</t>
  </si>
  <si>
    <t>Upperlimit OBI</t>
  </si>
  <si>
    <t>Upper Confidence inteval calculation</t>
  </si>
  <si>
    <t>Lower Limit OBI</t>
  </si>
  <si>
    <t>Lower Confidence inteval calculation</t>
  </si>
  <si>
    <t>OMR range minimum</t>
  </si>
  <si>
    <t>Operations Outlook weekly document</t>
  </si>
  <si>
    <t>Minimum and maximum OMR ranges from operations outlook - run low/high forecast through entrainment tool (how does obs OMR for month fall within weekly ranges as bounds?)</t>
  </si>
  <si>
    <t>OMR range maximum</t>
  </si>
  <si>
    <t>Salmonid Distribution</t>
  </si>
  <si>
    <t>Natural Winter-Run Yet to Enter Delta</t>
  </si>
  <si>
    <t>Weekly notes, 10/6/20 - 6/8/21 meetings (through6/14/21)</t>
  </si>
  <si>
    <t>Distribution range provided weekly in SaMT, values here represent average of weekly range</t>
  </si>
  <si>
    <t>Natural Winter-Run In Delta</t>
  </si>
  <si>
    <t>Natural Winter-Run Exited Delta</t>
  </si>
  <si>
    <t>Hatchery Winter-Run Yet to Enter Delta</t>
  </si>
  <si>
    <t>Distribution range provided weekly in SaMT, values here represent average of weekly range; hatchery WR estimates began 2/2/2021</t>
  </si>
  <si>
    <t>Hatchery Winter-Run In Delta</t>
  </si>
  <si>
    <t>Hatchery Winter-Run Exited Delta</t>
  </si>
  <si>
    <t>Natural Steelhead Yet to Enter Delta</t>
  </si>
  <si>
    <t>Natural Steelhead In Delta</t>
  </si>
  <si>
    <t>Natural Steelhead Exited Delta</t>
  </si>
  <si>
    <t>Natural Spring-Run Yet to Enter Delta</t>
  </si>
  <si>
    <t>Natural Spring-Run In Delta</t>
  </si>
  <si>
    <t>Natural Spring-Run Exited Delta</t>
  </si>
  <si>
    <t>Knight's Landing Catch Index, WR (KLCI_WR)</t>
  </si>
  <si>
    <t>Knight's Landing Catch Index, OF (KLCI_OJ)</t>
  </si>
  <si>
    <t>SCI_seine</t>
  </si>
  <si>
    <t>Data direct from Jon Speegle (FWS)</t>
  </si>
  <si>
    <t>Reported for 10/5/2020 - 12/31/2020</t>
  </si>
  <si>
    <t>SCI_trawl</t>
  </si>
  <si>
    <t>Event</t>
  </si>
  <si>
    <t>Week of the OMR season (e.g., WK1, WK2 … WK38)</t>
  </si>
  <si>
    <t>Group</t>
  </si>
  <si>
    <t>Sampling effort (e.g., SKT, Tisdale, etc.)</t>
  </si>
  <si>
    <t>Start</t>
  </si>
  <si>
    <t>Starting point for week, Tuesday</t>
  </si>
  <si>
    <t>End</t>
  </si>
  <si>
    <t>Ending point for week, Tuesday</t>
  </si>
  <si>
    <t>Color</t>
  </si>
  <si>
    <t>Category</t>
  </si>
  <si>
    <t>0 = active; 1 = disrupted; 2 = everything else; 3 = not active</t>
  </si>
  <si>
    <t>if Category = 2 write a short description of why 2 was chosen; I also chose to write a note if it was 3</t>
  </si>
  <si>
    <t>Agency</t>
  </si>
  <si>
    <t>Collated data from from CDFW, USFWS and BOR</t>
  </si>
  <si>
    <t>All surveys and salvage catch of Delta Smelt; data is organized by individual fish. Some catch may occur on the same day and in the same location.</t>
  </si>
  <si>
    <t>Date</t>
  </si>
  <si>
    <t>Survey</t>
  </si>
  <si>
    <t>Station</t>
  </si>
  <si>
    <t>Common Name</t>
  </si>
  <si>
    <t>Catch</t>
  </si>
  <si>
    <t>DCC open/close Orig</t>
  </si>
  <si>
    <t>DCC Notes</t>
  </si>
  <si>
    <t>Freeport Flows cfs</t>
  </si>
  <si>
    <t>Vernalis Flow cfs</t>
  </si>
  <si>
    <t>OMR Index</t>
  </si>
  <si>
    <t>OMR &gt; -5,000</t>
  </si>
  <si>
    <t>OMR Index 5-day</t>
  </si>
  <si>
    <t>OMR Index 14-day</t>
  </si>
  <si>
    <t>Mill Creek flow cfs</t>
  </si>
  <si>
    <t>Deer Creek flow cfs</t>
  </si>
  <si>
    <t>Wilkins Slough flow cfs</t>
  </si>
  <si>
    <t>Clifton Court Daily Avg. Temperature</t>
  </si>
  <si>
    <t>Clifton Court Daily Avg. Temperature (F)</t>
  </si>
  <si>
    <t>Mossdale (F)</t>
  </si>
  <si>
    <t>Prisoners Point (F)</t>
  </si>
  <si>
    <t>Old Bacon Island Turbidity Threshold</t>
  </si>
  <si>
    <t>QWEST</t>
  </si>
  <si>
    <t>QWEST Threshold</t>
  </si>
  <si>
    <t>O</t>
  </si>
  <si>
    <t>B</t>
  </si>
  <si>
    <t>NA</t>
  </si>
  <si>
    <t>C</t>
  </si>
  <si>
    <t>E</t>
  </si>
  <si>
    <t>group</t>
  </si>
  <si>
    <t>start</t>
  </si>
  <si>
    <t>end</t>
  </si>
  <si>
    <t>color</t>
  </si>
  <si>
    <t>category</t>
  </si>
  <si>
    <t>notes</t>
  </si>
  <si>
    <t>Delta: SWP</t>
  </si>
  <si>
    <t>Delta: CVP</t>
  </si>
  <si>
    <t>Delta: DJFMP - Chipps and Sac Trawls</t>
  </si>
  <si>
    <t>Delta: DJFMP - Seines</t>
  </si>
  <si>
    <t>Delta: EMP</t>
  </si>
  <si>
    <t>#ffffff</t>
  </si>
  <si>
    <t>Delta: Mossdale</t>
  </si>
  <si>
    <t>Delta: USGS Flow monitoring</t>
  </si>
  <si>
    <t>Sac River: RBDD RST</t>
  </si>
  <si>
    <t>Sac River: KL RST</t>
  </si>
  <si>
    <t>Sac River: Tisdale RST</t>
  </si>
  <si>
    <t>Sac River: Redd dewatering and stranding surveys</t>
  </si>
  <si>
    <t>Sac River: Sacramento carcass and redd surveys</t>
  </si>
  <si>
    <t>Feather River: Feather River RST</t>
  </si>
  <si>
    <t>San Joaquin River: SJRRP CDFW field monitoring</t>
  </si>
  <si>
    <t>San Joaquin River: SJRRP USFWS/USBR monitoring</t>
  </si>
  <si>
    <t>D-1641 Delta Outflow</t>
  </si>
  <si>
    <t>D-1641 35% E/I</t>
  </si>
  <si>
    <t>Delta Smelt</t>
  </si>
  <si>
    <t>CDFW</t>
  </si>
  <si>
    <t>SLS</t>
  </si>
  <si>
    <t>DCC Gates Closed</t>
  </si>
  <si>
    <t>KLCI (winter-run)</t>
  </si>
  <si>
    <t>SCI (seine)</t>
  </si>
  <si>
    <t>SCI (trawl)</t>
  </si>
  <si>
    <t>D-1641 Delta WQ</t>
  </si>
  <si>
    <t>Available Export Capacity</t>
  </si>
  <si>
    <t>D-1641 65% E/I</t>
  </si>
  <si>
    <t>OMR Flow Management</t>
  </si>
  <si>
    <t>D-1641 Habitat Protection River Flows</t>
  </si>
  <si>
    <t>IOP: ITP SJR I/E of 1:1</t>
  </si>
  <si>
    <t>TUCO</t>
  </si>
  <si>
    <t>Maximum Capacity</t>
  </si>
  <si>
    <t>Start Date</t>
  </si>
  <si>
    <t>End Date</t>
  </si>
  <si>
    <t>D-1641 DCC Gate Open</t>
  </si>
  <si>
    <t>OMR Storm-Related Flexibility</t>
  </si>
  <si>
    <t>D-1641 SJR E/I of 1:1</t>
  </si>
  <si>
    <t>Controlling Factor</t>
  </si>
  <si>
    <t>Knights Landing Temperature C</t>
  </si>
  <si>
    <t>Copy and paste from spreadsheet</t>
  </si>
  <si>
    <t>Knights Landing temperature (C)</t>
  </si>
  <si>
    <t>#55C667FF</t>
  </si>
  <si>
    <t>#FDE725FF</t>
  </si>
  <si>
    <t>#453781FF</t>
  </si>
  <si>
    <t>Active (No disruptions)</t>
  </si>
  <si>
    <t>Not Active</t>
  </si>
  <si>
    <t>Active with one disruption: not sampling San Joaquin Seines (due to low water)</t>
  </si>
  <si>
    <t>?</t>
  </si>
  <si>
    <t>Currently active and no disruptions - may need to start sampling every other week due to low water</t>
  </si>
  <si>
    <t>Not Active (anticipate starting mid to late November 2021)</t>
  </si>
  <si>
    <t>Disruptions: no sampling this week</t>
  </si>
  <si>
    <t>Not currently sampling (water is too low)</t>
  </si>
  <si>
    <t xml:space="preserve">Active (anticipating disruptions from 11/4-11/5) </t>
  </si>
  <si>
    <t xml:space="preserve">Active (No disruptions) </t>
  </si>
  <si>
    <t xml:space="preserve">Not Active </t>
  </si>
  <si>
    <t xml:space="preserve">Active with one disruption: not sampling San Joaquin Seines (due to low water) </t>
  </si>
  <si>
    <t xml:space="preserve">Active (missed one day last week due to boat issues) </t>
  </si>
  <si>
    <t xml:space="preserve">? </t>
  </si>
  <si>
    <t xml:space="preserve">Interrupted last week (due to low water and vessel issues) should restart this week  </t>
  </si>
  <si>
    <t xml:space="preserve">Active (from 10/25-10/27) </t>
  </si>
  <si>
    <t xml:space="preserve">Active </t>
  </si>
  <si>
    <t>Active (interrupted 10/22-10/27)</t>
  </si>
  <si>
    <t xml:space="preserve">Not Active (anticipate starting mid to late November 2021) </t>
  </si>
  <si>
    <t xml:space="preserve">Active (no pumping from 11/4-11/5) </t>
  </si>
  <si>
    <t xml:space="preserve">Active  </t>
  </si>
  <si>
    <t>Active</t>
  </si>
  <si>
    <t xml:space="preserve">Active (Disrupted 11/10) </t>
  </si>
  <si>
    <t>Active (removed cone on 11/9, replaced on 11/12, malfunction on 11/14)</t>
  </si>
  <si>
    <t xml:space="preserve"> Active (No disruptions) </t>
  </si>
  <si>
    <t xml:space="preserve">Active (some disruptions due to fog) </t>
  </si>
  <si>
    <t>Active (some disruptions due to fog)</t>
  </si>
  <si>
    <t xml:space="preserve"> Active (No disruptions)</t>
  </si>
  <si>
    <t>Active (some disruptions due to low water and some fleet issues)</t>
  </si>
  <si>
    <t xml:space="preserve">Active (upper rotary screw trap at Eye Riffle active from 11/15 to 11/19; lower rotary screw trap active next week, weekdays only) </t>
  </si>
  <si>
    <t xml:space="preserve">Not active this week </t>
  </si>
  <si>
    <t xml:space="preserve">Active (upper rotary screw trap at Eye Riffle active as of 11/15; lower rotary screw trap at Herringer Riffle active as of 11/29) </t>
  </si>
  <si>
    <t xml:space="preserve">Active (5x a week, some potential disruptions due to fog) </t>
  </si>
  <si>
    <t xml:space="preserve">Active (some interruptions) </t>
  </si>
  <si>
    <t xml:space="preserve">Active (weekdays only) </t>
  </si>
  <si>
    <t>Active (partial disruption)</t>
  </si>
  <si>
    <t xml:space="preserve">Active (5x a week) </t>
  </si>
  <si>
    <t>Active (some disruptions due to fog and wind)</t>
  </si>
  <si>
    <t>Not active (due to low water and vessel availability)</t>
  </si>
  <si>
    <t>Active (partial disruptions – cone was removed 12/10 due to high water flows)</t>
  </si>
  <si>
    <t>Active (Pulled cones on 12/24, didn’t sample on 12/25 or 12/26)</t>
  </si>
  <si>
    <t>Active (partial disruptions – cone was removed 12/23 due to high water flows)</t>
  </si>
  <si>
    <t xml:space="preserve"> Not Active </t>
  </si>
  <si>
    <t>Active (No trawls on 12/30 due to Covid)</t>
  </si>
  <si>
    <t xml:space="preserve">Active: sampling San Joaquin Seines (Only two sites) </t>
  </si>
  <si>
    <t>Active (No sampling on 12/29 due to high winds, 12/30 due to Covid)</t>
  </si>
  <si>
    <t xml:space="preserve">Interrupted </t>
  </si>
  <si>
    <t>Active (Sampling on 1/6 was cut short. No Sac trawl on 1/9, will be made up on 1/12)</t>
  </si>
  <si>
    <t xml:space="preserve">Active: sampling San Joaquin Seines (Only two sites.  South Delta sampling canceled 1/5) </t>
  </si>
  <si>
    <t>Active (No sampling at Rio Vista on 1/6.  Sampling at Pittsburgh and Rio Vista canceled on 1/7)</t>
  </si>
  <si>
    <t>Active (started Jan 1 w/ mixed CDFW/USFWS crews)</t>
  </si>
  <si>
    <t>Active (partial disruptions1/9)</t>
  </si>
  <si>
    <t xml:space="preserve">Active: sampling San Joaquin Seines (only two sites)  </t>
  </si>
  <si>
    <t>Active (Disrupted 1/12)</t>
  </si>
  <si>
    <t xml:space="preserve"> Active </t>
  </si>
  <si>
    <t>Active (no sampling in South Delta, Cache Slough/Liberty Island and Western Delta)</t>
  </si>
  <si>
    <t>Active (cones raised on 2/6, trapping resumed 2/7)</t>
  </si>
  <si>
    <t>Active (not active since 2/7)</t>
  </si>
  <si>
    <t>Active (unplanned outage 2/17-18)</t>
  </si>
  <si>
    <t>Active (no pumping/salvage on 2/27 from 1800-2400)</t>
  </si>
  <si>
    <t>Active (no San Joaquin and South Delta seine runs)</t>
  </si>
  <si>
    <t>Active (re-started 2/25/22)</t>
  </si>
  <si>
    <t>Active (no East Bay and South Delta seine runs)</t>
  </si>
  <si>
    <t>Active (no   South Delta seine runs)</t>
  </si>
  <si>
    <t xml:space="preserve"> Partial Interruption on 3/23</t>
  </si>
  <si>
    <t>Active (no South Delta seine runs)</t>
  </si>
  <si>
    <t>Partial Interruption (Planned outages on 4/13 and 4/14)</t>
  </si>
  <si>
    <t>Active (no sampling in South Delta from 4/3 -4/9)</t>
  </si>
  <si>
    <t xml:space="preserve">Not active </t>
  </si>
  <si>
    <t>Active (weekdays only)</t>
  </si>
  <si>
    <t>Active (no sampling in South Delta)</t>
  </si>
  <si>
    <t>Not Active 5/16/22 - 5/20/22</t>
  </si>
  <si>
    <t>Active (data through 5/13/2022 as of 5/17/2022 meeting)</t>
  </si>
  <si>
    <t>Partial Interruption</t>
  </si>
  <si>
    <t>Not Active (ended May 12)</t>
  </si>
  <si>
    <t>Active (sampling three days/week through Dec)</t>
  </si>
  <si>
    <t>Partial Interruption (not able to sample in San Joaquin and South Delta)</t>
  </si>
  <si>
    <t>Interrupted</t>
  </si>
  <si>
    <t>Partial Interruption (not able to sample in South Delta)</t>
  </si>
  <si>
    <t>Partial interruption (traps were removed from 5/24-5/26)</t>
  </si>
  <si>
    <t>Partial interruption (pulled from 5/26 through 5/28)</t>
  </si>
  <si>
    <t>Partial interruption (Herringer is interrupted, trapping continues at Eye side channel)</t>
  </si>
  <si>
    <t>Partial Interruption (no sites were sampled at Suisun Marsh and Lower San Joaquin</t>
  </si>
  <si>
    <t>Active (Trap was inactive on n 6/03)</t>
  </si>
  <si>
    <t>Partial interruption (pulled from 6/02 through 6/04)</t>
  </si>
  <si>
    <t>Partial interruption (Herringer is interrupted,  trapping continues at Eye side channel with missing data from 6/03-6/04 and 6/06)</t>
  </si>
  <si>
    <t>Active (Trap was inactive on n 6/08-6/10)</t>
  </si>
  <si>
    <t>Partial interruption (Herringer is interrupted, trapping continues at Eye side channel with missing data from 6/03-6/04 and 6/06)</t>
  </si>
  <si>
    <t>Partial interruption (Herringer is interrupted, trapping continues at Eye side channel.</t>
  </si>
  <si>
    <t>Year</t>
  </si>
  <si>
    <t>Gear</t>
  </si>
  <si>
    <t>Time</t>
  </si>
  <si>
    <t>Tow number</t>
  </si>
  <si>
    <t>Length (mm)</t>
  </si>
  <si>
    <t>Latitude</t>
  </si>
  <si>
    <t>Longitude</t>
  </si>
  <si>
    <t>1899-12-31 14:53:00</t>
  </si>
  <si>
    <t>20-mm</t>
  </si>
  <si>
    <t>1899-12-31 08:17:00</t>
  </si>
  <si>
    <t>1899-12-31 09:23:00</t>
  </si>
  <si>
    <t>1899-12-31 12:09:00</t>
  </si>
  <si>
    <t>1899-12-31 09:44:00</t>
  </si>
  <si>
    <t>1899-12-31 09:10:00</t>
  </si>
  <si>
    <t>1899-12-31 13:26:00</t>
  </si>
  <si>
    <t>22-36-SB04</t>
  </si>
  <si>
    <t>22-36-SB05</t>
  </si>
  <si>
    <t>22-38-SSC02</t>
  </si>
  <si>
    <t>22-38-SSC05</t>
  </si>
  <si>
    <t>22-40-SSC03</t>
  </si>
  <si>
    <t>22-41-SSC05</t>
  </si>
  <si>
    <t>22-41-SSC09</t>
  </si>
  <si>
    <t>22-41-SSC01</t>
  </si>
  <si>
    <t>22-43-SSC02</t>
  </si>
  <si>
    <t>22-44-SSC01</t>
  </si>
  <si>
    <t>22-45-SSC05</t>
  </si>
  <si>
    <t>USFWS</t>
  </si>
  <si>
    <t>fish_id</t>
  </si>
  <si>
    <t>survey</t>
  </si>
  <si>
    <t>ForkLength</t>
  </si>
  <si>
    <t>S301</t>
  </si>
  <si>
    <t>skt</t>
  </si>
  <si>
    <t>S302</t>
  </si>
  <si>
    <t>S303</t>
  </si>
  <si>
    <t>S304</t>
  </si>
  <si>
    <t>S305</t>
  </si>
  <si>
    <t>S306</t>
  </si>
  <si>
    <t>S307</t>
  </si>
  <si>
    <t>S308</t>
  </si>
  <si>
    <t>S309</t>
  </si>
  <si>
    <t>S310</t>
  </si>
  <si>
    <t>S311</t>
  </si>
  <si>
    <t>S312</t>
  </si>
  <si>
    <t>S313</t>
  </si>
  <si>
    <t>S314</t>
  </si>
  <si>
    <t>S315</t>
  </si>
  <si>
    <t>S316</t>
  </si>
  <si>
    <t>S317</t>
  </si>
  <si>
    <t>S318</t>
  </si>
  <si>
    <t>S101</t>
  </si>
  <si>
    <t>edsm</t>
  </si>
  <si>
    <t>22-20-LSR02</t>
  </si>
  <si>
    <t>S102</t>
  </si>
  <si>
    <t>22-20-RV05</t>
  </si>
  <si>
    <t>S103</t>
  </si>
  <si>
    <t>S104</t>
  </si>
  <si>
    <t>S105</t>
  </si>
  <si>
    <t>S106</t>
  </si>
  <si>
    <t>22-20-RV02</t>
  </si>
  <si>
    <t>S107</t>
  </si>
  <si>
    <t>22-21-USSC02</t>
  </si>
  <si>
    <t>S201</t>
  </si>
  <si>
    <t>22-21-PP02</t>
  </si>
  <si>
    <t>S108</t>
  </si>
  <si>
    <t>22-21-RV02</t>
  </si>
  <si>
    <t>S109</t>
  </si>
  <si>
    <t>S110</t>
  </si>
  <si>
    <t>22-22-LSR01</t>
  </si>
  <si>
    <t>S111</t>
  </si>
  <si>
    <t>22-22-RV02</t>
  </si>
  <si>
    <t>S112</t>
  </si>
  <si>
    <t>22-22-RV03</t>
  </si>
  <si>
    <t>S113</t>
  </si>
  <si>
    <t>22-23-RV04</t>
  </si>
  <si>
    <t>S1</t>
  </si>
  <si>
    <t>SB018N</t>
  </si>
  <si>
    <t>S2</t>
  </si>
  <si>
    <t>22-25-SM02</t>
  </si>
  <si>
    <t>S114</t>
  </si>
  <si>
    <t>22-24-LSSC03</t>
  </si>
  <si>
    <t>S115</t>
  </si>
  <si>
    <t>22-26-LSR01</t>
  </si>
  <si>
    <t>S202</t>
  </si>
  <si>
    <t>22-27-LSJ01</t>
  </si>
  <si>
    <t>S116</t>
  </si>
  <si>
    <t>22-27-LSSC03</t>
  </si>
  <si>
    <t>S117</t>
  </si>
  <si>
    <t>S118</t>
  </si>
  <si>
    <t>22-28-LSR01</t>
  </si>
  <si>
    <t>S119</t>
  </si>
  <si>
    <t>S401</t>
  </si>
  <si>
    <t>S3</t>
  </si>
  <si>
    <t>22-29-SM01</t>
  </si>
  <si>
    <t>S4</t>
  </si>
  <si>
    <t>SB018M</t>
  </si>
  <si>
    <t>S5</t>
  </si>
  <si>
    <t>22-30-SM03</t>
  </si>
  <si>
    <t>S6</t>
  </si>
  <si>
    <t>S7</t>
  </si>
  <si>
    <t>S8</t>
  </si>
  <si>
    <t>S9</t>
  </si>
  <si>
    <t>S120</t>
  </si>
  <si>
    <t>22-30-LSSC01</t>
  </si>
  <si>
    <t>S121</t>
  </si>
  <si>
    <t>S122</t>
  </si>
  <si>
    <t>S123</t>
  </si>
  <si>
    <t>S10</t>
  </si>
  <si>
    <t>22-31-SM01</t>
  </si>
  <si>
    <t>S124</t>
  </si>
  <si>
    <t>22-31-USSC01</t>
  </si>
  <si>
    <t>S125</t>
  </si>
  <si>
    <t>22-31-LSSC02</t>
  </si>
  <si>
    <t>S126</t>
  </si>
  <si>
    <t>22-31-LSSC01</t>
  </si>
  <si>
    <t>S127</t>
  </si>
  <si>
    <t>S128</t>
  </si>
  <si>
    <t>22-32-LSSC01</t>
  </si>
  <si>
    <t>S129</t>
  </si>
  <si>
    <t>S130</t>
  </si>
  <si>
    <t>S131</t>
  </si>
  <si>
    <t>S132</t>
  </si>
  <si>
    <t>S11</t>
  </si>
  <si>
    <t>22-32-SM01</t>
  </si>
  <si>
    <t>S12</t>
  </si>
  <si>
    <t>22-32-SM03</t>
  </si>
  <si>
    <t>S13</t>
  </si>
  <si>
    <t>22-34-SM01</t>
  </si>
  <si>
    <t>S133</t>
  </si>
  <si>
    <t>22-33-LSSC01</t>
  </si>
  <si>
    <t>S134</t>
  </si>
  <si>
    <t>22-34-CS03</t>
  </si>
  <si>
    <t>S135</t>
  </si>
  <si>
    <t>22-34-LSSC01</t>
  </si>
  <si>
    <t>S136</t>
  </si>
  <si>
    <t>22-34-USSC01</t>
  </si>
  <si>
    <t>S137</t>
  </si>
  <si>
    <t>22-34-LSSC02</t>
  </si>
  <si>
    <t>S138</t>
  </si>
  <si>
    <t>S139</t>
  </si>
  <si>
    <t>S140</t>
  </si>
  <si>
    <t>S14</t>
  </si>
  <si>
    <t>22-35-SM01</t>
  </si>
  <si>
    <t>S141</t>
  </si>
  <si>
    <t>22-35-LSSC01</t>
  </si>
  <si>
    <t>Survey Dirsuptions</t>
  </si>
  <si>
    <t>DCC Fish</t>
  </si>
  <si>
    <t>Delta Status*</t>
  </si>
  <si>
    <t>b</t>
  </si>
  <si>
    <t>3-Day Average Pumping at Jones Pumping Plant (cfs)</t>
  </si>
  <si>
    <t>3-Day Average Flows at Vernalis (Previous Day) (cfs)</t>
  </si>
  <si>
    <t>3-Day Average SWP Exports (CCFB-BBID) (cfs)</t>
  </si>
  <si>
    <t>3-Day Average Combined Exports (cfs)</t>
  </si>
  <si>
    <t>40% of Vernalis Flow with a minimum of 600 (cfs)</t>
  </si>
  <si>
    <t>Daily OMR Index (cfs)</t>
  </si>
  <si>
    <t>**</t>
  </si>
  <si>
    <t>***</t>
  </si>
  <si>
    <t>Note</t>
  </si>
  <si>
    <t>DWR Assembled Data</t>
  </si>
  <si>
    <t>Table 1 and 2.docx</t>
  </si>
  <si>
    <t>*Coordinated Operation Agreement Delta Status, **First day of D1641 100% of Vernalis export limit,***Last day of D1641 100% of Vernalis export limit</t>
  </si>
  <si>
    <t>*Coordinated Operation Agreement Delta Status, c = excess Delta conditions, b = balanced Delta conditions, r = excess Delta conditions with restrictions</t>
  </si>
  <si>
    <t>Date m/d/y</t>
  </si>
  <si>
    <t>CFS</t>
  </si>
  <si>
    <t>COA 8.17</t>
  </si>
  <si>
    <t>Column Description</t>
  </si>
  <si>
    <t>Dataset/Tab</t>
  </si>
  <si>
    <t>SampleTime</t>
  </si>
  <si>
    <t>Facility</t>
  </si>
  <si>
    <t>Species</t>
  </si>
  <si>
    <t>Adipose Clip</t>
  </si>
  <si>
    <t>Count Duration (minutes)</t>
  </si>
  <si>
    <t>Pumping Duration (minutes)</t>
  </si>
  <si>
    <t>Sample Fraction</t>
  </si>
  <si>
    <t>Study Type</t>
  </si>
  <si>
    <t>Length</t>
  </si>
  <si>
    <t>nfish</t>
  </si>
  <si>
    <t>Expanded Salvage</t>
  </si>
  <si>
    <t>Loss</t>
  </si>
  <si>
    <t>CVP</t>
  </si>
  <si>
    <t>Rainbow / Steelhead Trout</t>
  </si>
  <si>
    <t>Unclipped</t>
  </si>
  <si>
    <t>Normal count</t>
  </si>
  <si>
    <t>Second flush</t>
  </si>
  <si>
    <t>SWP</t>
  </si>
  <si>
    <t>WY2022_SteelheadSalvageData</t>
  </si>
  <si>
    <t>http://www.cbr.washington.edu/sacramento/data/query_loss_detail.html</t>
  </si>
  <si>
    <t>WY2022_ChinookSalmonSalvageData</t>
  </si>
  <si>
    <t>LAD Race</t>
  </si>
  <si>
    <t>LAD Loss</t>
  </si>
  <si>
    <t>Chinook Salmon</t>
  </si>
  <si>
    <t>Fall</t>
  </si>
  <si>
    <t>Winter</t>
  </si>
  <si>
    <t>LateFall</t>
  </si>
  <si>
    <t>Spring</t>
  </si>
  <si>
    <t>AdultDeltaSmelt</t>
  </si>
  <si>
    <t>LarvalJuvDeltaSmelt</t>
  </si>
  <si>
    <t xml:space="preserve"> - </t>
  </si>
  <si>
    <t xml:space="preserve"> -</t>
  </si>
  <si>
    <t>-</t>
  </si>
  <si>
    <t>KLCI, WR formula: (CUPE WRCH * 24) / Cone sampling effort [ CPUE = unmarked WR / total hours fished ]; Knights Landing: missing data 11/25/20-11/27/20, 12/24/20-12/25/20, 2 instances of 2/3/21</t>
  </si>
  <si>
    <t>KLCI, OJ formula: ((unmarked older juv CH / total hours fished) / cone sampling effort) * 24; Knights Landing: missing data 11/25/20-11/27/20, 12/24/20-12/25/20, 2 instances of 2/3/21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</si>
</sst>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;@"/>
    <numFmt numFmtId="165" formatCode="0.000"/>
    <numFmt numFmtId="166" formatCode="yyyy\-mm\-dd;@"/>
    <numFmt numFmtId="167" formatCode="m/d/yy;@"/>
  </numFmts>
  <fonts count="1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2"/>
      <color theme="1"/>
      <name val="Garamond"/>
      <family val="1"/>
    </font>
    <font>
      <sz val="12"/>
      <name val="Garamond"/>
      <family val="1"/>
    </font>
    <font>
      <i/>
      <sz val="12"/>
      <color theme="1"/>
      <name val="Garamond"/>
      <family val="1"/>
    </font>
    <font>
      <i/>
      <sz val="12"/>
      <name val="Garamond"/>
      <family val="1"/>
    </font>
    <font>
      <b/>
      <sz val="12"/>
      <color theme="0"/>
      <name val="Segoe UI"/>
      <family val="2"/>
    </font>
    <font>
      <sz val="12"/>
      <color theme="1"/>
      <name val="Segoe UI"/>
      <family val="2"/>
    </font>
    <font>
      <sz val="12"/>
      <color rgb="FF000000"/>
      <name val="Garamond"/>
      <family val="1"/>
    </font>
    <font>
      <sz val="12"/>
      <color theme="0"/>
      <name val="Segoe UI"/>
      <family val="2"/>
    </font>
    <font>
      <b/>
      <sz val="12"/>
      <name val="Garamond"/>
      <family val="1"/>
    </font>
    <font>
      <u/>
      <sz val="12"/>
      <name val="Garamond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9">
    <xf numFmtId="0" fontId="0" fillId="0" borderId="0" xfId="0"/>
    <xf numFmtId="0" fontId="4" fillId="0" borderId="0" xfId="0" applyFont="1"/>
    <xf numFmtId="0" fontId="5" fillId="4" borderId="0" xfId="0" applyFont="1" applyFill="1" applyAlignment="1">
      <alignment horizontal="left"/>
    </xf>
    <xf numFmtId="0" fontId="7" fillId="0" borderId="0" xfId="0" applyFont="1"/>
    <xf numFmtId="0" fontId="9" fillId="0" borderId="0" xfId="0" applyFont="1"/>
    <xf numFmtId="0" fontId="5" fillId="0" borderId="0" xfId="0" applyFont="1" applyAlignment="1">
      <alignment wrapText="1"/>
    </xf>
    <xf numFmtId="0" fontId="5" fillId="0" borderId="0" xfId="0" applyFont="1"/>
    <xf numFmtId="1" fontId="4" fillId="0" borderId="0" xfId="0" applyNumberFormat="1" applyFont="1"/>
    <xf numFmtId="0" fontId="4" fillId="0" borderId="0" xfId="0" applyFont="1" applyAlignment="1">
      <alignment wrapText="1"/>
    </xf>
    <xf numFmtId="14" fontId="4" fillId="0" borderId="0" xfId="0" applyNumberFormat="1" applyFont="1"/>
    <xf numFmtId="0" fontId="4" fillId="0" borderId="0" xfId="0" applyFont="1" applyAlignment="1">
      <alignment horizontal="center"/>
    </xf>
    <xf numFmtId="2" fontId="4" fillId="0" borderId="0" xfId="0" applyNumberFormat="1" applyFont="1"/>
    <xf numFmtId="0" fontId="5" fillId="0" borderId="0" xfId="0" applyFont="1" applyAlignment="1">
      <alignment horizontal="right"/>
    </xf>
    <xf numFmtId="165" fontId="4" fillId="0" borderId="0" xfId="0" applyNumberFormat="1" applyFont="1"/>
    <xf numFmtId="0" fontId="8" fillId="0" borderId="0" xfId="0" applyFont="1"/>
    <xf numFmtId="0" fontId="11" fillId="0" borderId="0" xfId="0" applyFont="1"/>
    <xf numFmtId="14" fontId="5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164" fontId="8" fillId="0" borderId="0" xfId="0" applyNumberFormat="1" applyFont="1" applyAlignment="1">
      <alignment horizontal="left" wrapText="1"/>
    </xf>
    <xf numFmtId="0" fontId="8" fillId="0" borderId="0" xfId="0" applyFont="1" applyAlignment="1">
      <alignment horizontal="left" wrapText="1"/>
    </xf>
    <xf numFmtId="0" fontId="11" fillId="0" borderId="0" xfId="0" applyFont="1" applyAlignment="1">
      <alignment horizontal="left" wrapText="1"/>
    </xf>
    <xf numFmtId="14" fontId="8" fillId="0" borderId="0" xfId="0" applyNumberFormat="1" applyFont="1"/>
    <xf numFmtId="0" fontId="8" fillId="0" borderId="0" xfId="0" applyFont="1" applyAlignment="1">
      <alignment wrapText="1"/>
    </xf>
    <xf numFmtId="14" fontId="11" fillId="0" borderId="0" xfId="0" applyNumberFormat="1" applyFont="1"/>
    <xf numFmtId="0" fontId="9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12" fillId="0" borderId="0" xfId="0" applyFont="1"/>
    <xf numFmtId="167" fontId="4" fillId="0" borderId="0" xfId="0" applyNumberFormat="1" applyFont="1"/>
    <xf numFmtId="0" fontId="9" fillId="0" borderId="0" xfId="0" applyFont="1" applyAlignment="1">
      <alignment wrapText="1"/>
    </xf>
    <xf numFmtId="22" fontId="4" fillId="0" borderId="0" xfId="0" applyNumberFormat="1" applyFont="1" applyAlignment="1">
      <alignment horizontal="left"/>
    </xf>
    <xf numFmtId="0" fontId="4" fillId="0" borderId="0" xfId="0" applyFont="1" applyAlignment="1">
      <alignment horizontal="left" wrapText="1"/>
    </xf>
    <xf numFmtId="167" fontId="8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3" fontId="8" fillId="0" borderId="0" xfId="0" applyNumberFormat="1" applyFont="1" applyAlignment="1">
      <alignment horizontal="left"/>
    </xf>
    <xf numFmtId="165" fontId="8" fillId="0" borderId="0" xfId="0" applyNumberFormat="1" applyFont="1" applyAlignment="1">
      <alignment horizontal="left"/>
    </xf>
    <xf numFmtId="2" fontId="8" fillId="0" borderId="0" xfId="0" applyNumberFormat="1" applyFont="1" applyAlignment="1">
      <alignment horizontal="left"/>
    </xf>
    <xf numFmtId="1" fontId="8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  <xf numFmtId="0" fontId="10" fillId="0" borderId="0" xfId="0" applyFont="1" applyAlignment="1">
      <alignment horizontal="left"/>
    </xf>
    <xf numFmtId="3" fontId="4" fillId="0" borderId="0" xfId="0" applyNumberFormat="1" applyFont="1" applyAlignment="1">
      <alignment horizontal="left"/>
    </xf>
    <xf numFmtId="1" fontId="4" fillId="0" borderId="0" xfId="0" applyNumberFormat="1" applyFont="1" applyAlignment="1">
      <alignment horizontal="left"/>
    </xf>
    <xf numFmtId="2" fontId="4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0" fontId="4" fillId="2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167" fontId="4" fillId="0" borderId="0" xfId="0" applyNumberFormat="1" applyFont="1" applyAlignment="1">
      <alignment horizontal="left"/>
    </xf>
    <xf numFmtId="0" fontId="11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0" fontId="5" fillId="0" borderId="0" xfId="1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1" applyFont="1" applyFill="1" applyAlignment="1">
      <alignment horizontal="left"/>
    </xf>
    <xf numFmtId="0" fontId="12" fillId="0" borderId="0" xfId="0" applyFont="1" applyAlignment="1">
      <alignment horizontal="left"/>
    </xf>
    <xf numFmtId="1" fontId="5" fillId="0" borderId="0" xfId="0" applyNumberFormat="1" applyFont="1" applyAlignment="1">
      <alignment horizontal="left"/>
    </xf>
    <xf numFmtId="0" fontId="5" fillId="0" borderId="0" xfId="1" applyFont="1" applyAlignment="1">
      <alignment horizontal="left" wrapText="1"/>
    </xf>
    <xf numFmtId="0" fontId="5" fillId="0" borderId="0" xfId="1" applyFont="1" applyFill="1" applyAlignment="1">
      <alignment horizontal="left" wrapText="1"/>
    </xf>
    <xf numFmtId="0" fontId="13" fillId="0" borderId="0" xfId="1" applyFont="1" applyAlignment="1">
      <alignment horizontal="left" wrapText="1"/>
    </xf>
    <xf numFmtId="2" fontId="12" fillId="0" borderId="0" xfId="0" applyNumberFormat="1" applyFont="1" applyAlignment="1">
      <alignment horizontal="left" wrapText="1"/>
    </xf>
    <xf numFmtId="0" fontId="7" fillId="0" borderId="0" xfId="0" applyFont="1" applyAlignment="1">
      <alignment horizontal="left" wrapText="1"/>
    </xf>
    <xf numFmtId="14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14" fontId="8" fillId="0" borderId="0" xfId="0" applyNumberFormat="1" applyFont="1" applyAlignment="1">
      <alignment horizontal="left"/>
    </xf>
    <xf numFmtId="14" fontId="4" fillId="0" borderId="0" xfId="0" applyNumberFormat="1" applyFont="1" applyAlignment="1">
      <alignment horizontal="left"/>
    </xf>
    <xf numFmtId="0" fontId="10" fillId="0" borderId="0" xfId="0" applyFont="1" applyAlignment="1">
      <alignment horizontal="left" wrapText="1"/>
    </xf>
    <xf numFmtId="166" fontId="4" fillId="0" borderId="0" xfId="0" applyNumberFormat="1" applyFont="1" applyAlignment="1">
      <alignment horizontal="left"/>
    </xf>
    <xf numFmtId="166" fontId="4" fillId="0" borderId="0" xfId="0" applyNumberFormat="1" applyFont="1" applyAlignment="1">
      <alignment horizontal="left" wrapText="1"/>
    </xf>
    <xf numFmtId="0" fontId="6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146"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9" formatCode="m/d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9" formatCode="m/d/yyyy"/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9" formatCode="m/d/yyyy"/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9" formatCode="m/d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66" formatCode="yyyy\-mm\-dd;@"/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Garamond"/>
        <family val="1"/>
        <scheme val="none"/>
      </font>
      <numFmt numFmtId="166" formatCode="yyyy\-mm\-dd;@"/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9" formatCode="m/d/yyyy"/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Segoe UI"/>
        <family val="2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Garamond"/>
        <family val="1"/>
        <scheme val="none"/>
      </font>
      <numFmt numFmtId="19" formatCode="m/d/yyyy"/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Garamond"/>
        <family val="1"/>
        <scheme val="none"/>
      </font>
      <numFmt numFmtId="19" formatCode="m/d/yyyy"/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0"/>
        <name val="Segoe UI"/>
        <family val="2"/>
        <scheme val="none"/>
      </font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9" formatCode="m/d/yyyy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aramond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aramond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aramond"/>
        <family val="1"/>
        <scheme val="none"/>
      </font>
      <fill>
        <patternFill patternType="solid">
          <fgColor indexed="64"/>
          <bgColor theme="8" tint="0.79998168889431442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aramond"/>
        <family val="1"/>
        <scheme val="none"/>
      </font>
      <numFmt numFmtId="19" formatCode="m/d/yyyy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"/>
        <family val="2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27" formatCode="m/d/yyyy\ h:mm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27" formatCode="m/d/yyyy\ h:mm"/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2" formatCode="0.0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3" formatCode="#,##0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Garamond"/>
        <family val="1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" formatCode="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3" formatCode="#,##0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fill>
        <patternFill patternType="solid">
          <fgColor indexed="64"/>
          <bgColor rgb="FFFFFF00"/>
        </patternFill>
      </fill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numFmt numFmtId="167" formatCode="m/d/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Garamond"/>
        <family val="1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"/>
        <family val="2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aramond"/>
        <family val="1"/>
        <scheme val="none"/>
      </font>
      <alignment horizontal="left" vertical="bottom" textRotation="0" wrapText="1" indent="0" justifyLastLine="0" shrinkToFit="0" readingOrder="0"/>
    </dxf>
    <dxf>
      <font>
        <strike val="0"/>
        <outline val="0"/>
        <shadow val="0"/>
        <vertAlign val="baseline"/>
        <sz val="12"/>
        <color auto="1"/>
        <name val="Garamond"/>
        <family val="1"/>
        <scheme val="none"/>
      </font>
      <alignment horizontal="left" vertical="bottom" textRotation="0" wrapText="1" indent="0" justifyLastLine="0" shrinkToFit="0" readingOrder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auto="1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Garamond"/>
        <family val="1"/>
        <scheme val="none"/>
      </font>
      <alignment horizontal="left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Segoe UI"/>
        <family val="2"/>
        <scheme val="none"/>
      </font>
      <alignment horizontal="left" vertical="bottom" textRotation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3E9A83C-D85F-4DD2-9765-EA9C2BC5D36E}" name="Table2" displayName="Table2" ref="A1:F115" totalsRowShown="0" headerRowDxfId="145" dataDxfId="144">
  <autoFilter ref="A1:F115" xr:uid="{43E9A83C-D85F-4DD2-9765-EA9C2BC5D36E}"/>
  <tableColumns count="6">
    <tableColumn id="1" xr3:uid="{A7BBD6B5-E54C-4747-9E29-D9107BF5FA90}" name="Dataset/Tab" dataDxfId="143"/>
    <tableColumn id="2" xr3:uid="{FDC4AE8C-5011-4AE8-AAAF-38890D1CE9F0}" name="Column Description" dataDxfId="142"/>
    <tableColumn id="3" xr3:uid="{943C5A0A-D0F9-4BDE-8361-0379C34D0F35}" name="Website" dataDxfId="141"/>
    <tableColumn id="4" xr3:uid="{64190CA4-8029-47E4-97AC-266FD6E06592}" name="Datafile" dataDxfId="140"/>
    <tableColumn id="5" xr3:uid="{31229D90-0493-4952-9668-816AF991D1C4}" name="Notes" dataDxfId="139"/>
    <tableColumn id="6" xr3:uid="{05E54A0B-B397-4384-A0E3-7D919234B5D9}" name="2021 Updated" dataDxfId="13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7AE63A25-94C6-47F5-96C1-D265689AEC7F}" name="Table12" displayName="Table12" ref="A1:I62" totalsRowShown="0" headerRowDxfId="25" dataDxfId="24">
  <autoFilter ref="A1:I62" xr:uid="{7AE63A25-94C6-47F5-96C1-D265689AEC7F}"/>
  <tableColumns count="9">
    <tableColumn id="1" xr3:uid="{0ABABDEF-EB65-4BD9-B2BB-1979F9E3E20D}" name="Date" dataDxfId="23"/>
    <tableColumn id="2" xr3:uid="{A33B4A0A-7859-4258-8B0F-557DB14C7668}" name="Note" dataDxfId="22"/>
    <tableColumn id="3" xr3:uid="{D34052C7-3B16-48B7-BD68-7603C7F43365}" name="3-Day Average Flows at Vernalis (Previous Day) (cfs)" dataDxfId="21"/>
    <tableColumn id="4" xr3:uid="{A87760E2-D934-427C-A989-3CD0F71B6757}" name="3-Day Average Pumping at Jones Pumping Plant (cfs)" dataDxfId="20"/>
    <tableColumn id="5" xr3:uid="{93520504-F3FA-4C15-8F95-AD0AF0E69359}" name="3-Day Average SWP Exports (CCFB-BBID) (cfs)" dataDxfId="19"/>
    <tableColumn id="6" xr3:uid="{1B0256CB-906B-49DA-A341-8CECAD0CE3D2}" name="3-Day Average Combined Exports (cfs)" dataDxfId="18"/>
    <tableColumn id="7" xr3:uid="{D165931C-9E4B-4C57-A3B2-7CB54D2E96AF}" name="40% of Vernalis Flow with a minimum of 600 (cfs)" dataDxfId="17"/>
    <tableColumn id="8" xr3:uid="{DCC1B3E1-386D-4730-83DE-F216D03B4C7F}" name="Daily OMR Index (cfs)" dataDxfId="16"/>
    <tableColumn id="9" xr3:uid="{62849BA9-8572-4601-9FE2-2CFA6D59CD62}" name="Delta Status*" dataDxfId="15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4023859-D396-4A82-AA50-A2E654CE753C}" name="Table11" displayName="Table11" ref="A1:M29" totalsRowShown="0" headerRowDxfId="14" dataDxfId="13">
  <autoFilter ref="A1:M29" xr:uid="{44023859-D396-4A82-AA50-A2E654CE753C}"/>
  <tableColumns count="13">
    <tableColumn id="1" xr3:uid="{651BFA75-EEDE-4F70-82EF-F4A368CF1C66}" name="Agency" dataDxfId="12"/>
    <tableColumn id="2" xr3:uid="{20D575F9-C078-474E-A917-9A5439704F34}" name="Year" dataDxfId="11"/>
    <tableColumn id="3" xr3:uid="{B81192ED-4078-402F-8B0A-FDE4A4BE05A5}" name="Date" dataDxfId="10"/>
    <tableColumn id="4" xr3:uid="{9EA1CA70-F5DD-4E11-9ABE-1B612236A5C9}" name="Gear" dataDxfId="9"/>
    <tableColumn id="5" xr3:uid="{41153C89-6716-482C-9C8B-0E4F95ED9191}" name="Survey" dataDxfId="8"/>
    <tableColumn id="6" xr3:uid="{BC239B42-971A-4CC6-99B7-A054787C7BD8}" name="Station" dataDxfId="7"/>
    <tableColumn id="7" xr3:uid="{0F7B3B90-D6D7-48BA-A6F1-87E499910C7D}" name="Time" dataDxfId="6"/>
    <tableColumn id="8" xr3:uid="{FADD4075-2FF0-444C-A2CF-85B4F2BC17B6}" name="Tow number" dataDxfId="5"/>
    <tableColumn id="9" xr3:uid="{283AEB5B-B953-4808-A49A-5C44F80DE4ED}" name="Common Name" dataDxfId="4"/>
    <tableColumn id="10" xr3:uid="{89026E08-85DC-46B2-A8B2-CBD2692AED3F}" name="Catch" dataDxfId="3"/>
    <tableColumn id="11" xr3:uid="{770A774F-6BE7-493D-ACF9-E3C49DF7E1FA}" name="Length (mm)" dataDxfId="2"/>
    <tableColumn id="12" xr3:uid="{DB7E6C98-A89B-4E3A-8200-C9AEC00E91DC}" name="Latitude" dataDxfId="1"/>
    <tableColumn id="13" xr3:uid="{E021C4FE-D49D-4045-9407-ADD4756287E2}" name="Longitude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BAD89A3-2264-4D47-9A43-5591A58AF441}" name="Table3" displayName="Table3" ref="A1:AK275" totalsRowShown="0" headerRowDxfId="137" dataDxfId="136">
  <autoFilter ref="A1:AK275" xr:uid="{4BAD89A3-2264-4D47-9A43-5591A58AF441}"/>
  <tableColumns count="37">
    <tableColumn id="37" xr3:uid="{1D8EE379-CC57-404F-ADAC-AEC882DA9BCC}" name="Date" dataDxfId="135"/>
    <tableColumn id="1" xr3:uid="{DE79724D-C718-4A5E-8068-7E14407D60DC}" name="DCC open/close Orig" dataDxfId="134"/>
    <tableColumn id="2" xr3:uid="{22BBFD5B-D050-4B09-9D38-AE32BCF9EA07}" name="DCC" dataDxfId="133"/>
    <tableColumn id="3" xr3:uid="{7057C42D-9385-46E7-8E82-7B90E3BAB1FA}" name="DCC Notes" dataDxfId="132"/>
    <tableColumn id="4" xr3:uid="{BD9AC320-3742-40CB-8E6A-29A5BEDE8FE1}" name="OMR -5,000" dataDxfId="131"/>
    <tableColumn id="5" xr3:uid="{64D0CB14-7856-46EE-AE32-F1EB5A491F0E}" name="Maximum Capacity" dataDxfId="130"/>
    <tableColumn id="6" xr3:uid="{0BE3B21A-17BA-409A-8128-0226EE46A633}" name="Balance/Excess" dataDxfId="129"/>
    <tableColumn id="7" xr3:uid="{1D7951DA-7EEB-4D3C-8201-55BEABDDC8A2}" name="Freeport Flows cfs" dataDxfId="128"/>
    <tableColumn id="8" xr3:uid="{BF3CDBB4-AA0B-404A-9945-3215D947C67E}" name="Vernalis Flow cfs" dataDxfId="127"/>
    <tableColumn id="9" xr3:uid="{DA512828-3920-4A5F-8986-63588B76875E}" name="OMR Index" dataDxfId="126"/>
    <tableColumn id="10" xr3:uid="{B99821A9-BA14-4ABC-9326-DE29D4AF14EE}" name="OMR &gt; -5,000" dataDxfId="125"/>
    <tableColumn id="11" xr3:uid="{532885DD-1D5E-47DA-A0AB-FAC741B30CBB}" name="OMR Index 5-day" dataDxfId="124"/>
    <tableColumn id="12" xr3:uid="{19175554-A9C4-47FD-A549-3E8BC38AC595}" name="OMR Index 14-day" dataDxfId="123"/>
    <tableColumn id="13" xr3:uid="{619AD409-B076-4509-BD06-3453C481B114}" name="Mill Creek flow cfs" dataDxfId="122"/>
    <tableColumn id="14" xr3:uid="{4B3B580E-8700-4997-AE68-F918ED2F99B4}" name="Deer Creek flow cfs" dataDxfId="121"/>
    <tableColumn id="15" xr3:uid="{CA917C58-B7F1-4DBC-9759-B61148DA87DE}" name="Wilkins Slough flow cfs" dataDxfId="120"/>
    <tableColumn id="16" xr3:uid="{EDDFE0BE-3A02-4D0C-A2BF-AFF5405095F3}" name="Knights Landing Temperature C" dataDxfId="119"/>
    <tableColumn id="17" xr3:uid="{14110FD3-F2D2-47D2-83D5-08CA960ED2FA}" name="Clifton Court Daily Avg. Temperature" dataDxfId="118"/>
    <tableColumn id="18" xr3:uid="{4E11B0C8-B95B-44F9-A461-69C89E32D589}" name="Clifton Court Daily Avg. Temperature (F)" dataDxfId="117"/>
    <tableColumn id="19" xr3:uid="{0E474F21-4930-472A-945E-068420797DF0}" name="Mossdale (F)" dataDxfId="116"/>
    <tableColumn id="20" xr3:uid="{6051B79C-691D-4ABF-B71C-3897CA11C72E}" name="Prisoners Point (F)" dataDxfId="115"/>
    <tableColumn id="21" xr3:uid="{49B5C96E-4E68-43CB-95E1-9D459B3D6A09}" name="Threshold (71.6 F)" dataDxfId="114"/>
    <tableColumn id="22" xr3:uid="{2884EFA2-2213-4F82-8B5B-9453C404806C}" name="Threshold (72 F)" dataDxfId="113"/>
    <tableColumn id="23" xr3:uid="{BF4B0775-1B6D-48E4-8A4C-3AA2E5D37FFB}" name="Threshold (77 F)" dataDxfId="112"/>
    <tableColumn id="24" xr3:uid="{35711883-B6F8-4FFC-93A9-877B1BEB05A9}" name="Old Bacon Island Turbidity (FNU)" dataDxfId="111"/>
    <tableColumn id="25" xr3:uid="{73AC34EB-042A-4302-94FE-45BDD2B31699}" name="Old Bacon Island Turbidity Threshold" dataDxfId="110"/>
    <tableColumn id="26" xr3:uid="{6D71E1F7-32E1-4A6F-B60F-09B8951D0CD1}" name="Freeport flow 3 Day Avg. (cfs)" dataDxfId="109"/>
    <tableColumn id="27" xr3:uid="{6BDC5BF9-6D28-4773-9F4D-9D8EAB0A4066}" name="Freeport flow 3 Day Avg. Threshold" dataDxfId="108"/>
    <tableColumn id="28" xr3:uid="{F0DE81F8-B097-4588-AA8D-8EFA2B714794}" name="Freeport Turbidity 3 Day Avg. (FNU)" dataDxfId="107"/>
    <tableColumn id="29" xr3:uid="{64477407-CAD9-4CF7-88EA-364EC048D36C}" name="Freeport Turbidity 3 Day Avg. Threshold" dataDxfId="106"/>
    <tableColumn id="30" xr3:uid="{79399460-015A-4C30-B173-3AAB9856BAF8}" name="QWEST" dataDxfId="105"/>
    <tableColumn id="31" xr3:uid="{C7533FFF-F7AE-48E9-9D10-83B192FBFC7A}" name="QWEST Threshold" dataDxfId="104"/>
    <tableColumn id="32" xr3:uid="{EA1F074A-7D75-4A0B-957E-054B94DF8CE9}" name="Jones PP (cfs)" dataDxfId="103"/>
    <tableColumn id="33" xr3:uid="{4767EDFD-F8A6-47B9-A6B3-713E4040D4F6}" name="Clifton Court Inflow (cfs)" dataDxfId="102"/>
    <tableColumn id="34" xr3:uid="{7E0C63BC-CFA5-4C0D-B739-F6C116F582AF}" name="Combined Exports" dataDxfId="101"/>
    <tableColumn id="35" xr3:uid="{5ADD17A6-3F56-4FC7-B824-8A46B3998FA8}" name="OMR range minimum" dataDxfId="100"/>
    <tableColumn id="36" xr3:uid="{B7160647-114F-4C43-BDB4-606290C4ECC1}" name="OMR range maximum" dataDxfId="9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6D92B0D-329C-496E-B896-32B660AF1552}" name="Table4" displayName="Table4" ref="A1:L43" totalsRowShown="0" headerRowDxfId="98" dataDxfId="97">
  <autoFilter ref="A1:L43" xr:uid="{F6D92B0D-329C-496E-B896-32B660AF1552}"/>
  <tableColumns count="12">
    <tableColumn id="1" xr3:uid="{0CA6F494-8A52-437F-85B3-310A6542A6E3}" name="SampleTime" dataDxfId="96"/>
    <tableColumn id="2" xr3:uid="{6E7CF87D-3DCE-45DD-8A92-932A352FC5B2}" name="Facility" dataDxfId="95"/>
    <tableColumn id="3" xr3:uid="{1A9CCD5C-6457-4F72-A890-1C3484A2CC62}" name="Species" dataDxfId="94"/>
    <tableColumn id="4" xr3:uid="{391072F5-C1A3-4E92-875E-A2C1E1262265}" name="Adipose Clip" dataDxfId="93"/>
    <tableColumn id="5" xr3:uid="{624284E6-83FC-4697-8B17-9EB640445BBD}" name="Count Duration (minutes)" dataDxfId="92"/>
    <tableColumn id="6" xr3:uid="{45BAB41B-0CAB-4671-A0E0-C2272DE62FF8}" name="Pumping Duration (minutes)" dataDxfId="91"/>
    <tableColumn id="7" xr3:uid="{4A7A183F-FEFF-4FD9-88D2-18D787E5D9CE}" name="Sample Fraction" dataDxfId="90"/>
    <tableColumn id="8" xr3:uid="{85A90CE2-97B4-484A-93A6-CEF7CAE3CC17}" name="Study Type" dataDxfId="89"/>
    <tableColumn id="9" xr3:uid="{DA1F969A-5227-45B0-B208-C867AA1B6867}" name="Length" dataDxfId="88"/>
    <tableColumn id="10" xr3:uid="{85BE880A-EAB4-4720-9CC2-2F6986FE98CF}" name="nfish" dataDxfId="87"/>
    <tableColumn id="11" xr3:uid="{C1EA5A8A-09DF-4C97-BFA6-C1677C4DE936}" name="Expanded Salvage" dataDxfId="86"/>
    <tableColumn id="12" xr3:uid="{D2833121-FF45-497F-A6E4-C5A4BFC1F009}" name="Loss" dataDxfId="8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0692143-1F3C-439D-AA96-E653A2F9013A}" name="Table5" displayName="Table5" ref="A1:M229" totalsRowShown="0" headerRowDxfId="84" dataDxfId="83">
  <autoFilter ref="A1:M229" xr:uid="{40692143-1F3C-439D-AA96-E653A2F9013A}"/>
  <tableColumns count="13">
    <tableColumn id="1" xr3:uid="{9F5E54FC-3E4D-4435-B433-DA5F8103668E}" name="SampleTime" dataDxfId="82"/>
    <tableColumn id="2" xr3:uid="{2FE59D55-2492-43C1-AFEB-3CC95330232B}" name="Facility" dataDxfId="81"/>
    <tableColumn id="3" xr3:uid="{D8C234E6-FABF-4F15-9906-16463B40B1E2}" name="Species" dataDxfId="80"/>
    <tableColumn id="4" xr3:uid="{8712BCFC-261E-4ABB-920A-B9BE0ED7125A}" name="Adipose Clip" dataDxfId="79"/>
    <tableColumn id="5" xr3:uid="{BCDE10A5-4BDE-4500-B989-112F511B3480}" name="LAD Race" dataDxfId="78"/>
    <tableColumn id="6" xr3:uid="{06701924-0F20-4E7A-AB02-FE19EEB9E4E1}" name="Count Duration (minutes)" dataDxfId="77"/>
    <tableColumn id="7" xr3:uid="{8C54A636-4784-46A3-896C-0207F85DE627}" name="Pumping Duration (minutes)" dataDxfId="76"/>
    <tableColumn id="8" xr3:uid="{8FC1BFAE-54FA-4E4D-A389-D53412EEE534}" name="Sample Fraction" dataDxfId="75"/>
    <tableColumn id="9" xr3:uid="{BF6E2F2E-2D8E-45A0-BA9B-7260F43B58C3}" name="Study Type" dataDxfId="74"/>
    <tableColumn id="10" xr3:uid="{6FD240BD-F1C3-4708-B351-577BA8897818}" name="Length" dataDxfId="73"/>
    <tableColumn id="11" xr3:uid="{DB3A5F0B-155B-4661-8E12-5D65A2397631}" name="nfish" dataDxfId="72"/>
    <tableColumn id="12" xr3:uid="{9A5C852B-B71B-4B8F-BE69-93FFB0AC0D8E}" name="Expanded Salvage" dataDxfId="71"/>
    <tableColumn id="13" xr3:uid="{98E8690F-7413-46CA-BE04-70F12AED8CD1}" name="LAD Loss" dataDxfId="7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1442F61-67CF-400F-9F8D-7C8C647FD75D}" name="Table6" displayName="Table6" ref="A1:M265" totalsRowShown="0" headerRowDxfId="69" dataDxfId="68">
  <autoFilter ref="A1:M265" xr:uid="{C1442F61-67CF-400F-9F8D-7C8C647FD75D}"/>
  <tableColumns count="13">
    <tableColumn id="1" xr3:uid="{2DD233D8-E2F1-46A9-B002-B6A35B36BAB1}" name="Date" dataDxfId="67"/>
    <tableColumn id="2" xr3:uid="{7D1709F1-97A5-4320-80CA-03B5637191F8}" name="Natural Winter-Run Yet to Enter Delta" dataDxfId="66"/>
    <tableColumn id="3" xr3:uid="{9354FBC7-B87B-419C-AAC0-40525F8BC95E}" name="Natural Winter-Run In Delta" dataDxfId="65"/>
    <tableColumn id="4" xr3:uid="{6C9EFCC8-B328-4932-8DF7-B2997D9F212E}" name="Natural Winter-Run Exited Delta" dataDxfId="64"/>
    <tableColumn id="5" xr3:uid="{9BFF75EE-87B4-4E78-AF57-5209A483528C}" name="Hatchery Winter-Run Yet to Enter Delta" dataDxfId="63"/>
    <tableColumn id="6" xr3:uid="{EC46426A-93FD-4080-9933-F0729C5D7D78}" name="Hatchery Winter-Run In Delta" dataDxfId="62"/>
    <tableColumn id="7" xr3:uid="{FAB81EA3-FFA9-491F-88C3-6D93000C1A76}" name="Hatchery Winter-Run Exited Delta" dataDxfId="61"/>
    <tableColumn id="8" xr3:uid="{8E8B9A7C-57C1-47EF-8DA4-4DAA0BE9E352}" name="Natural Steelhead Yet to Enter Delta" dataDxfId="60"/>
    <tableColumn id="9" xr3:uid="{CCEA2C2D-E91A-40E7-8E0D-1901138E41C2}" name="Natural Steelhead In Delta" dataDxfId="59"/>
    <tableColumn id="10" xr3:uid="{EC4256FB-33A6-4E87-8C68-E4830667F00C}" name="Natural Steelhead Exited Delta" dataDxfId="58"/>
    <tableColumn id="11" xr3:uid="{0191CAB7-6A52-4148-82ED-70F9B0BDDD1B}" name="Natural Spring-Run Yet to Enter Delta" dataDxfId="57"/>
    <tableColumn id="12" xr3:uid="{8B919D35-870D-4C5E-AD38-17EDFC0869BA}" name="Natural Spring-Run In Delta" dataDxfId="56"/>
    <tableColumn id="13" xr3:uid="{2239F649-BDF8-4C11-8B08-6FDD61CC498F}" name="Natural Spring-Run Exited Delta" dataDxfId="5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8BFDEF7-2B9D-42E5-9678-2335D462697A}" name="Table7" displayName="Table7" ref="A1:E274" totalsRowShown="0" headerRowDxfId="54" dataDxfId="53">
  <autoFilter ref="A1:E274" xr:uid="{68BFDEF7-2B9D-42E5-9678-2335D462697A}"/>
  <tableColumns count="5">
    <tableColumn id="1" xr3:uid="{C7766B89-6A71-4893-A920-70C04C348781}" name="Date" dataDxfId="52"/>
    <tableColumn id="2" xr3:uid="{FC34FAE4-60D4-47DD-B487-AC15433C0083}" name="DCC Gates Closed" dataDxfId="51"/>
    <tableColumn id="3" xr3:uid="{DB9561BC-4096-4FA6-AB08-2C63A67FBD26}" name="KLCI (winter-run)" dataDxfId="50"/>
    <tableColumn id="4" xr3:uid="{1F5A79CA-A119-4B3F-9A9D-9DAA0A906ABF}" name="SCI (seine)" dataDxfId="49"/>
    <tableColumn id="5" xr3:uid="{12F7EACF-77AB-47BA-8380-AADBD52B4C1E}" name="SCI (trawl)" dataDxfId="4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F5B4002-2885-4FE1-BB8E-5F6A1590DB7D}" name="Table8" displayName="Table8" ref="A1:F967" totalsRowShown="0" headerRowDxfId="47" dataDxfId="46">
  <autoFilter ref="A1:F967" xr:uid="{AF5B4002-2885-4FE1-BB8E-5F6A1590DB7D}"/>
  <tableColumns count="6">
    <tableColumn id="1" xr3:uid="{048C69D0-0BE6-455D-8DD1-D73FFDB96B0E}" name="group" dataDxfId="45"/>
    <tableColumn id="2" xr3:uid="{4EF883E4-2D27-46EB-B7EF-34B4D42DB24C}" name="start" dataDxfId="44"/>
    <tableColumn id="3" xr3:uid="{B2B79685-7A45-445A-96BC-2AB0BE3E2C1C}" name="end" dataDxfId="43"/>
    <tableColumn id="4" xr3:uid="{E84FE0F7-9565-45EA-8DED-B017FA639800}" name="color" dataDxfId="42"/>
    <tableColumn id="5" xr3:uid="{86EF8CC3-9250-4784-B656-E5559BC7890B}" name="category" dataDxfId="41"/>
    <tableColumn id="6" xr3:uid="{A618B059-77FE-4038-A981-DB78191232DE}" name="notes" dataDxfId="4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C3D7E50-DC82-4AD1-93C3-C2C993C332FC}" name="Table9" displayName="Table9" ref="A1:C28" totalsRowShown="0" headerRowDxfId="39" dataDxfId="38">
  <autoFilter ref="A1:C28" xr:uid="{6C3D7E50-DC82-4AD1-93C3-C2C993C332FC}"/>
  <tableColumns count="3">
    <tableColumn id="1" xr3:uid="{FC0109A3-E3C0-4BB4-8F7C-793A5DD15CD7}" name="Controlling Factor" dataDxfId="37"/>
    <tableColumn id="2" xr3:uid="{A64309B0-75A7-486F-8591-4296FCDD1E08}" name="Start Date" dataDxfId="36"/>
    <tableColumn id="3" xr3:uid="{D482EDC5-A6E3-4E0F-99EB-37D5E4AF7ED3}" name="End Date" dataDxfId="35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CE7D52BC-F3C9-47E6-AA8D-383F3F03B040}" name="Table10" displayName="Table10" ref="A1:G77" totalsRowShown="0" headerRowDxfId="34" dataDxfId="33">
  <autoFilter ref="A1:G77" xr:uid="{CE7D52BC-F3C9-47E6-AA8D-383F3F03B040}"/>
  <tableColumns count="7">
    <tableColumn id="1" xr3:uid="{C3135C3E-D51D-489C-800C-992DD6123F9A}" name="fish_id" dataDxfId="32"/>
    <tableColumn id="2" xr3:uid="{82FBE26F-DA37-4CC2-8F4A-0BCB2F98FCC4}" name="survey" dataDxfId="31"/>
    <tableColumn id="3" xr3:uid="{7DD4AB1A-5654-459C-9B0B-7A8B61C17090}" name="Date" dataDxfId="30"/>
    <tableColumn id="4" xr3:uid="{BB0709A5-A7C6-4D6C-AA12-6C822051B1AF}" name="Station" dataDxfId="29"/>
    <tableColumn id="5" xr3:uid="{F1BED519-CE6E-4673-8FAD-8ABFE5D6ABBD}" name="ForkLength" dataDxfId="28"/>
    <tableColumn id="6" xr3:uid="{29FBBDF4-F9B9-4EE1-AB9A-79AE9FC9A2BB}" name="Latitude" dataDxfId="27"/>
    <tableColumn id="7" xr3:uid="{10DA036C-9DB0-42A2-B9A2-6534822BD903}" name="Longitude" dataDxfId="2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dec.water.ca.gov/dynamicapp/wsSensorData" TargetMode="External"/><Relationship Id="rId13" Type="http://schemas.openxmlformats.org/officeDocument/2006/relationships/hyperlink" Target="https://cdec.water.ca.gov/dynamicapp/wsSensorData" TargetMode="External"/><Relationship Id="rId18" Type="http://schemas.openxmlformats.org/officeDocument/2006/relationships/table" Target="../tables/table1.xml"/><Relationship Id="rId3" Type="http://schemas.openxmlformats.org/officeDocument/2006/relationships/hyperlink" Target="https://cdec.water.ca.gov/dynamicapp/wsSensorData" TargetMode="External"/><Relationship Id="rId7" Type="http://schemas.openxmlformats.org/officeDocument/2006/relationships/hyperlink" Target="https://cdec.water.ca.gov/dynamicapp/wsSensorData" TargetMode="External"/><Relationship Id="rId12" Type="http://schemas.openxmlformats.org/officeDocument/2006/relationships/hyperlink" Target="https://cdec.water.ca.gov/dynamicapp/wsSensorData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s://www.calfish.org/ProgramsData/ConservationandManagement/CentralValleyMonitoring/SacramentoValleyTributaryMonitoring/MiddleSacramentoRiverSalmonandSteelheadMonitoring.aspx" TargetMode="External"/><Relationship Id="rId16" Type="http://schemas.openxmlformats.org/officeDocument/2006/relationships/hyperlink" Target="https://www.calfish.org/ProgramsData/ConservationandManagement/CentralValleyMonitoring/SacramentoValleyTributaryMonitoring/MiddleSacramentoRiverSalmonandSteelheadMonitoring.aspx" TargetMode="External"/><Relationship Id="rId1" Type="http://schemas.openxmlformats.org/officeDocument/2006/relationships/hyperlink" Target="https://www.calfish.org/ProgramsData/ConservationandManagement/CentralValleyMonitoring/SacramentoValleyTributaryMonitoring/MiddleSacramentoRiverSalmonandSteelheadMonitoring.aspx" TargetMode="External"/><Relationship Id="rId6" Type="http://schemas.openxmlformats.org/officeDocument/2006/relationships/hyperlink" Target="https://cdec.water.ca.gov/dynamicapp/wsSensorData" TargetMode="External"/><Relationship Id="rId11" Type="http://schemas.openxmlformats.org/officeDocument/2006/relationships/hyperlink" Target="https://cdec.water.ca.gov/dynamicapp/wsSensorData" TargetMode="External"/><Relationship Id="rId5" Type="http://schemas.openxmlformats.org/officeDocument/2006/relationships/hyperlink" Target="https://cdec.water.ca.gov/dynamicapp/wsSensorData" TargetMode="External"/><Relationship Id="rId15" Type="http://schemas.openxmlformats.org/officeDocument/2006/relationships/hyperlink" Target="https://cdec.water.ca.gov/dynamicapp/wsSensorData" TargetMode="External"/><Relationship Id="rId10" Type="http://schemas.openxmlformats.org/officeDocument/2006/relationships/hyperlink" Target="https://cdec.water.ca.gov/dynamicapp/wsSensorData" TargetMode="External"/><Relationship Id="rId4" Type="http://schemas.openxmlformats.org/officeDocument/2006/relationships/hyperlink" Target="https://cdec.water.ca.gov/dynamicapp/wsSensorData" TargetMode="External"/><Relationship Id="rId9" Type="http://schemas.openxmlformats.org/officeDocument/2006/relationships/hyperlink" Target="https://cdec.water.ca.gov/dynamicapp/wsSensorData" TargetMode="External"/><Relationship Id="rId14" Type="http://schemas.openxmlformats.org/officeDocument/2006/relationships/hyperlink" Target="https://cdec.water.ca.gov/dynamicapp/wsSensorData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88C7F-9001-4244-83A7-50DF31B9991F}">
  <dimension ref="A1:H131"/>
  <sheetViews>
    <sheetView topLeftCell="A58" zoomScale="73" zoomScaleNormal="90" workbookViewId="0">
      <selection activeCell="C79" sqref="C79"/>
    </sheetView>
  </sheetViews>
  <sheetFormatPr defaultColWidth="9.28515625" defaultRowHeight="15.75" x14ac:dyDescent="0.25"/>
  <cols>
    <col min="1" max="1" width="36" style="6" bestFit="1" customWidth="1"/>
    <col min="2" max="2" width="71.28515625" style="6" customWidth="1"/>
    <col min="3" max="3" width="82.85546875" style="5" customWidth="1"/>
    <col min="4" max="4" width="69.140625" style="6" customWidth="1"/>
    <col min="5" max="5" width="135.85546875" style="6" customWidth="1"/>
    <col min="6" max="6" width="15.42578125" style="6" customWidth="1"/>
    <col min="7" max="16384" width="9.28515625" style="6"/>
  </cols>
  <sheetData>
    <row r="1" spans="1:8" s="15" customFormat="1" ht="17.25" x14ac:dyDescent="0.3">
      <c r="A1" s="35" t="s">
        <v>452</v>
      </c>
      <c r="B1" s="35" t="s">
        <v>451</v>
      </c>
      <c r="C1" s="22" t="s">
        <v>0</v>
      </c>
      <c r="D1" s="35" t="s">
        <v>1</v>
      </c>
      <c r="E1" s="36" t="s">
        <v>2</v>
      </c>
      <c r="F1" s="49" t="s">
        <v>3</v>
      </c>
    </row>
    <row r="2" spans="1:8" x14ac:dyDescent="0.25">
      <c r="A2" s="50" t="s">
        <v>4</v>
      </c>
      <c r="B2" s="45" t="s">
        <v>5</v>
      </c>
      <c r="C2" s="56" t="s">
        <v>484</v>
      </c>
      <c r="D2" s="45" t="s">
        <v>6</v>
      </c>
      <c r="E2" s="52" t="s">
        <v>7</v>
      </c>
      <c r="F2" s="45" t="s">
        <v>484</v>
      </c>
    </row>
    <row r="3" spans="1:8" x14ac:dyDescent="0.25">
      <c r="A3" s="50" t="s">
        <v>4</v>
      </c>
      <c r="B3" s="45" t="s">
        <v>8</v>
      </c>
      <c r="C3" s="56" t="s">
        <v>484</v>
      </c>
      <c r="D3" s="45" t="s">
        <v>6</v>
      </c>
      <c r="E3" s="52" t="s">
        <v>9</v>
      </c>
      <c r="F3" s="45" t="s">
        <v>484</v>
      </c>
    </row>
    <row r="4" spans="1:8" x14ac:dyDescent="0.25">
      <c r="A4" s="50" t="s">
        <v>4</v>
      </c>
      <c r="B4" s="45" t="s">
        <v>10</v>
      </c>
      <c r="C4" s="52" t="s">
        <v>484</v>
      </c>
      <c r="D4" s="45" t="s">
        <v>484</v>
      </c>
      <c r="E4" s="52" t="s">
        <v>11</v>
      </c>
      <c r="F4" s="45" t="s">
        <v>484</v>
      </c>
    </row>
    <row r="5" spans="1:8" x14ac:dyDescent="0.25">
      <c r="A5" s="50" t="s">
        <v>4</v>
      </c>
      <c r="B5" s="45" t="s">
        <v>12</v>
      </c>
      <c r="C5" s="52" t="s">
        <v>484</v>
      </c>
      <c r="D5" s="45" t="s">
        <v>6</v>
      </c>
      <c r="E5" s="52" t="s">
        <v>13</v>
      </c>
      <c r="F5" s="45" t="s">
        <v>484</v>
      </c>
    </row>
    <row r="6" spans="1:8" x14ac:dyDescent="0.25">
      <c r="A6" s="50" t="s">
        <v>4</v>
      </c>
      <c r="B6" s="45" t="s">
        <v>14</v>
      </c>
      <c r="C6" s="52" t="s">
        <v>484</v>
      </c>
      <c r="D6" s="45" t="s">
        <v>484</v>
      </c>
      <c r="E6" s="52" t="s">
        <v>15</v>
      </c>
      <c r="F6" s="45" t="s">
        <v>484</v>
      </c>
    </row>
    <row r="7" spans="1:8" x14ac:dyDescent="0.25">
      <c r="A7" s="50" t="s">
        <v>4</v>
      </c>
      <c r="B7" s="45" t="s">
        <v>16</v>
      </c>
      <c r="C7" s="57" t="s">
        <v>17</v>
      </c>
      <c r="D7" s="45" t="s">
        <v>484</v>
      </c>
      <c r="E7" s="45" t="s">
        <v>18</v>
      </c>
      <c r="F7" s="45" t="s">
        <v>484</v>
      </c>
    </row>
    <row r="8" spans="1:8" x14ac:dyDescent="0.25">
      <c r="A8" s="50" t="s">
        <v>4</v>
      </c>
      <c r="B8" s="45" t="s">
        <v>19</v>
      </c>
      <c r="C8" s="57" t="s">
        <v>17</v>
      </c>
      <c r="D8" s="45" t="s">
        <v>484</v>
      </c>
      <c r="E8" s="45" t="s">
        <v>20</v>
      </c>
      <c r="F8" s="45" t="s">
        <v>484</v>
      </c>
    </row>
    <row r="9" spans="1:8" x14ac:dyDescent="0.25">
      <c r="A9" s="50" t="s">
        <v>4</v>
      </c>
      <c r="B9" s="45" t="s">
        <v>21</v>
      </c>
      <c r="C9" s="52" t="s">
        <v>484</v>
      </c>
      <c r="D9" s="45" t="s">
        <v>6</v>
      </c>
      <c r="E9" s="45" t="s">
        <v>22</v>
      </c>
      <c r="F9" s="45" t="s">
        <v>484</v>
      </c>
    </row>
    <row r="10" spans="1:8" x14ac:dyDescent="0.25">
      <c r="A10" s="50" t="s">
        <v>4</v>
      </c>
      <c r="B10" s="45" t="s">
        <v>23</v>
      </c>
      <c r="C10" s="52" t="s">
        <v>484</v>
      </c>
      <c r="D10" s="45" t="s">
        <v>6</v>
      </c>
      <c r="E10" s="45" t="s">
        <v>24</v>
      </c>
      <c r="F10" s="45" t="s">
        <v>484</v>
      </c>
    </row>
    <row r="11" spans="1:8" x14ac:dyDescent="0.25">
      <c r="A11" s="50" t="s">
        <v>4</v>
      </c>
      <c r="B11" s="45" t="s">
        <v>25</v>
      </c>
      <c r="C11" s="52" t="s">
        <v>484</v>
      </c>
      <c r="D11" s="45" t="s">
        <v>6</v>
      </c>
      <c r="E11" s="45" t="s">
        <v>26</v>
      </c>
      <c r="F11" s="45" t="s">
        <v>484</v>
      </c>
      <c r="H11" s="3"/>
    </row>
    <row r="12" spans="1:8" x14ac:dyDescent="0.25">
      <c r="A12" s="50" t="s">
        <v>4</v>
      </c>
      <c r="B12" s="45" t="s">
        <v>27</v>
      </c>
      <c r="C12" s="56" t="s">
        <v>17</v>
      </c>
      <c r="D12" s="45" t="s">
        <v>484</v>
      </c>
      <c r="E12" s="45" t="s">
        <v>28</v>
      </c>
      <c r="F12" s="45" t="s">
        <v>484</v>
      </c>
      <c r="H12" s="3"/>
    </row>
    <row r="13" spans="1:8" x14ac:dyDescent="0.25">
      <c r="A13" s="50" t="s">
        <v>4</v>
      </c>
      <c r="B13" s="45" t="s">
        <v>29</v>
      </c>
      <c r="C13" s="57" t="s">
        <v>17</v>
      </c>
      <c r="D13" s="54" t="s">
        <v>484</v>
      </c>
      <c r="E13" s="45" t="s">
        <v>30</v>
      </c>
      <c r="F13" s="54" t="s">
        <v>484</v>
      </c>
    </row>
    <row r="14" spans="1:8" x14ac:dyDescent="0.25">
      <c r="A14" s="50" t="s">
        <v>4</v>
      </c>
      <c r="B14" s="45" t="s">
        <v>31</v>
      </c>
      <c r="C14" s="56" t="s">
        <v>17</v>
      </c>
      <c r="D14" s="54" t="s">
        <v>484</v>
      </c>
      <c r="E14" s="45" t="s">
        <v>32</v>
      </c>
      <c r="F14" s="54" t="s">
        <v>484</v>
      </c>
    </row>
    <row r="15" spans="1:8" ht="47.25" x14ac:dyDescent="0.25">
      <c r="A15" s="50" t="s">
        <v>4</v>
      </c>
      <c r="B15" s="45" t="s">
        <v>194</v>
      </c>
      <c r="C15" s="56" t="s">
        <v>33</v>
      </c>
      <c r="D15" s="45" t="s">
        <v>34</v>
      </c>
      <c r="E15" s="45" t="s">
        <v>193</v>
      </c>
      <c r="F15" s="54" t="s">
        <v>484</v>
      </c>
    </row>
    <row r="16" spans="1:8" x14ac:dyDescent="0.25">
      <c r="A16" s="50" t="s">
        <v>4</v>
      </c>
      <c r="B16" s="45" t="s">
        <v>35</v>
      </c>
      <c r="C16" s="56" t="s">
        <v>17</v>
      </c>
      <c r="D16" s="45" t="s">
        <v>484</v>
      </c>
      <c r="E16" s="45" t="s">
        <v>36</v>
      </c>
      <c r="F16" s="54" t="s">
        <v>484</v>
      </c>
    </row>
    <row r="17" spans="1:7" x14ac:dyDescent="0.25">
      <c r="A17" s="50" t="s">
        <v>4</v>
      </c>
      <c r="B17" s="45" t="s">
        <v>37</v>
      </c>
      <c r="C17" s="56" t="s">
        <v>17</v>
      </c>
      <c r="D17" s="45" t="s">
        <v>484</v>
      </c>
      <c r="E17" s="45" t="s">
        <v>38</v>
      </c>
      <c r="F17" s="54" t="s">
        <v>484</v>
      </c>
    </row>
    <row r="18" spans="1:7" x14ac:dyDescent="0.25">
      <c r="A18" s="50" t="s">
        <v>4</v>
      </c>
      <c r="B18" s="45" t="s">
        <v>39</v>
      </c>
      <c r="C18" s="56" t="s">
        <v>17</v>
      </c>
      <c r="D18" s="45" t="s">
        <v>484</v>
      </c>
      <c r="E18" s="45" t="s">
        <v>40</v>
      </c>
      <c r="F18" s="54" t="s">
        <v>484</v>
      </c>
    </row>
    <row r="19" spans="1:7" x14ac:dyDescent="0.25">
      <c r="A19" s="50" t="s">
        <v>4</v>
      </c>
      <c r="B19" s="45" t="s">
        <v>41</v>
      </c>
      <c r="C19" s="56" t="s">
        <v>484</v>
      </c>
      <c r="D19" s="45" t="s">
        <v>484</v>
      </c>
      <c r="E19" s="45" t="s">
        <v>42</v>
      </c>
      <c r="F19" s="54" t="s">
        <v>484</v>
      </c>
    </row>
    <row r="20" spans="1:7" x14ac:dyDescent="0.25">
      <c r="A20" s="50" t="s">
        <v>4</v>
      </c>
      <c r="B20" s="45" t="s">
        <v>43</v>
      </c>
      <c r="C20" s="56" t="s">
        <v>484</v>
      </c>
      <c r="D20" s="45" t="s">
        <v>484</v>
      </c>
      <c r="E20" s="45" t="s">
        <v>44</v>
      </c>
      <c r="F20" s="54" t="s">
        <v>484</v>
      </c>
    </row>
    <row r="21" spans="1:7" x14ac:dyDescent="0.25">
      <c r="A21" s="50" t="s">
        <v>4</v>
      </c>
      <c r="B21" s="45" t="s">
        <v>45</v>
      </c>
      <c r="C21" s="56" t="s">
        <v>484</v>
      </c>
      <c r="D21" s="45" t="s">
        <v>484</v>
      </c>
      <c r="E21" s="45" t="s">
        <v>46</v>
      </c>
      <c r="F21" s="54" t="s">
        <v>484</v>
      </c>
    </row>
    <row r="22" spans="1:7" x14ac:dyDescent="0.25">
      <c r="A22" s="50" t="s">
        <v>4</v>
      </c>
      <c r="B22" s="45" t="s">
        <v>47</v>
      </c>
      <c r="C22" s="56" t="s">
        <v>17</v>
      </c>
      <c r="D22" s="45" t="s">
        <v>484</v>
      </c>
      <c r="E22" s="45" t="s">
        <v>48</v>
      </c>
      <c r="F22" s="54" t="s">
        <v>484</v>
      </c>
    </row>
    <row r="23" spans="1:7" x14ac:dyDescent="0.25">
      <c r="A23" s="50" t="s">
        <v>4</v>
      </c>
      <c r="B23" s="55" t="s">
        <v>49</v>
      </c>
      <c r="C23" s="56" t="s">
        <v>484</v>
      </c>
      <c r="D23" s="45" t="s">
        <v>484</v>
      </c>
      <c r="E23" s="45" t="s">
        <v>50</v>
      </c>
      <c r="F23" s="54" t="s">
        <v>484</v>
      </c>
    </row>
    <row r="24" spans="1:7" x14ac:dyDescent="0.25">
      <c r="A24" s="50" t="s">
        <v>4</v>
      </c>
      <c r="B24" s="45" t="s">
        <v>51</v>
      </c>
      <c r="C24" s="56" t="s">
        <v>17</v>
      </c>
      <c r="D24" s="45" t="s">
        <v>484</v>
      </c>
      <c r="E24" s="45" t="s">
        <v>52</v>
      </c>
      <c r="F24" s="54" t="s">
        <v>484</v>
      </c>
    </row>
    <row r="25" spans="1:7" x14ac:dyDescent="0.25">
      <c r="A25" s="50" t="s">
        <v>4</v>
      </c>
      <c r="B25" s="45" t="s">
        <v>53</v>
      </c>
      <c r="C25" s="56" t="s">
        <v>484</v>
      </c>
      <c r="D25" s="45" t="s">
        <v>484</v>
      </c>
      <c r="E25" s="45" t="s">
        <v>54</v>
      </c>
      <c r="F25" s="54" t="s">
        <v>484</v>
      </c>
    </row>
    <row r="26" spans="1:7" x14ac:dyDescent="0.25">
      <c r="A26" s="50" t="s">
        <v>4</v>
      </c>
      <c r="B26" s="45" t="s">
        <v>55</v>
      </c>
      <c r="C26" s="58" t="s">
        <v>484</v>
      </c>
      <c r="D26" s="45" t="s">
        <v>6</v>
      </c>
      <c r="E26" s="51" t="s">
        <v>56</v>
      </c>
      <c r="F26" s="54" t="s">
        <v>484</v>
      </c>
    </row>
    <row r="27" spans="1:7" x14ac:dyDescent="0.25">
      <c r="A27" s="50" t="s">
        <v>4</v>
      </c>
      <c r="B27" s="45" t="s">
        <v>57</v>
      </c>
      <c r="C27" s="52" t="s">
        <v>484</v>
      </c>
      <c r="D27" s="45" t="s">
        <v>484</v>
      </c>
      <c r="E27" s="51" t="s">
        <v>58</v>
      </c>
      <c r="F27" s="54" t="s">
        <v>484</v>
      </c>
    </row>
    <row r="28" spans="1:7" x14ac:dyDescent="0.25">
      <c r="A28" s="50" t="s">
        <v>4</v>
      </c>
      <c r="B28" s="45" t="s">
        <v>59</v>
      </c>
      <c r="C28" s="59" t="s">
        <v>484</v>
      </c>
      <c r="D28" s="45" t="s">
        <v>6</v>
      </c>
      <c r="E28" s="45" t="s">
        <v>60</v>
      </c>
      <c r="F28" s="54" t="s">
        <v>484</v>
      </c>
      <c r="G28" s="29"/>
    </row>
    <row r="29" spans="1:7" x14ac:dyDescent="0.25">
      <c r="A29" s="50" t="s">
        <v>4</v>
      </c>
      <c r="B29" s="45" t="s">
        <v>61</v>
      </c>
      <c r="C29" s="52" t="s">
        <v>484</v>
      </c>
      <c r="D29" s="45" t="s">
        <v>6</v>
      </c>
      <c r="E29" s="45" t="s">
        <v>62</v>
      </c>
      <c r="F29" s="54" t="s">
        <v>484</v>
      </c>
    </row>
    <row r="30" spans="1:7" x14ac:dyDescent="0.25">
      <c r="A30" s="50" t="s">
        <v>4</v>
      </c>
      <c r="B30" s="45" t="s">
        <v>63</v>
      </c>
      <c r="C30" s="52" t="s">
        <v>484</v>
      </c>
      <c r="D30" s="45" t="s">
        <v>6</v>
      </c>
      <c r="E30" s="51" t="s">
        <v>64</v>
      </c>
      <c r="F30" s="54" t="s">
        <v>484</v>
      </c>
    </row>
    <row r="31" spans="1:7" x14ac:dyDescent="0.25">
      <c r="A31" s="50" t="s">
        <v>4</v>
      </c>
      <c r="B31" s="45" t="s">
        <v>65</v>
      </c>
      <c r="C31" s="56" t="s">
        <v>17</v>
      </c>
      <c r="D31" s="45" t="s">
        <v>484</v>
      </c>
      <c r="E31" s="45" t="s">
        <v>66</v>
      </c>
      <c r="F31" s="45" t="s">
        <v>67</v>
      </c>
    </row>
    <row r="32" spans="1:7" x14ac:dyDescent="0.25">
      <c r="A32" s="50" t="s">
        <v>4</v>
      </c>
      <c r="B32" s="45" t="s">
        <v>68</v>
      </c>
      <c r="C32" s="56" t="s">
        <v>17</v>
      </c>
      <c r="D32" s="45" t="s">
        <v>484</v>
      </c>
      <c r="E32" s="45" t="s">
        <v>69</v>
      </c>
      <c r="F32" s="54" t="s">
        <v>484</v>
      </c>
    </row>
    <row r="33" spans="1:6" x14ac:dyDescent="0.25">
      <c r="A33" s="50" t="s">
        <v>4</v>
      </c>
      <c r="B33" s="45" t="s">
        <v>70</v>
      </c>
      <c r="C33" s="56" t="s">
        <v>17</v>
      </c>
      <c r="D33" s="45" t="s">
        <v>484</v>
      </c>
      <c r="E33" s="45" t="s">
        <v>71</v>
      </c>
      <c r="F33" s="45" t="s">
        <v>484</v>
      </c>
    </row>
    <row r="34" spans="1:6" x14ac:dyDescent="0.25">
      <c r="A34" s="50" t="s">
        <v>4</v>
      </c>
      <c r="B34" s="45" t="s">
        <v>72</v>
      </c>
      <c r="C34" s="56" t="s">
        <v>484</v>
      </c>
      <c r="D34" s="45" t="s">
        <v>484</v>
      </c>
      <c r="E34" s="45" t="s">
        <v>73</v>
      </c>
      <c r="F34" s="45" t="s">
        <v>484</v>
      </c>
    </row>
    <row r="35" spans="1:6" x14ac:dyDescent="0.25">
      <c r="A35" s="50" t="s">
        <v>4</v>
      </c>
      <c r="B35" s="45" t="s">
        <v>74</v>
      </c>
      <c r="C35" s="56" t="s">
        <v>484</v>
      </c>
      <c r="D35" s="45" t="s">
        <v>484</v>
      </c>
      <c r="E35" s="45" t="s">
        <v>75</v>
      </c>
      <c r="F35" s="45" t="s">
        <v>484</v>
      </c>
    </row>
    <row r="36" spans="1:6" x14ac:dyDescent="0.25">
      <c r="A36" s="50" t="s">
        <v>4</v>
      </c>
      <c r="B36" s="45" t="s">
        <v>76</v>
      </c>
      <c r="C36" s="56" t="s">
        <v>484</v>
      </c>
      <c r="D36" s="45" t="s">
        <v>484</v>
      </c>
      <c r="E36" s="45" t="s">
        <v>77</v>
      </c>
      <c r="F36" s="45" t="s">
        <v>484</v>
      </c>
    </row>
    <row r="37" spans="1:6" x14ac:dyDescent="0.25">
      <c r="A37" s="50" t="s">
        <v>4</v>
      </c>
      <c r="B37" s="45" t="s">
        <v>78</v>
      </c>
      <c r="C37" s="56" t="s">
        <v>484</v>
      </c>
      <c r="D37" s="45" t="s">
        <v>79</v>
      </c>
      <c r="E37" s="45" t="s">
        <v>80</v>
      </c>
      <c r="F37" s="45" t="s">
        <v>484</v>
      </c>
    </row>
    <row r="38" spans="1:6" x14ac:dyDescent="0.25">
      <c r="A38" s="50" t="s">
        <v>4</v>
      </c>
      <c r="B38" s="45" t="s">
        <v>81</v>
      </c>
      <c r="C38" s="56" t="s">
        <v>484</v>
      </c>
      <c r="D38" s="45" t="s">
        <v>79</v>
      </c>
      <c r="E38" s="45" t="s">
        <v>80</v>
      </c>
      <c r="F38" s="45" t="s">
        <v>484</v>
      </c>
    </row>
    <row r="39" spans="1:6" x14ac:dyDescent="0.25">
      <c r="A39" s="45" t="s">
        <v>471</v>
      </c>
      <c r="B39" s="45" t="s">
        <v>453</v>
      </c>
      <c r="C39" s="56" t="s">
        <v>472</v>
      </c>
      <c r="D39" s="45" t="s">
        <v>484</v>
      </c>
      <c r="E39" s="45" t="s">
        <v>484</v>
      </c>
      <c r="F39" s="45" t="s">
        <v>484</v>
      </c>
    </row>
    <row r="40" spans="1:6" x14ac:dyDescent="0.25">
      <c r="A40" s="45" t="s">
        <v>471</v>
      </c>
      <c r="B40" s="45" t="s">
        <v>454</v>
      </c>
      <c r="C40" s="56" t="s">
        <v>472</v>
      </c>
      <c r="D40" s="45" t="s">
        <v>484</v>
      </c>
      <c r="E40" s="45" t="s">
        <v>484</v>
      </c>
      <c r="F40" s="45" t="s">
        <v>484</v>
      </c>
    </row>
    <row r="41" spans="1:6" x14ac:dyDescent="0.25">
      <c r="A41" s="45" t="s">
        <v>471</v>
      </c>
      <c r="B41" s="45" t="s">
        <v>455</v>
      </c>
      <c r="C41" s="56" t="s">
        <v>472</v>
      </c>
      <c r="D41" s="45" t="s">
        <v>484</v>
      </c>
      <c r="E41" s="45" t="s">
        <v>484</v>
      </c>
      <c r="F41" s="45" t="s">
        <v>484</v>
      </c>
    </row>
    <row r="42" spans="1:6" x14ac:dyDescent="0.25">
      <c r="A42" s="45" t="s">
        <v>471</v>
      </c>
      <c r="B42" s="45" t="s">
        <v>456</v>
      </c>
      <c r="C42" s="56" t="s">
        <v>472</v>
      </c>
      <c r="D42" s="45" t="s">
        <v>484</v>
      </c>
      <c r="E42" s="45" t="s">
        <v>484</v>
      </c>
      <c r="F42" s="45" t="s">
        <v>484</v>
      </c>
    </row>
    <row r="43" spans="1:6" x14ac:dyDescent="0.25">
      <c r="A43" s="45" t="s">
        <v>471</v>
      </c>
      <c r="B43" s="45" t="s">
        <v>457</v>
      </c>
      <c r="C43" s="56" t="s">
        <v>472</v>
      </c>
      <c r="D43" s="45" t="s">
        <v>484</v>
      </c>
      <c r="E43" s="45" t="s">
        <v>484</v>
      </c>
      <c r="F43" s="45" t="s">
        <v>484</v>
      </c>
    </row>
    <row r="44" spans="1:6" x14ac:dyDescent="0.25">
      <c r="A44" s="45" t="s">
        <v>471</v>
      </c>
      <c r="B44" s="45" t="s">
        <v>458</v>
      </c>
      <c r="C44" s="56" t="s">
        <v>472</v>
      </c>
      <c r="D44" s="45" t="s">
        <v>484</v>
      </c>
      <c r="E44" s="45" t="s">
        <v>484</v>
      </c>
      <c r="F44" s="45" t="s">
        <v>484</v>
      </c>
    </row>
    <row r="45" spans="1:6" x14ac:dyDescent="0.25">
      <c r="A45" s="45" t="s">
        <v>471</v>
      </c>
      <c r="B45" s="45" t="s">
        <v>459</v>
      </c>
      <c r="C45" s="56" t="s">
        <v>472</v>
      </c>
      <c r="D45" s="45" t="s">
        <v>484</v>
      </c>
      <c r="E45" s="45" t="s">
        <v>484</v>
      </c>
      <c r="F45" s="45" t="s">
        <v>484</v>
      </c>
    </row>
    <row r="46" spans="1:6" x14ac:dyDescent="0.25">
      <c r="A46" s="45" t="s">
        <v>471</v>
      </c>
      <c r="B46" s="45" t="s">
        <v>460</v>
      </c>
      <c r="C46" s="56" t="s">
        <v>472</v>
      </c>
      <c r="D46" s="45" t="s">
        <v>484</v>
      </c>
      <c r="E46" s="45" t="s">
        <v>484</v>
      </c>
      <c r="F46" s="45" t="s">
        <v>484</v>
      </c>
    </row>
    <row r="47" spans="1:6" x14ac:dyDescent="0.25">
      <c r="A47" s="45" t="s">
        <v>471</v>
      </c>
      <c r="B47" s="45" t="s">
        <v>461</v>
      </c>
      <c r="C47" s="56" t="s">
        <v>472</v>
      </c>
      <c r="D47" s="45" t="s">
        <v>484</v>
      </c>
      <c r="E47" s="45" t="s">
        <v>484</v>
      </c>
      <c r="F47" s="45" t="s">
        <v>484</v>
      </c>
    </row>
    <row r="48" spans="1:6" x14ac:dyDescent="0.25">
      <c r="A48" s="45" t="s">
        <v>471</v>
      </c>
      <c r="B48" s="45" t="s">
        <v>462</v>
      </c>
      <c r="C48" s="56" t="s">
        <v>472</v>
      </c>
      <c r="D48" s="45" t="s">
        <v>484</v>
      </c>
      <c r="E48" s="45" t="s">
        <v>484</v>
      </c>
      <c r="F48" s="45" t="s">
        <v>484</v>
      </c>
    </row>
    <row r="49" spans="1:6" x14ac:dyDescent="0.25">
      <c r="A49" s="45" t="s">
        <v>471</v>
      </c>
      <c r="B49" s="45" t="s">
        <v>463</v>
      </c>
      <c r="C49" s="56" t="s">
        <v>472</v>
      </c>
      <c r="D49" s="45" t="s">
        <v>484</v>
      </c>
      <c r="E49" s="45" t="s">
        <v>484</v>
      </c>
      <c r="F49" s="45" t="s">
        <v>484</v>
      </c>
    </row>
    <row r="50" spans="1:6" x14ac:dyDescent="0.25">
      <c r="A50" s="45" t="s">
        <v>471</v>
      </c>
      <c r="B50" s="45" t="s">
        <v>464</v>
      </c>
      <c r="C50" s="56" t="s">
        <v>472</v>
      </c>
      <c r="D50" s="45" t="s">
        <v>484</v>
      </c>
      <c r="E50" s="45" t="s">
        <v>484</v>
      </c>
      <c r="F50" s="45" t="s">
        <v>484</v>
      </c>
    </row>
    <row r="51" spans="1:6" x14ac:dyDescent="0.25">
      <c r="A51" s="45" t="s">
        <v>473</v>
      </c>
      <c r="B51" s="45" t="s">
        <v>453</v>
      </c>
      <c r="C51" s="56" t="s">
        <v>472</v>
      </c>
      <c r="D51" s="45" t="s">
        <v>484</v>
      </c>
      <c r="E51" s="45" t="s">
        <v>484</v>
      </c>
      <c r="F51" s="45" t="s">
        <v>484</v>
      </c>
    </row>
    <row r="52" spans="1:6" x14ac:dyDescent="0.25">
      <c r="A52" s="45" t="s">
        <v>473</v>
      </c>
      <c r="B52" s="45" t="s">
        <v>454</v>
      </c>
      <c r="C52" s="56" t="s">
        <v>472</v>
      </c>
      <c r="D52" s="45" t="s">
        <v>484</v>
      </c>
      <c r="E52" s="45" t="s">
        <v>484</v>
      </c>
      <c r="F52" s="45" t="s">
        <v>484</v>
      </c>
    </row>
    <row r="53" spans="1:6" x14ac:dyDescent="0.25">
      <c r="A53" s="45" t="s">
        <v>473</v>
      </c>
      <c r="B53" s="45" t="s">
        <v>455</v>
      </c>
      <c r="C53" s="56" t="s">
        <v>472</v>
      </c>
      <c r="D53" s="45" t="s">
        <v>484</v>
      </c>
      <c r="E53" s="45" t="s">
        <v>484</v>
      </c>
      <c r="F53" s="45" t="s">
        <v>484</v>
      </c>
    </row>
    <row r="54" spans="1:6" x14ac:dyDescent="0.25">
      <c r="A54" s="45" t="s">
        <v>473</v>
      </c>
      <c r="B54" s="45" t="s">
        <v>456</v>
      </c>
      <c r="C54" s="56" t="s">
        <v>472</v>
      </c>
      <c r="D54" s="45" t="s">
        <v>484</v>
      </c>
      <c r="E54" s="45" t="s">
        <v>484</v>
      </c>
      <c r="F54" s="45" t="s">
        <v>484</v>
      </c>
    </row>
    <row r="55" spans="1:6" x14ac:dyDescent="0.25">
      <c r="A55" s="45" t="s">
        <v>473</v>
      </c>
      <c r="B55" s="45" t="s">
        <v>474</v>
      </c>
      <c r="C55" s="56" t="s">
        <v>472</v>
      </c>
      <c r="D55" s="45" t="s">
        <v>484</v>
      </c>
      <c r="E55" s="45" t="s">
        <v>484</v>
      </c>
      <c r="F55" s="45" t="s">
        <v>484</v>
      </c>
    </row>
    <row r="56" spans="1:6" x14ac:dyDescent="0.25">
      <c r="A56" s="45" t="s">
        <v>473</v>
      </c>
      <c r="B56" s="45" t="s">
        <v>457</v>
      </c>
      <c r="C56" s="56" t="s">
        <v>472</v>
      </c>
      <c r="D56" s="45" t="s">
        <v>484</v>
      </c>
      <c r="E56" s="45" t="s">
        <v>484</v>
      </c>
      <c r="F56" s="45" t="s">
        <v>484</v>
      </c>
    </row>
    <row r="57" spans="1:6" x14ac:dyDescent="0.25">
      <c r="A57" s="45" t="s">
        <v>473</v>
      </c>
      <c r="B57" s="45" t="s">
        <v>458</v>
      </c>
      <c r="C57" s="56" t="s">
        <v>472</v>
      </c>
      <c r="D57" s="45" t="s">
        <v>484</v>
      </c>
      <c r="E57" s="45" t="s">
        <v>484</v>
      </c>
      <c r="F57" s="45" t="s">
        <v>484</v>
      </c>
    </row>
    <row r="58" spans="1:6" x14ac:dyDescent="0.25">
      <c r="A58" s="45" t="s">
        <v>473</v>
      </c>
      <c r="B58" s="45" t="s">
        <v>459</v>
      </c>
      <c r="C58" s="56" t="s">
        <v>472</v>
      </c>
      <c r="D58" s="45" t="s">
        <v>484</v>
      </c>
      <c r="E58" s="45" t="s">
        <v>484</v>
      </c>
      <c r="F58" s="45" t="s">
        <v>484</v>
      </c>
    </row>
    <row r="59" spans="1:6" x14ac:dyDescent="0.25">
      <c r="A59" s="45" t="s">
        <v>473</v>
      </c>
      <c r="B59" s="45" t="s">
        <v>460</v>
      </c>
      <c r="C59" s="56" t="s">
        <v>472</v>
      </c>
      <c r="D59" s="45" t="s">
        <v>484</v>
      </c>
      <c r="E59" s="45" t="s">
        <v>484</v>
      </c>
      <c r="F59" s="45" t="s">
        <v>484</v>
      </c>
    </row>
    <row r="60" spans="1:6" x14ac:dyDescent="0.25">
      <c r="A60" s="45" t="s">
        <v>473</v>
      </c>
      <c r="B60" s="45" t="s">
        <v>461</v>
      </c>
      <c r="C60" s="56" t="s">
        <v>472</v>
      </c>
      <c r="D60" s="45" t="s">
        <v>484</v>
      </c>
      <c r="E60" s="45" t="s">
        <v>484</v>
      </c>
      <c r="F60" s="45" t="s">
        <v>484</v>
      </c>
    </row>
    <row r="61" spans="1:6" x14ac:dyDescent="0.25">
      <c r="A61" s="45" t="s">
        <v>473</v>
      </c>
      <c r="B61" s="45" t="s">
        <v>462</v>
      </c>
      <c r="C61" s="56" t="s">
        <v>472</v>
      </c>
      <c r="D61" s="45" t="s">
        <v>484</v>
      </c>
      <c r="E61" s="45" t="s">
        <v>484</v>
      </c>
      <c r="F61" s="45" t="s">
        <v>484</v>
      </c>
    </row>
    <row r="62" spans="1:6" x14ac:dyDescent="0.25">
      <c r="A62" s="45" t="s">
        <v>473</v>
      </c>
      <c r="B62" s="45" t="s">
        <v>463</v>
      </c>
      <c r="C62" s="56" t="s">
        <v>472</v>
      </c>
      <c r="D62" s="45" t="s">
        <v>484</v>
      </c>
      <c r="E62" s="45" t="s">
        <v>484</v>
      </c>
      <c r="F62" s="45" t="s">
        <v>484</v>
      </c>
    </row>
    <row r="63" spans="1:6" x14ac:dyDescent="0.25">
      <c r="A63" s="45" t="s">
        <v>473</v>
      </c>
      <c r="B63" s="45" t="s">
        <v>475</v>
      </c>
      <c r="C63" s="56" t="s">
        <v>472</v>
      </c>
      <c r="D63" s="45" t="s">
        <v>484</v>
      </c>
      <c r="E63" s="45" t="s">
        <v>484</v>
      </c>
      <c r="F63" s="45" t="s">
        <v>484</v>
      </c>
    </row>
    <row r="64" spans="1:6" x14ac:dyDescent="0.25">
      <c r="A64" s="50" t="s">
        <v>82</v>
      </c>
      <c r="B64" s="53" t="s">
        <v>83</v>
      </c>
      <c r="C64" s="60" t="s">
        <v>484</v>
      </c>
      <c r="D64" s="45" t="s">
        <v>84</v>
      </c>
      <c r="E64" s="45" t="s">
        <v>85</v>
      </c>
      <c r="F64" s="45" t="s">
        <v>484</v>
      </c>
    </row>
    <row r="65" spans="1:6" x14ac:dyDescent="0.25">
      <c r="A65" s="50" t="s">
        <v>82</v>
      </c>
      <c r="B65" s="53" t="s">
        <v>86</v>
      </c>
      <c r="C65" s="60" t="s">
        <v>484</v>
      </c>
      <c r="D65" s="45" t="s">
        <v>84</v>
      </c>
      <c r="E65" s="45" t="s">
        <v>85</v>
      </c>
      <c r="F65" s="45" t="s">
        <v>484</v>
      </c>
    </row>
    <row r="66" spans="1:6" x14ac:dyDescent="0.25">
      <c r="A66" s="50" t="s">
        <v>82</v>
      </c>
      <c r="B66" s="53" t="s">
        <v>87</v>
      </c>
      <c r="C66" s="60" t="s">
        <v>484</v>
      </c>
      <c r="D66" s="45" t="s">
        <v>84</v>
      </c>
      <c r="E66" s="45" t="s">
        <v>85</v>
      </c>
      <c r="F66" s="45" t="s">
        <v>484</v>
      </c>
    </row>
    <row r="67" spans="1:6" x14ac:dyDescent="0.25">
      <c r="A67" s="50" t="s">
        <v>82</v>
      </c>
      <c r="B67" s="53" t="s">
        <v>88</v>
      </c>
      <c r="C67" s="60" t="s">
        <v>484</v>
      </c>
      <c r="D67" s="45" t="s">
        <v>84</v>
      </c>
      <c r="E67" s="45" t="s">
        <v>89</v>
      </c>
      <c r="F67" s="45" t="s">
        <v>484</v>
      </c>
    </row>
    <row r="68" spans="1:6" x14ac:dyDescent="0.25">
      <c r="A68" s="50" t="s">
        <v>82</v>
      </c>
      <c r="B68" s="53" t="s">
        <v>90</v>
      </c>
      <c r="C68" s="60" t="s">
        <v>484</v>
      </c>
      <c r="D68" s="45" t="s">
        <v>84</v>
      </c>
      <c r="E68" s="45" t="s">
        <v>89</v>
      </c>
      <c r="F68" s="45" t="s">
        <v>484</v>
      </c>
    </row>
    <row r="69" spans="1:6" x14ac:dyDescent="0.25">
      <c r="A69" s="50" t="s">
        <v>82</v>
      </c>
      <c r="B69" s="53" t="s">
        <v>91</v>
      </c>
      <c r="C69" s="60" t="s">
        <v>484</v>
      </c>
      <c r="D69" s="45" t="s">
        <v>84</v>
      </c>
      <c r="E69" s="45" t="s">
        <v>89</v>
      </c>
      <c r="F69" s="45" t="s">
        <v>484</v>
      </c>
    </row>
    <row r="70" spans="1:6" x14ac:dyDescent="0.25">
      <c r="A70" s="50" t="s">
        <v>82</v>
      </c>
      <c r="B70" s="53" t="s">
        <v>92</v>
      </c>
      <c r="C70" s="60" t="s">
        <v>484</v>
      </c>
      <c r="D70" s="45" t="s">
        <v>84</v>
      </c>
      <c r="E70" s="45" t="s">
        <v>85</v>
      </c>
      <c r="F70" s="45" t="s">
        <v>484</v>
      </c>
    </row>
    <row r="71" spans="1:6" x14ac:dyDescent="0.25">
      <c r="A71" s="50" t="s">
        <v>82</v>
      </c>
      <c r="B71" s="53" t="s">
        <v>93</v>
      </c>
      <c r="C71" s="60" t="s">
        <v>484</v>
      </c>
      <c r="D71" s="45" t="s">
        <v>84</v>
      </c>
      <c r="E71" s="45" t="s">
        <v>85</v>
      </c>
      <c r="F71" s="45" t="s">
        <v>484</v>
      </c>
    </row>
    <row r="72" spans="1:6" x14ac:dyDescent="0.25">
      <c r="A72" s="50" t="s">
        <v>82</v>
      </c>
      <c r="B72" s="53" t="s">
        <v>94</v>
      </c>
      <c r="C72" s="60" t="s">
        <v>484</v>
      </c>
      <c r="D72" s="45" t="s">
        <v>84</v>
      </c>
      <c r="E72" s="45" t="s">
        <v>85</v>
      </c>
      <c r="F72" s="45" t="s">
        <v>484</v>
      </c>
    </row>
    <row r="73" spans="1:6" x14ac:dyDescent="0.25">
      <c r="A73" s="50" t="s">
        <v>82</v>
      </c>
      <c r="B73" s="53" t="s">
        <v>95</v>
      </c>
      <c r="C73" s="60" t="s">
        <v>484</v>
      </c>
      <c r="D73" s="45" t="s">
        <v>84</v>
      </c>
      <c r="E73" s="45" t="s">
        <v>85</v>
      </c>
      <c r="F73" s="45" t="s">
        <v>484</v>
      </c>
    </row>
    <row r="74" spans="1:6" x14ac:dyDescent="0.25">
      <c r="A74" s="50" t="s">
        <v>82</v>
      </c>
      <c r="B74" s="53" t="s">
        <v>96</v>
      </c>
      <c r="C74" s="60" t="s">
        <v>484</v>
      </c>
      <c r="D74" s="45" t="s">
        <v>84</v>
      </c>
      <c r="E74" s="45" t="s">
        <v>85</v>
      </c>
      <c r="F74" s="45" t="s">
        <v>484</v>
      </c>
    </row>
    <row r="75" spans="1:6" x14ac:dyDescent="0.25">
      <c r="A75" s="50" t="s">
        <v>82</v>
      </c>
      <c r="B75" s="53" t="s">
        <v>97</v>
      </c>
      <c r="C75" s="60" t="s">
        <v>484</v>
      </c>
      <c r="D75" s="45" t="s">
        <v>84</v>
      </c>
      <c r="E75" s="45" t="s">
        <v>85</v>
      </c>
      <c r="F75" s="45" t="s">
        <v>484</v>
      </c>
    </row>
    <row r="76" spans="1:6" ht="47.25" x14ac:dyDescent="0.25">
      <c r="A76" s="50" t="s">
        <v>432</v>
      </c>
      <c r="B76" s="45" t="s">
        <v>98</v>
      </c>
      <c r="C76" s="56" t="s">
        <v>33</v>
      </c>
      <c r="D76" s="45" t="s">
        <v>34</v>
      </c>
      <c r="E76" s="45" t="s">
        <v>486</v>
      </c>
      <c r="F76" s="45" t="s">
        <v>484</v>
      </c>
    </row>
    <row r="77" spans="1:6" ht="47.25" x14ac:dyDescent="0.25">
      <c r="A77" s="50" t="s">
        <v>432</v>
      </c>
      <c r="B77" s="45" t="s">
        <v>99</v>
      </c>
      <c r="C77" s="56" t="s">
        <v>33</v>
      </c>
      <c r="D77" s="45" t="s">
        <v>34</v>
      </c>
      <c r="E77" s="45" t="s">
        <v>487</v>
      </c>
      <c r="F77" s="45" t="s">
        <v>484</v>
      </c>
    </row>
    <row r="78" spans="1:6" x14ac:dyDescent="0.25">
      <c r="A78" s="50" t="s">
        <v>432</v>
      </c>
      <c r="B78" s="45" t="s">
        <v>100</v>
      </c>
      <c r="C78" s="57" t="s">
        <v>484</v>
      </c>
      <c r="D78" s="45" t="s">
        <v>101</v>
      </c>
      <c r="E78" s="45" t="s">
        <v>102</v>
      </c>
      <c r="F78" s="45" t="s">
        <v>484</v>
      </c>
    </row>
    <row r="79" spans="1:6" x14ac:dyDescent="0.25">
      <c r="A79" s="50" t="s">
        <v>432</v>
      </c>
      <c r="B79" s="45" t="s">
        <v>103</v>
      </c>
      <c r="C79" s="57" t="s">
        <v>484</v>
      </c>
      <c r="D79" s="45" t="s">
        <v>101</v>
      </c>
      <c r="E79" s="45" t="s">
        <v>102</v>
      </c>
      <c r="F79" s="45" t="s">
        <v>484</v>
      </c>
    </row>
    <row r="80" spans="1:6" x14ac:dyDescent="0.25">
      <c r="A80" s="50" t="s">
        <v>431</v>
      </c>
      <c r="B80" s="45" t="s">
        <v>104</v>
      </c>
      <c r="C80" s="57" t="s">
        <v>484</v>
      </c>
      <c r="D80" s="54" t="s">
        <v>484</v>
      </c>
      <c r="E80" s="45" t="s">
        <v>105</v>
      </c>
      <c r="F80" s="45" t="s">
        <v>484</v>
      </c>
    </row>
    <row r="81" spans="1:6" x14ac:dyDescent="0.25">
      <c r="A81" s="50" t="s">
        <v>431</v>
      </c>
      <c r="B81" s="45" t="s">
        <v>106</v>
      </c>
      <c r="C81" s="57" t="s">
        <v>484</v>
      </c>
      <c r="D81" s="54" t="s">
        <v>484</v>
      </c>
      <c r="E81" s="45" t="s">
        <v>107</v>
      </c>
      <c r="F81" s="45" t="s">
        <v>484</v>
      </c>
    </row>
    <row r="82" spans="1:6" x14ac:dyDescent="0.25">
      <c r="A82" s="50" t="s">
        <v>431</v>
      </c>
      <c r="B82" s="45" t="s">
        <v>108</v>
      </c>
      <c r="C82" s="57" t="s">
        <v>484</v>
      </c>
      <c r="D82" s="54" t="s">
        <v>484</v>
      </c>
      <c r="E82" s="45" t="s">
        <v>109</v>
      </c>
      <c r="F82" s="45" t="s">
        <v>484</v>
      </c>
    </row>
    <row r="83" spans="1:6" x14ac:dyDescent="0.25">
      <c r="A83" s="50" t="s">
        <v>431</v>
      </c>
      <c r="B83" s="45" t="s">
        <v>110</v>
      </c>
      <c r="C83" s="57" t="s">
        <v>484</v>
      </c>
      <c r="D83" s="54" t="s">
        <v>484</v>
      </c>
      <c r="E83" s="45" t="s">
        <v>111</v>
      </c>
      <c r="F83" s="45" t="s">
        <v>484</v>
      </c>
    </row>
    <row r="84" spans="1:6" x14ac:dyDescent="0.25">
      <c r="A84" s="50" t="s">
        <v>431</v>
      </c>
      <c r="B84" s="45" t="s">
        <v>112</v>
      </c>
      <c r="C84" s="57" t="s">
        <v>484</v>
      </c>
      <c r="D84" s="54" t="s">
        <v>484</v>
      </c>
      <c r="E84" s="45" t="s">
        <v>484</v>
      </c>
      <c r="F84" s="45" t="s">
        <v>484</v>
      </c>
    </row>
    <row r="85" spans="1:6" x14ac:dyDescent="0.25">
      <c r="A85" s="50" t="s">
        <v>431</v>
      </c>
      <c r="B85" s="45" t="s">
        <v>113</v>
      </c>
      <c r="C85" s="57" t="s">
        <v>484</v>
      </c>
      <c r="D85" s="54" t="s">
        <v>484</v>
      </c>
      <c r="E85" s="45" t="s">
        <v>114</v>
      </c>
      <c r="F85" s="45" t="s">
        <v>484</v>
      </c>
    </row>
    <row r="86" spans="1:6" x14ac:dyDescent="0.25">
      <c r="A86" s="50" t="s">
        <v>431</v>
      </c>
      <c r="B86" s="45" t="s">
        <v>2</v>
      </c>
      <c r="C86" s="57" t="s">
        <v>484</v>
      </c>
      <c r="D86" s="54" t="s">
        <v>484</v>
      </c>
      <c r="E86" s="45" t="s">
        <v>115</v>
      </c>
      <c r="F86" s="45" t="s">
        <v>484</v>
      </c>
    </row>
    <row r="87" spans="1:6" x14ac:dyDescent="0.25">
      <c r="A87" s="50" t="s">
        <v>481</v>
      </c>
      <c r="B87" s="45" t="s">
        <v>314</v>
      </c>
      <c r="C87" s="52" t="s">
        <v>117</v>
      </c>
      <c r="D87" s="54" t="s">
        <v>484</v>
      </c>
      <c r="E87" s="45" t="s">
        <v>118</v>
      </c>
      <c r="F87" s="45" t="s">
        <v>484</v>
      </c>
    </row>
    <row r="88" spans="1:6" x14ac:dyDescent="0.25">
      <c r="A88" s="50" t="s">
        <v>481</v>
      </c>
      <c r="B88" s="45" t="s">
        <v>315</v>
      </c>
      <c r="C88" s="52" t="s">
        <v>117</v>
      </c>
      <c r="D88" s="54" t="s">
        <v>484</v>
      </c>
      <c r="E88" s="45" t="s">
        <v>118</v>
      </c>
      <c r="F88" s="45" t="s">
        <v>484</v>
      </c>
    </row>
    <row r="89" spans="1:6" x14ac:dyDescent="0.25">
      <c r="A89" s="50" t="s">
        <v>481</v>
      </c>
      <c r="B89" s="45" t="s">
        <v>119</v>
      </c>
      <c r="C89" s="52" t="s">
        <v>117</v>
      </c>
      <c r="D89" s="54" t="s">
        <v>484</v>
      </c>
      <c r="E89" s="45" t="s">
        <v>118</v>
      </c>
      <c r="F89" s="45" t="s">
        <v>484</v>
      </c>
    </row>
    <row r="90" spans="1:6" x14ac:dyDescent="0.25">
      <c r="A90" s="50" t="s">
        <v>481</v>
      </c>
      <c r="B90" s="45" t="s">
        <v>121</v>
      </c>
      <c r="C90" s="52" t="s">
        <v>117</v>
      </c>
      <c r="D90" s="54" t="s">
        <v>484</v>
      </c>
      <c r="E90" s="45" t="s">
        <v>118</v>
      </c>
      <c r="F90" s="45" t="s">
        <v>484</v>
      </c>
    </row>
    <row r="91" spans="1:6" x14ac:dyDescent="0.25">
      <c r="A91" s="50" t="s">
        <v>481</v>
      </c>
      <c r="B91" s="45" t="s">
        <v>316</v>
      </c>
      <c r="C91" s="52" t="s">
        <v>117</v>
      </c>
      <c r="D91" s="54" t="s">
        <v>484</v>
      </c>
      <c r="E91" s="45" t="s">
        <v>118</v>
      </c>
      <c r="F91" s="45" t="s">
        <v>484</v>
      </c>
    </row>
    <row r="92" spans="1:6" x14ac:dyDescent="0.25">
      <c r="A92" s="50" t="s">
        <v>481</v>
      </c>
      <c r="B92" s="45" t="s">
        <v>292</v>
      </c>
      <c r="C92" s="52" t="s">
        <v>117</v>
      </c>
      <c r="D92" s="54" t="s">
        <v>484</v>
      </c>
      <c r="E92" s="45" t="s">
        <v>118</v>
      </c>
      <c r="F92" s="45" t="s">
        <v>484</v>
      </c>
    </row>
    <row r="93" spans="1:6" x14ac:dyDescent="0.25">
      <c r="A93" s="50" t="s">
        <v>481</v>
      </c>
      <c r="B93" s="45" t="s">
        <v>293</v>
      </c>
      <c r="C93" s="52" t="s">
        <v>117</v>
      </c>
      <c r="D93" s="54" t="s">
        <v>484</v>
      </c>
      <c r="E93" s="45" t="s">
        <v>118</v>
      </c>
      <c r="F93" s="45" t="s">
        <v>484</v>
      </c>
    </row>
    <row r="94" spans="1:6" x14ac:dyDescent="0.25">
      <c r="A94" s="50" t="s">
        <v>482</v>
      </c>
      <c r="B94" s="45" t="s">
        <v>116</v>
      </c>
      <c r="C94" s="52" t="s">
        <v>117</v>
      </c>
      <c r="D94" s="54" t="s">
        <v>484</v>
      </c>
      <c r="E94" s="45" t="s">
        <v>118</v>
      </c>
      <c r="F94" s="45" t="s">
        <v>484</v>
      </c>
    </row>
    <row r="95" spans="1:6" x14ac:dyDescent="0.25">
      <c r="A95" s="50" t="s">
        <v>482</v>
      </c>
      <c r="B95" s="45" t="s">
        <v>287</v>
      </c>
      <c r="C95" s="52" t="s">
        <v>117</v>
      </c>
      <c r="D95" s="54" t="s">
        <v>484</v>
      </c>
      <c r="E95" s="45" t="s">
        <v>118</v>
      </c>
      <c r="F95" s="45" t="s">
        <v>484</v>
      </c>
    </row>
    <row r="96" spans="1:6" x14ac:dyDescent="0.25">
      <c r="A96" s="50" t="s">
        <v>482</v>
      </c>
      <c r="B96" s="45" t="s">
        <v>119</v>
      </c>
      <c r="C96" s="52" t="s">
        <v>117</v>
      </c>
      <c r="D96" s="54" t="s">
        <v>484</v>
      </c>
      <c r="E96" s="45" t="s">
        <v>118</v>
      </c>
      <c r="F96" s="45" t="s">
        <v>484</v>
      </c>
    </row>
    <row r="97" spans="1:6" x14ac:dyDescent="0.25">
      <c r="A97" s="50" t="s">
        <v>482</v>
      </c>
      <c r="B97" s="45" t="s">
        <v>288</v>
      </c>
      <c r="C97" s="52" t="s">
        <v>117</v>
      </c>
      <c r="D97" s="54" t="s">
        <v>484</v>
      </c>
      <c r="E97" s="45" t="s">
        <v>118</v>
      </c>
      <c r="F97" s="45" t="s">
        <v>484</v>
      </c>
    </row>
    <row r="98" spans="1:6" x14ac:dyDescent="0.25">
      <c r="A98" s="50" t="s">
        <v>482</v>
      </c>
      <c r="B98" s="45" t="s">
        <v>120</v>
      </c>
      <c r="C98" s="52" t="s">
        <v>117</v>
      </c>
      <c r="D98" s="54" t="s">
        <v>484</v>
      </c>
      <c r="E98" s="45" t="s">
        <v>118</v>
      </c>
      <c r="F98" s="45" t="s">
        <v>484</v>
      </c>
    </row>
    <row r="99" spans="1:6" x14ac:dyDescent="0.25">
      <c r="A99" s="50" t="s">
        <v>482</v>
      </c>
      <c r="B99" s="45" t="s">
        <v>121</v>
      </c>
      <c r="C99" s="52" t="s">
        <v>117</v>
      </c>
      <c r="D99" s="54" t="s">
        <v>484</v>
      </c>
      <c r="E99" s="45" t="s">
        <v>118</v>
      </c>
      <c r="F99" s="45" t="s">
        <v>484</v>
      </c>
    </row>
    <row r="100" spans="1:6" x14ac:dyDescent="0.25">
      <c r="A100" s="50" t="s">
        <v>482</v>
      </c>
      <c r="B100" s="45" t="s">
        <v>289</v>
      </c>
      <c r="C100" s="52" t="s">
        <v>117</v>
      </c>
      <c r="D100" s="54" t="s">
        <v>484</v>
      </c>
      <c r="E100" s="45" t="s">
        <v>118</v>
      </c>
      <c r="F100" s="45" t="s">
        <v>484</v>
      </c>
    </row>
    <row r="101" spans="1:6" x14ac:dyDescent="0.25">
      <c r="A101" s="50" t="s">
        <v>482</v>
      </c>
      <c r="B101" s="45" t="s">
        <v>290</v>
      </c>
      <c r="C101" s="52" t="s">
        <v>117</v>
      </c>
      <c r="D101" s="54" t="s">
        <v>484</v>
      </c>
      <c r="E101" s="45" t="s">
        <v>118</v>
      </c>
      <c r="F101" s="45" t="s">
        <v>484</v>
      </c>
    </row>
    <row r="102" spans="1:6" x14ac:dyDescent="0.25">
      <c r="A102" s="50" t="s">
        <v>482</v>
      </c>
      <c r="B102" s="45" t="s">
        <v>122</v>
      </c>
      <c r="C102" s="52" t="s">
        <v>117</v>
      </c>
      <c r="D102" s="54" t="s">
        <v>484</v>
      </c>
      <c r="E102" s="45" t="s">
        <v>118</v>
      </c>
      <c r="F102" s="45" t="s">
        <v>484</v>
      </c>
    </row>
    <row r="103" spans="1:6" x14ac:dyDescent="0.25">
      <c r="A103" s="50" t="s">
        <v>482</v>
      </c>
      <c r="B103" s="45" t="s">
        <v>123</v>
      </c>
      <c r="C103" s="52" t="s">
        <v>117</v>
      </c>
      <c r="D103" s="54" t="s">
        <v>484</v>
      </c>
      <c r="E103" s="45" t="s">
        <v>118</v>
      </c>
      <c r="F103" s="45" t="s">
        <v>484</v>
      </c>
    </row>
    <row r="104" spans="1:6" x14ac:dyDescent="0.25">
      <c r="A104" s="50" t="s">
        <v>482</v>
      </c>
      <c r="B104" s="45" t="s">
        <v>291</v>
      </c>
      <c r="C104" s="52" t="s">
        <v>117</v>
      </c>
      <c r="D104" s="54" t="s">
        <v>484</v>
      </c>
      <c r="E104" s="45" t="s">
        <v>118</v>
      </c>
      <c r="F104" s="45" t="s">
        <v>484</v>
      </c>
    </row>
    <row r="105" spans="1:6" x14ac:dyDescent="0.25">
      <c r="A105" s="50" t="s">
        <v>482</v>
      </c>
      <c r="B105" s="45" t="s">
        <v>292</v>
      </c>
      <c r="C105" s="52" t="s">
        <v>117</v>
      </c>
      <c r="D105" s="54" t="s">
        <v>484</v>
      </c>
      <c r="E105" s="45" t="s">
        <v>118</v>
      </c>
      <c r="F105" s="45" t="s">
        <v>484</v>
      </c>
    </row>
    <row r="106" spans="1:6" x14ac:dyDescent="0.25">
      <c r="A106" s="50" t="s">
        <v>482</v>
      </c>
      <c r="B106" s="45" t="s">
        <v>293</v>
      </c>
      <c r="C106" s="52" t="s">
        <v>117</v>
      </c>
      <c r="D106" s="54" t="s">
        <v>484</v>
      </c>
      <c r="E106" s="45" t="s">
        <v>118</v>
      </c>
      <c r="F106" s="45" t="s">
        <v>484</v>
      </c>
    </row>
    <row r="107" spans="1:6" x14ac:dyDescent="0.25">
      <c r="A107" s="50" t="s">
        <v>450</v>
      </c>
      <c r="B107" s="52" t="s">
        <v>119</v>
      </c>
      <c r="C107" s="52" t="s">
        <v>444</v>
      </c>
      <c r="D107" s="45" t="s">
        <v>445</v>
      </c>
      <c r="E107" s="45" t="s">
        <v>448</v>
      </c>
      <c r="F107" s="45" t="s">
        <v>484</v>
      </c>
    </row>
    <row r="108" spans="1:6" x14ac:dyDescent="0.25">
      <c r="A108" s="50" t="s">
        <v>450</v>
      </c>
      <c r="B108" s="52" t="s">
        <v>443</v>
      </c>
      <c r="C108" s="52" t="s">
        <v>444</v>
      </c>
      <c r="D108" s="45" t="s">
        <v>445</v>
      </c>
      <c r="E108" s="45" t="s">
        <v>446</v>
      </c>
      <c r="F108" s="45" t="s">
        <v>484</v>
      </c>
    </row>
    <row r="109" spans="1:6" x14ac:dyDescent="0.25">
      <c r="A109" s="50" t="s">
        <v>450</v>
      </c>
      <c r="B109" s="52" t="s">
        <v>436</v>
      </c>
      <c r="C109" s="52" t="s">
        <v>444</v>
      </c>
      <c r="D109" s="45" t="s">
        <v>445</v>
      </c>
      <c r="E109" s="45" t="s">
        <v>449</v>
      </c>
      <c r="F109" s="45" t="s">
        <v>484</v>
      </c>
    </row>
    <row r="110" spans="1:6" x14ac:dyDescent="0.25">
      <c r="A110" s="50" t="s">
        <v>450</v>
      </c>
      <c r="B110" s="52" t="s">
        <v>435</v>
      </c>
      <c r="C110" s="52" t="s">
        <v>444</v>
      </c>
      <c r="D110" s="45" t="s">
        <v>445</v>
      </c>
      <c r="E110" s="45" t="s">
        <v>449</v>
      </c>
      <c r="F110" s="45" t="s">
        <v>484</v>
      </c>
    </row>
    <row r="111" spans="1:6" x14ac:dyDescent="0.25">
      <c r="A111" s="50" t="s">
        <v>450</v>
      </c>
      <c r="B111" s="52" t="s">
        <v>437</v>
      </c>
      <c r="C111" s="52" t="s">
        <v>444</v>
      </c>
      <c r="D111" s="45" t="s">
        <v>445</v>
      </c>
      <c r="E111" s="45" t="s">
        <v>449</v>
      </c>
      <c r="F111" s="45" t="s">
        <v>484</v>
      </c>
    </row>
    <row r="112" spans="1:6" x14ac:dyDescent="0.25">
      <c r="A112" s="50" t="s">
        <v>450</v>
      </c>
      <c r="B112" s="52" t="s">
        <v>438</v>
      </c>
      <c r="C112" s="52" t="s">
        <v>444</v>
      </c>
      <c r="D112" s="45" t="s">
        <v>445</v>
      </c>
      <c r="E112" s="45" t="s">
        <v>449</v>
      </c>
      <c r="F112" s="45" t="s">
        <v>484</v>
      </c>
    </row>
    <row r="113" spans="1:6" x14ac:dyDescent="0.25">
      <c r="A113" s="50" t="s">
        <v>450</v>
      </c>
      <c r="B113" s="52" t="s">
        <v>439</v>
      </c>
      <c r="C113" s="52" t="s">
        <v>444</v>
      </c>
      <c r="D113" s="45" t="s">
        <v>445</v>
      </c>
      <c r="E113" s="45" t="s">
        <v>449</v>
      </c>
      <c r="F113" s="45" t="s">
        <v>484</v>
      </c>
    </row>
    <row r="114" spans="1:6" x14ac:dyDescent="0.25">
      <c r="A114" s="50" t="s">
        <v>450</v>
      </c>
      <c r="B114" s="52" t="s">
        <v>440</v>
      </c>
      <c r="C114" s="52" t="s">
        <v>444</v>
      </c>
      <c r="D114" s="45" t="s">
        <v>445</v>
      </c>
      <c r="E114" s="45" t="s">
        <v>449</v>
      </c>
      <c r="F114" s="45" t="s">
        <v>484</v>
      </c>
    </row>
    <row r="115" spans="1:6" x14ac:dyDescent="0.25">
      <c r="A115" s="50" t="s">
        <v>450</v>
      </c>
      <c r="B115" s="52" t="s">
        <v>433</v>
      </c>
      <c r="C115" s="52" t="s">
        <v>444</v>
      </c>
      <c r="D115" s="45" t="s">
        <v>445</v>
      </c>
      <c r="E115" s="45" t="s">
        <v>447</v>
      </c>
      <c r="F115" s="45" t="s">
        <v>484</v>
      </c>
    </row>
    <row r="123" spans="1:6" x14ac:dyDescent="0.25">
      <c r="B123" s="5"/>
    </row>
    <row r="124" spans="1:6" x14ac:dyDescent="0.25">
      <c r="B124" s="5"/>
    </row>
    <row r="125" spans="1:6" x14ac:dyDescent="0.25">
      <c r="B125" s="5"/>
    </row>
    <row r="126" spans="1:6" x14ac:dyDescent="0.25">
      <c r="B126" s="5"/>
    </row>
    <row r="127" spans="1:6" x14ac:dyDescent="0.25">
      <c r="B127" s="5"/>
    </row>
    <row r="128" spans="1:6" x14ac:dyDescent="0.25">
      <c r="B128" s="5"/>
    </row>
    <row r="129" spans="2:2" x14ac:dyDescent="0.25">
      <c r="B129" s="5"/>
    </row>
    <row r="130" spans="2:2" x14ac:dyDescent="0.25">
      <c r="B130" s="5"/>
    </row>
    <row r="131" spans="2:2" x14ac:dyDescent="0.25">
      <c r="B131" s="5"/>
    </row>
  </sheetData>
  <hyperlinks>
    <hyperlink ref="C76" r:id="rId1" xr:uid="{5A7567A9-8C2E-41D2-A1BC-7DFE27D8901E}"/>
    <hyperlink ref="C77" r:id="rId2" xr:uid="{03058465-847A-4AC8-83A9-8C791C162381}"/>
    <hyperlink ref="C7" r:id="rId3" xr:uid="{188F6747-5085-49A9-9191-490BE3D9BB4C}"/>
    <hyperlink ref="C8" r:id="rId4" xr:uid="{8FDB2CCA-12B2-4A8B-B212-4544340FD6DD}"/>
    <hyperlink ref="C12" r:id="rId5" xr:uid="{36FD2DDA-5746-4CCC-BBA2-515FC2B78B42}"/>
    <hyperlink ref="C13" r:id="rId6" xr:uid="{B4FF3D3E-A9C0-46C2-86EA-64FE1C23D8F9}"/>
    <hyperlink ref="C14" r:id="rId7" xr:uid="{9C38AEA9-6416-4EC3-AF8F-22A3CAE42AC2}"/>
    <hyperlink ref="C16" r:id="rId8" xr:uid="{36EF99EF-9568-4E0E-A629-1348AC4317F8}"/>
    <hyperlink ref="C17" r:id="rId9" xr:uid="{1E0CECBD-964A-4A1B-8B55-97EFE5D54B93}"/>
    <hyperlink ref="C18" r:id="rId10" xr:uid="{1FF2BBC5-7170-415A-A02B-A310CDCB943F}"/>
    <hyperlink ref="C22" r:id="rId11" xr:uid="{28A054A9-7575-4122-92BF-E67CCDDA71FD}"/>
    <hyperlink ref="C24" r:id="rId12" xr:uid="{3B9E9561-5BE7-48C2-8287-23A61BB543CD}"/>
    <hyperlink ref="C31" r:id="rId13" xr:uid="{8E8BEE21-F60A-4BF3-AB5D-D0D70299A190}"/>
    <hyperlink ref="C32" r:id="rId14" xr:uid="{0D702A20-34CB-4D57-999B-E007E7C8239B}"/>
    <hyperlink ref="C33" r:id="rId15" xr:uid="{50A9CE4D-78D7-4D9E-A95C-A3757E6700CB}"/>
    <hyperlink ref="C15" r:id="rId16" xr:uid="{6BA4FD84-F83C-44E5-B43D-0565D959FEBF}"/>
  </hyperlinks>
  <pageMargins left="0.7" right="0.7" top="0.75" bottom="0.75" header="0.3" footer="0.3"/>
  <pageSetup orientation="portrait" horizontalDpi="1200" verticalDpi="1200" r:id="rId17"/>
  <tableParts count="1">
    <tablePart r:id="rId18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6964-8C07-4AC4-8646-AD1C7D2FF958}">
  <dimension ref="A1:I62"/>
  <sheetViews>
    <sheetView zoomScale="91" workbookViewId="0">
      <selection activeCell="E25" sqref="E25"/>
    </sheetView>
  </sheetViews>
  <sheetFormatPr defaultColWidth="8.85546875" defaultRowHeight="15.75" x14ac:dyDescent="0.25"/>
  <cols>
    <col min="1" max="1" width="11.7109375" style="1" bestFit="1" customWidth="1"/>
    <col min="2" max="2" width="7" style="1" customWidth="1"/>
    <col min="3" max="3" width="46.28515625" style="1" customWidth="1"/>
    <col min="4" max="4" width="47.28515625" style="1" customWidth="1"/>
    <col min="5" max="5" width="40.85546875" style="1" customWidth="1"/>
    <col min="6" max="6" width="35" style="1" customWidth="1"/>
    <col min="7" max="7" width="43.85546875" style="1" customWidth="1"/>
    <col min="8" max="8" width="20.85546875" style="1" customWidth="1"/>
    <col min="9" max="9" width="13.85546875" style="1" customWidth="1"/>
    <col min="10" max="16384" width="8.85546875" style="1"/>
  </cols>
  <sheetData>
    <row r="1" spans="1:9" s="28" customFormat="1" ht="39" customHeight="1" x14ac:dyDescent="0.3">
      <c r="A1" s="27" t="s">
        <v>119</v>
      </c>
      <c r="B1" s="27" t="s">
        <v>443</v>
      </c>
      <c r="C1" s="27" t="s">
        <v>436</v>
      </c>
      <c r="D1" s="27" t="s">
        <v>435</v>
      </c>
      <c r="E1" s="27" t="s">
        <v>437</v>
      </c>
      <c r="F1" s="27" t="s">
        <v>438</v>
      </c>
      <c r="G1" s="27" t="s">
        <v>439</v>
      </c>
      <c r="H1" s="27" t="s">
        <v>440</v>
      </c>
      <c r="I1" s="27" t="s">
        <v>433</v>
      </c>
    </row>
    <row r="2" spans="1:9" x14ac:dyDescent="0.25">
      <c r="A2" s="64">
        <v>44652</v>
      </c>
      <c r="B2" s="64" t="s">
        <v>484</v>
      </c>
      <c r="C2" s="68">
        <v>985</v>
      </c>
      <c r="D2" s="68">
        <v>900</v>
      </c>
      <c r="E2" s="68">
        <v>543</v>
      </c>
      <c r="F2" s="68">
        <v>1443</v>
      </c>
      <c r="G2" s="68">
        <v>600</v>
      </c>
      <c r="H2" s="20">
        <v>-1264</v>
      </c>
      <c r="I2" s="20" t="s">
        <v>434</v>
      </c>
    </row>
    <row r="3" spans="1:9" x14ac:dyDescent="0.25">
      <c r="A3" s="64">
        <v>44653</v>
      </c>
      <c r="B3" s="64" t="s">
        <v>484</v>
      </c>
      <c r="C3" s="68">
        <v>979</v>
      </c>
      <c r="D3" s="68">
        <v>898</v>
      </c>
      <c r="E3" s="68">
        <v>543</v>
      </c>
      <c r="F3" s="68">
        <v>1441</v>
      </c>
      <c r="G3" s="68">
        <v>600</v>
      </c>
      <c r="H3" s="20">
        <v>-1270</v>
      </c>
      <c r="I3" s="20" t="s">
        <v>434</v>
      </c>
    </row>
    <row r="4" spans="1:9" x14ac:dyDescent="0.25">
      <c r="A4" s="64">
        <v>44654</v>
      </c>
      <c r="B4" s="64" t="s">
        <v>484</v>
      </c>
      <c r="C4" s="20">
        <v>971</v>
      </c>
      <c r="D4" s="20">
        <v>899</v>
      </c>
      <c r="E4" s="20">
        <v>547</v>
      </c>
      <c r="F4" s="20">
        <v>1446</v>
      </c>
      <c r="G4" s="20">
        <v>600</v>
      </c>
      <c r="H4" s="20">
        <v>-1284</v>
      </c>
      <c r="I4" s="20" t="s">
        <v>434</v>
      </c>
    </row>
    <row r="5" spans="1:9" x14ac:dyDescent="0.25">
      <c r="A5" s="64">
        <v>44655</v>
      </c>
      <c r="B5" s="64" t="s">
        <v>484</v>
      </c>
      <c r="C5" s="20">
        <v>965</v>
      </c>
      <c r="D5" s="20">
        <v>902</v>
      </c>
      <c r="E5" s="20">
        <v>547</v>
      </c>
      <c r="F5" s="20">
        <v>1449</v>
      </c>
      <c r="G5" s="20">
        <v>600</v>
      </c>
      <c r="H5" s="20">
        <v>-1288</v>
      </c>
      <c r="I5" s="20" t="s">
        <v>434</v>
      </c>
    </row>
    <row r="6" spans="1:9" x14ac:dyDescent="0.25">
      <c r="A6" s="64">
        <v>44656</v>
      </c>
      <c r="B6" s="64" t="s">
        <v>484</v>
      </c>
      <c r="C6" s="20">
        <v>949</v>
      </c>
      <c r="D6" s="20">
        <v>905</v>
      </c>
      <c r="E6" s="20">
        <v>547</v>
      </c>
      <c r="F6" s="20">
        <v>1452</v>
      </c>
      <c r="G6" s="20">
        <v>600</v>
      </c>
      <c r="H6" s="20">
        <v>-1304</v>
      </c>
      <c r="I6" s="20" t="s">
        <v>434</v>
      </c>
    </row>
    <row r="7" spans="1:9" x14ac:dyDescent="0.25">
      <c r="A7" s="64">
        <v>44657</v>
      </c>
      <c r="B7" s="64" t="s">
        <v>484</v>
      </c>
      <c r="C7" s="20">
        <v>916</v>
      </c>
      <c r="D7" s="20">
        <v>904</v>
      </c>
      <c r="E7" s="20">
        <v>506</v>
      </c>
      <c r="F7" s="20">
        <v>1411</v>
      </c>
      <c r="G7" s="20">
        <v>600</v>
      </c>
      <c r="H7" s="20">
        <v>-1339</v>
      </c>
      <c r="I7" s="20" t="s">
        <v>434</v>
      </c>
    </row>
    <row r="8" spans="1:9" x14ac:dyDescent="0.25">
      <c r="A8" s="64">
        <v>44658</v>
      </c>
      <c r="B8" s="64" t="s">
        <v>484</v>
      </c>
      <c r="C8" s="20">
        <v>862</v>
      </c>
      <c r="D8" s="20">
        <v>900</v>
      </c>
      <c r="E8" s="20">
        <v>493</v>
      </c>
      <c r="F8" s="20">
        <v>1393</v>
      </c>
      <c r="G8" s="20">
        <v>600</v>
      </c>
      <c r="H8" s="20">
        <v>-1361</v>
      </c>
      <c r="I8" s="20" t="s">
        <v>434</v>
      </c>
    </row>
    <row r="9" spans="1:9" x14ac:dyDescent="0.25">
      <c r="A9" s="64">
        <v>44659</v>
      </c>
      <c r="B9" s="64" t="s">
        <v>484</v>
      </c>
      <c r="C9" s="20">
        <v>802</v>
      </c>
      <c r="D9" s="20">
        <v>899</v>
      </c>
      <c r="E9" s="20">
        <v>484</v>
      </c>
      <c r="F9" s="20">
        <v>1384</v>
      </c>
      <c r="G9" s="20">
        <v>600</v>
      </c>
      <c r="H9" s="20">
        <v>-1403</v>
      </c>
      <c r="I9" s="20" t="s">
        <v>434</v>
      </c>
    </row>
    <row r="10" spans="1:9" x14ac:dyDescent="0.25">
      <c r="A10" s="64">
        <v>44660</v>
      </c>
      <c r="B10" s="64" t="s">
        <v>484</v>
      </c>
      <c r="C10" s="20">
        <v>742</v>
      </c>
      <c r="D10" s="20">
        <v>899</v>
      </c>
      <c r="E10" s="20">
        <v>513</v>
      </c>
      <c r="F10" s="20">
        <v>1412</v>
      </c>
      <c r="G10" s="20">
        <v>600</v>
      </c>
      <c r="H10" s="20">
        <v>-1430</v>
      </c>
      <c r="I10" s="20" t="s">
        <v>434</v>
      </c>
    </row>
    <row r="11" spans="1:9" x14ac:dyDescent="0.25">
      <c r="A11" s="64">
        <v>44661</v>
      </c>
      <c r="B11" s="64" t="s">
        <v>484</v>
      </c>
      <c r="C11" s="20">
        <v>702</v>
      </c>
      <c r="D11" s="20">
        <v>901</v>
      </c>
      <c r="E11" s="20">
        <v>522</v>
      </c>
      <c r="F11" s="20">
        <v>1422</v>
      </c>
      <c r="G11" s="20">
        <v>600</v>
      </c>
      <c r="H11" s="20">
        <v>-1429</v>
      </c>
      <c r="I11" s="20" t="s">
        <v>434</v>
      </c>
    </row>
    <row r="12" spans="1:9" x14ac:dyDescent="0.25">
      <c r="A12" s="64">
        <v>44662</v>
      </c>
      <c r="B12" s="64" t="s">
        <v>484</v>
      </c>
      <c r="C12" s="20">
        <v>703</v>
      </c>
      <c r="D12" s="20">
        <v>900</v>
      </c>
      <c r="E12" s="20">
        <v>530</v>
      </c>
      <c r="F12" s="20">
        <v>1430</v>
      </c>
      <c r="G12" s="20">
        <v>600</v>
      </c>
      <c r="H12" s="20">
        <v>-1402</v>
      </c>
      <c r="I12" s="20" t="s">
        <v>434</v>
      </c>
    </row>
    <row r="13" spans="1:9" x14ac:dyDescent="0.25">
      <c r="A13" s="64">
        <v>44663</v>
      </c>
      <c r="B13" s="64" t="s">
        <v>484</v>
      </c>
      <c r="C13" s="20">
        <v>733</v>
      </c>
      <c r="D13" s="20">
        <v>900</v>
      </c>
      <c r="E13" s="20">
        <v>536</v>
      </c>
      <c r="F13" s="20">
        <v>1436</v>
      </c>
      <c r="G13" s="20">
        <v>600</v>
      </c>
      <c r="H13" s="20">
        <v>-1382</v>
      </c>
      <c r="I13" s="20" t="s">
        <v>434</v>
      </c>
    </row>
    <row r="14" spans="1:9" x14ac:dyDescent="0.25">
      <c r="A14" s="64">
        <v>44664</v>
      </c>
      <c r="B14" s="64" t="s">
        <v>484</v>
      </c>
      <c r="C14" s="20">
        <v>731</v>
      </c>
      <c r="D14" s="20">
        <v>902</v>
      </c>
      <c r="E14" s="20">
        <v>537</v>
      </c>
      <c r="F14" s="20">
        <v>1440</v>
      </c>
      <c r="G14" s="20">
        <v>600</v>
      </c>
      <c r="H14" s="20">
        <v>-1486</v>
      </c>
      <c r="I14" s="20" t="s">
        <v>434</v>
      </c>
    </row>
    <row r="15" spans="1:9" x14ac:dyDescent="0.25">
      <c r="A15" s="64">
        <v>44665</v>
      </c>
      <c r="B15" s="64" t="s">
        <v>484</v>
      </c>
      <c r="C15" s="20">
        <v>697</v>
      </c>
      <c r="D15" s="20">
        <v>901</v>
      </c>
      <c r="E15" s="20">
        <v>529</v>
      </c>
      <c r="F15" s="20">
        <v>1430</v>
      </c>
      <c r="G15" s="20">
        <v>600</v>
      </c>
      <c r="H15" s="20">
        <v>-1475</v>
      </c>
      <c r="I15" s="20" t="s">
        <v>434</v>
      </c>
    </row>
    <row r="16" spans="1:9" x14ac:dyDescent="0.25">
      <c r="A16" s="64">
        <v>44666</v>
      </c>
      <c r="B16" s="64" t="s">
        <v>484</v>
      </c>
      <c r="C16" s="20">
        <v>639</v>
      </c>
      <c r="D16" s="20">
        <v>901</v>
      </c>
      <c r="E16" s="20">
        <v>528</v>
      </c>
      <c r="F16" s="20">
        <v>1429</v>
      </c>
      <c r="G16" s="20">
        <v>600</v>
      </c>
      <c r="H16" s="20">
        <v>-1489</v>
      </c>
      <c r="I16" s="20" t="s">
        <v>434</v>
      </c>
    </row>
    <row r="17" spans="1:9" x14ac:dyDescent="0.25">
      <c r="A17" s="64">
        <v>44667</v>
      </c>
      <c r="B17" s="64" t="s">
        <v>484</v>
      </c>
      <c r="C17" s="20">
        <v>592</v>
      </c>
      <c r="D17" s="20">
        <v>899</v>
      </c>
      <c r="E17" s="20">
        <v>535</v>
      </c>
      <c r="F17" s="20">
        <v>1434</v>
      </c>
      <c r="G17" s="20">
        <v>600</v>
      </c>
      <c r="H17" s="20">
        <v>-1460</v>
      </c>
      <c r="I17" s="20" t="s">
        <v>434</v>
      </c>
    </row>
    <row r="18" spans="1:9" x14ac:dyDescent="0.25">
      <c r="A18" s="64">
        <v>44668</v>
      </c>
      <c r="B18" s="64" t="s">
        <v>484</v>
      </c>
      <c r="C18" s="20">
        <v>564</v>
      </c>
      <c r="D18" s="20">
        <v>899</v>
      </c>
      <c r="E18" s="20">
        <v>550</v>
      </c>
      <c r="F18" s="20">
        <v>1449</v>
      </c>
      <c r="G18" s="20">
        <v>600</v>
      </c>
      <c r="H18" s="20">
        <v>-1446</v>
      </c>
      <c r="I18" s="20" t="s">
        <v>434</v>
      </c>
    </row>
    <row r="19" spans="1:9" x14ac:dyDescent="0.25">
      <c r="A19" s="64">
        <v>44669</v>
      </c>
      <c r="B19" s="20" t="s">
        <v>441</v>
      </c>
      <c r="C19" s="20">
        <v>593</v>
      </c>
      <c r="D19" s="20">
        <v>902</v>
      </c>
      <c r="E19" s="20">
        <v>558</v>
      </c>
      <c r="F19" s="20">
        <v>1460</v>
      </c>
      <c r="G19" s="20">
        <v>600</v>
      </c>
      <c r="H19" s="20">
        <v>-1404</v>
      </c>
      <c r="I19" s="20" t="s">
        <v>434</v>
      </c>
    </row>
    <row r="20" spans="1:9" x14ac:dyDescent="0.25">
      <c r="A20" s="64">
        <v>44670</v>
      </c>
      <c r="B20" s="64" t="s">
        <v>484</v>
      </c>
      <c r="C20" s="20">
        <v>839</v>
      </c>
      <c r="D20" s="20">
        <v>902</v>
      </c>
      <c r="E20" s="20">
        <v>546</v>
      </c>
      <c r="F20" s="20">
        <v>1448</v>
      </c>
      <c r="G20" s="20">
        <v>600</v>
      </c>
      <c r="H20" s="20">
        <v>-1107</v>
      </c>
      <c r="I20" s="20" t="s">
        <v>434</v>
      </c>
    </row>
    <row r="21" spans="1:9" x14ac:dyDescent="0.25">
      <c r="A21" s="64">
        <v>44671</v>
      </c>
      <c r="B21" s="64" t="s">
        <v>484</v>
      </c>
      <c r="C21" s="20">
        <v>1109</v>
      </c>
      <c r="D21" s="20">
        <v>903</v>
      </c>
      <c r="E21" s="20">
        <v>526</v>
      </c>
      <c r="F21" s="20">
        <v>1429</v>
      </c>
      <c r="G21" s="20">
        <v>600</v>
      </c>
      <c r="H21" s="20">
        <v>-1140</v>
      </c>
      <c r="I21" s="20" t="s">
        <v>434</v>
      </c>
    </row>
    <row r="22" spans="1:9" x14ac:dyDescent="0.25">
      <c r="A22" s="64">
        <v>44672</v>
      </c>
      <c r="B22" s="64" t="s">
        <v>484</v>
      </c>
      <c r="C22" s="20">
        <v>1325</v>
      </c>
      <c r="D22" s="20">
        <v>900</v>
      </c>
      <c r="E22" s="20">
        <v>514</v>
      </c>
      <c r="F22" s="20">
        <v>1414</v>
      </c>
      <c r="G22" s="20">
        <v>600</v>
      </c>
      <c r="H22" s="20">
        <v>-1303</v>
      </c>
      <c r="I22" s="20" t="s">
        <v>434</v>
      </c>
    </row>
    <row r="23" spans="1:9" x14ac:dyDescent="0.25">
      <c r="A23" s="64">
        <v>44673</v>
      </c>
      <c r="B23" s="64" t="s">
        <v>484</v>
      </c>
      <c r="C23" s="20">
        <v>1313</v>
      </c>
      <c r="D23" s="20">
        <v>900</v>
      </c>
      <c r="E23" s="20">
        <v>517</v>
      </c>
      <c r="F23" s="20">
        <v>1417</v>
      </c>
      <c r="G23" s="20">
        <v>600</v>
      </c>
      <c r="H23" s="20">
        <v>-1347</v>
      </c>
      <c r="I23" s="20" t="s">
        <v>434</v>
      </c>
    </row>
    <row r="24" spans="1:9" x14ac:dyDescent="0.25">
      <c r="A24" s="64">
        <v>44674</v>
      </c>
      <c r="B24" s="64" t="s">
        <v>484</v>
      </c>
      <c r="C24" s="20">
        <v>1294</v>
      </c>
      <c r="D24" s="20">
        <v>897</v>
      </c>
      <c r="E24" s="20">
        <v>527</v>
      </c>
      <c r="F24" s="20">
        <v>1424</v>
      </c>
      <c r="G24" s="20">
        <v>600</v>
      </c>
      <c r="H24" s="20">
        <v>-1309</v>
      </c>
      <c r="I24" s="20" t="s">
        <v>434</v>
      </c>
    </row>
    <row r="25" spans="1:9" x14ac:dyDescent="0.25">
      <c r="A25" s="64">
        <v>44675</v>
      </c>
      <c r="B25" s="64" t="s">
        <v>484</v>
      </c>
      <c r="C25" s="20">
        <v>1335</v>
      </c>
      <c r="D25" s="20">
        <v>898</v>
      </c>
      <c r="E25" s="20">
        <v>539</v>
      </c>
      <c r="F25" s="20">
        <v>1437</v>
      </c>
      <c r="G25" s="20">
        <v>600</v>
      </c>
      <c r="H25" s="20">
        <v>-1242</v>
      </c>
      <c r="I25" s="20" t="s">
        <v>434</v>
      </c>
    </row>
    <row r="26" spans="1:9" x14ac:dyDescent="0.25">
      <c r="A26" s="64">
        <v>44676</v>
      </c>
      <c r="B26" s="64" t="s">
        <v>484</v>
      </c>
      <c r="C26" s="20">
        <v>1441</v>
      </c>
      <c r="D26" s="20">
        <v>899</v>
      </c>
      <c r="E26" s="20">
        <v>545</v>
      </c>
      <c r="F26" s="20">
        <v>1444</v>
      </c>
      <c r="G26" s="20">
        <v>600</v>
      </c>
      <c r="H26" s="20">
        <v>-1211</v>
      </c>
      <c r="I26" s="20" t="s">
        <v>434</v>
      </c>
    </row>
    <row r="27" spans="1:9" x14ac:dyDescent="0.25">
      <c r="A27" s="64">
        <v>44677</v>
      </c>
      <c r="B27" s="64" t="s">
        <v>484</v>
      </c>
      <c r="C27" s="20">
        <v>1472</v>
      </c>
      <c r="D27" s="20">
        <v>901</v>
      </c>
      <c r="E27" s="20">
        <v>542</v>
      </c>
      <c r="F27" s="20">
        <v>1443</v>
      </c>
      <c r="G27" s="20">
        <v>600</v>
      </c>
      <c r="H27" s="20">
        <v>-1286</v>
      </c>
      <c r="I27" s="20" t="s">
        <v>434</v>
      </c>
    </row>
    <row r="28" spans="1:9" x14ac:dyDescent="0.25">
      <c r="A28" s="64">
        <v>44678</v>
      </c>
      <c r="B28" s="64" t="s">
        <v>484</v>
      </c>
      <c r="C28" s="20">
        <v>1364</v>
      </c>
      <c r="D28" s="20">
        <v>905</v>
      </c>
      <c r="E28" s="20">
        <v>533</v>
      </c>
      <c r="F28" s="20">
        <v>1438</v>
      </c>
      <c r="G28" s="20">
        <v>600</v>
      </c>
      <c r="H28" s="20">
        <v>-1432</v>
      </c>
      <c r="I28" s="20" t="s">
        <v>434</v>
      </c>
    </row>
    <row r="29" spans="1:9" x14ac:dyDescent="0.25">
      <c r="A29" s="64">
        <v>44679</v>
      </c>
      <c r="B29" s="64" t="s">
        <v>484</v>
      </c>
      <c r="C29" s="20">
        <v>1138</v>
      </c>
      <c r="D29" s="20">
        <v>904</v>
      </c>
      <c r="E29" s="20">
        <v>527</v>
      </c>
      <c r="F29" s="20">
        <v>1431</v>
      </c>
      <c r="G29" s="20">
        <v>600</v>
      </c>
      <c r="H29" s="20">
        <v>-1548</v>
      </c>
      <c r="I29" s="20" t="s">
        <v>434</v>
      </c>
    </row>
    <row r="30" spans="1:9" x14ac:dyDescent="0.25">
      <c r="A30" s="64">
        <v>44680</v>
      </c>
      <c r="B30" s="64" t="s">
        <v>484</v>
      </c>
      <c r="C30" s="20">
        <v>933</v>
      </c>
      <c r="D30" s="20">
        <v>906</v>
      </c>
      <c r="E30" s="20">
        <v>526</v>
      </c>
      <c r="F30" s="20">
        <v>1432</v>
      </c>
      <c r="G30" s="20">
        <v>600</v>
      </c>
      <c r="H30" s="20">
        <v>-1586</v>
      </c>
      <c r="I30" s="20" t="s">
        <v>434</v>
      </c>
    </row>
    <row r="31" spans="1:9" x14ac:dyDescent="0.25">
      <c r="A31" s="64">
        <v>44681</v>
      </c>
      <c r="B31" s="64" t="s">
        <v>484</v>
      </c>
      <c r="C31" s="20">
        <v>825</v>
      </c>
      <c r="D31" s="20">
        <v>903</v>
      </c>
      <c r="E31" s="20">
        <v>516</v>
      </c>
      <c r="F31" s="20">
        <v>1419</v>
      </c>
      <c r="G31" s="20">
        <v>600</v>
      </c>
      <c r="H31" s="20">
        <v>-1578</v>
      </c>
      <c r="I31" s="20" t="s">
        <v>434</v>
      </c>
    </row>
    <row r="32" spans="1:9" x14ac:dyDescent="0.25">
      <c r="A32" s="64">
        <v>44682</v>
      </c>
      <c r="B32" s="64" t="s">
        <v>484</v>
      </c>
      <c r="C32" s="20">
        <v>820</v>
      </c>
      <c r="D32" s="20">
        <v>904</v>
      </c>
      <c r="E32" s="20">
        <v>519</v>
      </c>
      <c r="F32" s="20">
        <v>1424</v>
      </c>
      <c r="G32" s="20">
        <v>600</v>
      </c>
      <c r="H32" s="20">
        <v>-1386</v>
      </c>
      <c r="I32" s="20" t="s">
        <v>434</v>
      </c>
    </row>
    <row r="33" spans="1:9" x14ac:dyDescent="0.25">
      <c r="A33" s="64">
        <v>44683</v>
      </c>
      <c r="B33" s="64" t="s">
        <v>484</v>
      </c>
      <c r="C33" s="20">
        <v>890</v>
      </c>
      <c r="D33" s="20">
        <v>908</v>
      </c>
      <c r="E33" s="20">
        <v>523</v>
      </c>
      <c r="F33" s="20">
        <v>1430</v>
      </c>
      <c r="G33" s="20">
        <v>600</v>
      </c>
      <c r="H33" s="20">
        <v>-1325</v>
      </c>
      <c r="I33" s="20" t="s">
        <v>434</v>
      </c>
    </row>
    <row r="34" spans="1:9" x14ac:dyDescent="0.25">
      <c r="A34" s="64">
        <v>44684</v>
      </c>
      <c r="B34" s="64" t="s">
        <v>484</v>
      </c>
      <c r="C34" s="20">
        <v>930</v>
      </c>
      <c r="D34" s="20">
        <v>908</v>
      </c>
      <c r="E34" s="20">
        <v>529</v>
      </c>
      <c r="F34" s="20">
        <v>1436</v>
      </c>
      <c r="G34" s="20">
        <v>600</v>
      </c>
      <c r="H34" s="20">
        <v>-1367</v>
      </c>
      <c r="I34" s="20" t="s">
        <v>434</v>
      </c>
    </row>
    <row r="35" spans="1:9" x14ac:dyDescent="0.25">
      <c r="A35" s="64">
        <v>44685</v>
      </c>
      <c r="B35" s="64" t="s">
        <v>484</v>
      </c>
      <c r="C35" s="20">
        <v>911</v>
      </c>
      <c r="D35" s="20">
        <v>909</v>
      </c>
      <c r="E35" s="20">
        <v>527</v>
      </c>
      <c r="F35" s="20">
        <v>1437</v>
      </c>
      <c r="G35" s="20">
        <v>600</v>
      </c>
      <c r="H35" s="20">
        <v>-1441</v>
      </c>
      <c r="I35" s="20" t="s">
        <v>434</v>
      </c>
    </row>
    <row r="36" spans="1:9" x14ac:dyDescent="0.25">
      <c r="A36" s="64">
        <v>44686</v>
      </c>
      <c r="B36" s="64" t="s">
        <v>484</v>
      </c>
      <c r="C36" s="20">
        <v>803</v>
      </c>
      <c r="D36" s="20">
        <v>907</v>
      </c>
      <c r="E36" s="20">
        <v>526</v>
      </c>
      <c r="F36" s="20">
        <v>1432</v>
      </c>
      <c r="G36" s="20">
        <v>600</v>
      </c>
      <c r="H36" s="20">
        <v>-1495</v>
      </c>
      <c r="I36" s="20" t="s">
        <v>434</v>
      </c>
    </row>
    <row r="37" spans="1:9" x14ac:dyDescent="0.25">
      <c r="A37" s="64">
        <v>44687</v>
      </c>
      <c r="B37" s="64" t="s">
        <v>484</v>
      </c>
      <c r="C37" s="20">
        <v>714</v>
      </c>
      <c r="D37" s="20">
        <v>910</v>
      </c>
      <c r="E37" s="20">
        <v>526</v>
      </c>
      <c r="F37" s="20">
        <v>1436</v>
      </c>
      <c r="G37" s="20">
        <v>600</v>
      </c>
      <c r="H37" s="20">
        <v>-1517</v>
      </c>
      <c r="I37" s="20" t="s">
        <v>434</v>
      </c>
    </row>
    <row r="38" spans="1:9" x14ac:dyDescent="0.25">
      <c r="A38" s="64">
        <v>44688</v>
      </c>
      <c r="B38" s="64" t="s">
        <v>484</v>
      </c>
      <c r="C38" s="20">
        <v>684</v>
      </c>
      <c r="D38" s="20">
        <v>908</v>
      </c>
      <c r="E38" s="20">
        <v>424</v>
      </c>
      <c r="F38" s="20">
        <v>1332</v>
      </c>
      <c r="G38" s="20">
        <v>600</v>
      </c>
      <c r="H38" s="20">
        <v>-1215</v>
      </c>
      <c r="I38" s="20" t="s">
        <v>434</v>
      </c>
    </row>
    <row r="39" spans="1:9" x14ac:dyDescent="0.25">
      <c r="A39" s="64">
        <v>44689</v>
      </c>
      <c r="B39" s="64" t="s">
        <v>484</v>
      </c>
      <c r="C39" s="20">
        <v>773</v>
      </c>
      <c r="D39" s="20">
        <v>907</v>
      </c>
      <c r="E39" s="20">
        <v>328</v>
      </c>
      <c r="F39" s="20">
        <v>1235</v>
      </c>
      <c r="G39" s="20">
        <v>600</v>
      </c>
      <c r="H39" s="20">
        <v>-1106</v>
      </c>
      <c r="I39" s="20" t="s">
        <v>434</v>
      </c>
    </row>
    <row r="40" spans="1:9" x14ac:dyDescent="0.25">
      <c r="A40" s="64">
        <v>44690</v>
      </c>
      <c r="B40" s="64" t="s">
        <v>484</v>
      </c>
      <c r="C40" s="20">
        <v>947</v>
      </c>
      <c r="D40" s="20">
        <v>904</v>
      </c>
      <c r="E40" s="20">
        <v>243</v>
      </c>
      <c r="F40" s="20">
        <v>1147</v>
      </c>
      <c r="G40" s="20">
        <v>600</v>
      </c>
      <c r="H40" s="20">
        <v>-1015</v>
      </c>
      <c r="I40" s="20" t="s">
        <v>434</v>
      </c>
    </row>
    <row r="41" spans="1:9" x14ac:dyDescent="0.25">
      <c r="A41" s="64">
        <v>44691</v>
      </c>
      <c r="B41" s="64" t="s">
        <v>484</v>
      </c>
      <c r="C41" s="20">
        <v>1071</v>
      </c>
      <c r="D41" s="20">
        <v>906</v>
      </c>
      <c r="E41" s="20">
        <v>253</v>
      </c>
      <c r="F41" s="20">
        <v>1159</v>
      </c>
      <c r="G41" s="20">
        <v>600</v>
      </c>
      <c r="H41" s="20">
        <v>-1057</v>
      </c>
      <c r="I41" s="20" t="s">
        <v>434</v>
      </c>
    </row>
    <row r="42" spans="1:9" x14ac:dyDescent="0.25">
      <c r="A42" s="64">
        <v>44692</v>
      </c>
      <c r="B42" s="64" t="s">
        <v>484</v>
      </c>
      <c r="C42" s="20">
        <v>1043</v>
      </c>
      <c r="D42" s="20">
        <v>910</v>
      </c>
      <c r="E42" s="20">
        <v>351</v>
      </c>
      <c r="F42" s="20">
        <v>1261</v>
      </c>
      <c r="G42" s="20">
        <v>600</v>
      </c>
      <c r="H42" s="20">
        <v>-1457</v>
      </c>
      <c r="I42" s="20" t="s">
        <v>434</v>
      </c>
    </row>
    <row r="43" spans="1:9" x14ac:dyDescent="0.25">
      <c r="A43" s="64">
        <v>44693</v>
      </c>
      <c r="B43" s="64" t="s">
        <v>484</v>
      </c>
      <c r="C43" s="20">
        <v>892</v>
      </c>
      <c r="D43" s="20">
        <v>910</v>
      </c>
      <c r="E43" s="20">
        <v>440</v>
      </c>
      <c r="F43" s="20">
        <v>1350</v>
      </c>
      <c r="G43" s="20">
        <v>600</v>
      </c>
      <c r="H43" s="20">
        <v>-1538</v>
      </c>
      <c r="I43" s="20" t="s">
        <v>434</v>
      </c>
    </row>
    <row r="44" spans="1:9" x14ac:dyDescent="0.25">
      <c r="A44" s="64">
        <v>44694</v>
      </c>
      <c r="B44" s="64" t="s">
        <v>484</v>
      </c>
      <c r="C44" s="20">
        <v>754</v>
      </c>
      <c r="D44" s="20">
        <v>910</v>
      </c>
      <c r="E44" s="20">
        <v>532</v>
      </c>
      <c r="F44" s="20">
        <v>1442</v>
      </c>
      <c r="G44" s="20">
        <v>600</v>
      </c>
      <c r="H44" s="20">
        <v>-1590</v>
      </c>
      <c r="I44" s="20" t="s">
        <v>434</v>
      </c>
    </row>
    <row r="45" spans="1:9" x14ac:dyDescent="0.25">
      <c r="A45" s="64">
        <v>44695</v>
      </c>
      <c r="B45" s="64" t="s">
        <v>484</v>
      </c>
      <c r="C45" s="20">
        <v>698</v>
      </c>
      <c r="D45" s="20">
        <v>905</v>
      </c>
      <c r="E45" s="20">
        <v>536</v>
      </c>
      <c r="F45" s="20">
        <v>1441</v>
      </c>
      <c r="G45" s="20">
        <v>600</v>
      </c>
      <c r="H45" s="20">
        <v>-1558</v>
      </c>
      <c r="I45" s="20" t="s">
        <v>434</v>
      </c>
    </row>
    <row r="46" spans="1:9" x14ac:dyDescent="0.25">
      <c r="A46" s="64">
        <v>44696</v>
      </c>
      <c r="B46" s="64" t="s">
        <v>484</v>
      </c>
      <c r="C46" s="20">
        <v>720</v>
      </c>
      <c r="D46" s="20">
        <v>905</v>
      </c>
      <c r="E46" s="20">
        <v>531</v>
      </c>
      <c r="F46" s="20">
        <v>1436</v>
      </c>
      <c r="G46" s="20">
        <v>600</v>
      </c>
      <c r="H46" s="20">
        <v>-1499</v>
      </c>
      <c r="I46" s="20" t="s">
        <v>434</v>
      </c>
    </row>
    <row r="47" spans="1:9" x14ac:dyDescent="0.25">
      <c r="A47" s="64">
        <v>44697</v>
      </c>
      <c r="B47" s="64" t="s">
        <v>484</v>
      </c>
      <c r="C47" s="20">
        <v>768</v>
      </c>
      <c r="D47" s="20">
        <v>908</v>
      </c>
      <c r="E47" s="20">
        <v>529</v>
      </c>
      <c r="F47" s="20">
        <v>1437</v>
      </c>
      <c r="G47" s="20">
        <v>600</v>
      </c>
      <c r="H47" s="20">
        <v>-1524</v>
      </c>
      <c r="I47" s="20" t="s">
        <v>434</v>
      </c>
    </row>
    <row r="48" spans="1:9" x14ac:dyDescent="0.25">
      <c r="A48" s="64">
        <v>44698</v>
      </c>
      <c r="B48" s="64" t="s">
        <v>484</v>
      </c>
      <c r="C48" s="20">
        <v>775</v>
      </c>
      <c r="D48" s="20">
        <v>911</v>
      </c>
      <c r="E48" s="20">
        <v>525</v>
      </c>
      <c r="F48" s="20">
        <v>1436</v>
      </c>
      <c r="G48" s="20">
        <v>600</v>
      </c>
      <c r="H48" s="20">
        <v>-1617</v>
      </c>
      <c r="I48" s="20" t="s">
        <v>434</v>
      </c>
    </row>
    <row r="49" spans="1:9" x14ac:dyDescent="0.25">
      <c r="A49" s="64">
        <v>44699</v>
      </c>
      <c r="B49" s="20" t="s">
        <v>442</v>
      </c>
      <c r="C49" s="20">
        <v>705</v>
      </c>
      <c r="D49" s="20">
        <v>910</v>
      </c>
      <c r="E49" s="20">
        <v>520</v>
      </c>
      <c r="F49" s="20">
        <v>1430</v>
      </c>
      <c r="G49" s="20">
        <v>600</v>
      </c>
      <c r="H49" s="20">
        <v>-1672</v>
      </c>
      <c r="I49" s="20" t="s">
        <v>434</v>
      </c>
    </row>
    <row r="50" spans="1:9" x14ac:dyDescent="0.25">
      <c r="A50" s="64">
        <v>44700</v>
      </c>
      <c r="B50" s="64" t="s">
        <v>484</v>
      </c>
      <c r="C50" s="20">
        <v>625</v>
      </c>
      <c r="D50" s="20">
        <v>910</v>
      </c>
      <c r="E50" s="20">
        <v>517</v>
      </c>
      <c r="F50" s="20">
        <v>1426</v>
      </c>
      <c r="G50" s="20">
        <v>600</v>
      </c>
      <c r="H50" s="20">
        <v>-1688</v>
      </c>
      <c r="I50" s="20" t="s">
        <v>434</v>
      </c>
    </row>
    <row r="51" spans="1:9" x14ac:dyDescent="0.25">
      <c r="A51" s="64">
        <v>44701</v>
      </c>
      <c r="B51" s="64" t="s">
        <v>484</v>
      </c>
      <c r="C51" s="20">
        <v>564</v>
      </c>
      <c r="D51" s="20">
        <v>909</v>
      </c>
      <c r="E51" s="20">
        <v>507</v>
      </c>
      <c r="F51" s="20">
        <v>1417</v>
      </c>
      <c r="G51" s="20">
        <v>600</v>
      </c>
      <c r="H51" s="20">
        <v>-1723</v>
      </c>
      <c r="I51" s="20" t="s">
        <v>434</v>
      </c>
    </row>
    <row r="52" spans="1:9" x14ac:dyDescent="0.25">
      <c r="A52" s="64">
        <v>44702</v>
      </c>
      <c r="B52" s="64" t="s">
        <v>484</v>
      </c>
      <c r="C52" s="20">
        <v>533</v>
      </c>
      <c r="D52" s="20">
        <v>909</v>
      </c>
      <c r="E52" s="20">
        <v>517</v>
      </c>
      <c r="F52" s="20">
        <v>1425</v>
      </c>
      <c r="G52" s="20">
        <v>600</v>
      </c>
      <c r="H52" s="20">
        <v>-1737</v>
      </c>
      <c r="I52" s="20" t="s">
        <v>434</v>
      </c>
    </row>
    <row r="53" spans="1:9" x14ac:dyDescent="0.25">
      <c r="A53" s="64">
        <v>44703</v>
      </c>
      <c r="B53" s="64" t="s">
        <v>484</v>
      </c>
      <c r="C53" s="20">
        <v>516</v>
      </c>
      <c r="D53" s="20">
        <v>904</v>
      </c>
      <c r="E53" s="20">
        <v>514</v>
      </c>
      <c r="F53" s="20">
        <v>1419</v>
      </c>
      <c r="G53" s="20">
        <v>600</v>
      </c>
      <c r="H53" s="20">
        <v>-1724</v>
      </c>
      <c r="I53" s="20" t="s">
        <v>434</v>
      </c>
    </row>
    <row r="54" spans="1:9" x14ac:dyDescent="0.25">
      <c r="A54" s="64">
        <v>44704</v>
      </c>
      <c r="B54" s="64" t="s">
        <v>484</v>
      </c>
      <c r="C54" s="20">
        <v>538</v>
      </c>
      <c r="D54" s="20">
        <v>902</v>
      </c>
      <c r="E54" s="20">
        <v>520</v>
      </c>
      <c r="F54" s="20">
        <v>1422</v>
      </c>
      <c r="G54" s="20">
        <v>600</v>
      </c>
      <c r="H54" s="20">
        <v>-1706</v>
      </c>
      <c r="I54" s="20" t="s">
        <v>434</v>
      </c>
    </row>
    <row r="55" spans="1:9" x14ac:dyDescent="0.25">
      <c r="A55" s="64">
        <v>44705</v>
      </c>
      <c r="B55" s="64" t="s">
        <v>484</v>
      </c>
      <c r="C55" s="20">
        <v>568</v>
      </c>
      <c r="D55" s="20">
        <v>903</v>
      </c>
      <c r="E55" s="20">
        <v>518</v>
      </c>
      <c r="F55" s="20">
        <v>1420</v>
      </c>
      <c r="G55" s="20">
        <v>600</v>
      </c>
      <c r="H55" s="20">
        <v>-1731</v>
      </c>
      <c r="I55" s="20" t="s">
        <v>434</v>
      </c>
    </row>
    <row r="56" spans="1:9" x14ac:dyDescent="0.25">
      <c r="A56" s="64">
        <v>44706</v>
      </c>
      <c r="B56" s="64" t="s">
        <v>484</v>
      </c>
      <c r="C56" s="20">
        <v>557</v>
      </c>
      <c r="D56" s="20">
        <v>907</v>
      </c>
      <c r="E56" s="20">
        <v>517</v>
      </c>
      <c r="F56" s="20">
        <v>1424</v>
      </c>
      <c r="G56" s="20">
        <v>600</v>
      </c>
      <c r="H56" s="20">
        <v>-1786</v>
      </c>
      <c r="I56" s="20" t="s">
        <v>434</v>
      </c>
    </row>
    <row r="57" spans="1:9" x14ac:dyDescent="0.25">
      <c r="A57" s="64">
        <v>44707</v>
      </c>
      <c r="B57" s="64" t="s">
        <v>484</v>
      </c>
      <c r="C57" s="20">
        <v>513</v>
      </c>
      <c r="D57" s="20">
        <v>913</v>
      </c>
      <c r="E57" s="20">
        <v>508</v>
      </c>
      <c r="F57" s="20">
        <v>1420</v>
      </c>
      <c r="G57" s="20">
        <v>600</v>
      </c>
      <c r="H57" s="20">
        <v>-1813</v>
      </c>
      <c r="I57" s="20" t="s">
        <v>434</v>
      </c>
    </row>
    <row r="58" spans="1:9" x14ac:dyDescent="0.25">
      <c r="A58" s="64">
        <v>44708</v>
      </c>
      <c r="B58" s="64" t="s">
        <v>484</v>
      </c>
      <c r="C58" s="20">
        <v>499</v>
      </c>
      <c r="D58" s="20">
        <v>916</v>
      </c>
      <c r="E58" s="20">
        <v>496</v>
      </c>
      <c r="F58" s="20">
        <v>1412</v>
      </c>
      <c r="G58" s="20">
        <v>600</v>
      </c>
      <c r="H58" s="20">
        <v>-1746</v>
      </c>
      <c r="I58" s="20" t="s">
        <v>434</v>
      </c>
    </row>
    <row r="59" spans="1:9" x14ac:dyDescent="0.25">
      <c r="A59" s="64">
        <v>44709</v>
      </c>
      <c r="B59" s="64" t="s">
        <v>484</v>
      </c>
      <c r="C59" s="20">
        <v>531</v>
      </c>
      <c r="D59" s="20">
        <v>914</v>
      </c>
      <c r="E59" s="20">
        <v>398</v>
      </c>
      <c r="F59" s="20">
        <v>1312</v>
      </c>
      <c r="G59" s="20">
        <v>600</v>
      </c>
      <c r="H59" s="20">
        <v>-1453</v>
      </c>
      <c r="I59" s="20" t="s">
        <v>434</v>
      </c>
    </row>
    <row r="60" spans="1:9" x14ac:dyDescent="0.25">
      <c r="A60" s="64">
        <v>44710</v>
      </c>
      <c r="B60" s="64" t="s">
        <v>484</v>
      </c>
      <c r="C60" s="20">
        <v>602</v>
      </c>
      <c r="D60" s="20">
        <v>913</v>
      </c>
      <c r="E60" s="20">
        <v>364</v>
      </c>
      <c r="F60" s="20">
        <v>1277</v>
      </c>
      <c r="G60" s="20">
        <v>600</v>
      </c>
      <c r="H60" s="20">
        <v>-1633</v>
      </c>
      <c r="I60" s="20" t="s">
        <v>434</v>
      </c>
    </row>
    <row r="61" spans="1:9" x14ac:dyDescent="0.25">
      <c r="A61" s="64">
        <v>44711</v>
      </c>
      <c r="B61" s="64" t="s">
        <v>484</v>
      </c>
      <c r="C61" s="20">
        <v>672</v>
      </c>
      <c r="D61" s="20">
        <v>911</v>
      </c>
      <c r="E61" s="20">
        <v>275</v>
      </c>
      <c r="F61" s="20">
        <v>1186</v>
      </c>
      <c r="G61" s="20">
        <v>600</v>
      </c>
      <c r="H61" s="20">
        <v>-1441</v>
      </c>
      <c r="I61" s="20" t="s">
        <v>434</v>
      </c>
    </row>
    <row r="62" spans="1:9" x14ac:dyDescent="0.25">
      <c r="A62" s="64">
        <v>44712</v>
      </c>
      <c r="B62" s="64" t="s">
        <v>484</v>
      </c>
      <c r="C62" s="20">
        <v>724</v>
      </c>
      <c r="D62" s="20">
        <v>912</v>
      </c>
      <c r="E62" s="20">
        <v>270</v>
      </c>
      <c r="F62" s="20">
        <v>1182</v>
      </c>
      <c r="G62" s="20">
        <v>600</v>
      </c>
      <c r="H62" s="20">
        <v>-1416</v>
      </c>
      <c r="I62" s="20" t="s">
        <v>434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15749-4252-4265-B69C-4097ACBE2FBE}">
  <dimension ref="A1:M79"/>
  <sheetViews>
    <sheetView workbookViewId="0">
      <selection activeCell="O14" sqref="O14"/>
    </sheetView>
  </sheetViews>
  <sheetFormatPr defaultColWidth="9.140625" defaultRowHeight="15.75" x14ac:dyDescent="0.25"/>
  <cols>
    <col min="1" max="2" width="9.140625" style="1"/>
    <col min="3" max="3" width="10.7109375" style="1" bestFit="1" customWidth="1"/>
    <col min="4" max="5" width="9.140625" style="1"/>
    <col min="6" max="6" width="15.5703125" style="1" customWidth="1"/>
    <col min="7" max="7" width="23" style="1" customWidth="1"/>
    <col min="8" max="8" width="13.5703125" style="1" customWidth="1"/>
    <col min="9" max="9" width="16.140625" style="1" customWidth="1"/>
    <col min="10" max="10" width="9.140625" style="1"/>
    <col min="11" max="11" width="13.7109375" style="1" customWidth="1"/>
    <col min="12" max="12" width="9.7109375" style="1" customWidth="1"/>
    <col min="13" max="13" width="11.28515625" style="1" customWidth="1"/>
    <col min="14" max="16384" width="9.140625" style="1"/>
  </cols>
  <sheetData>
    <row r="1" spans="1:13" s="4" customFormat="1" ht="17.25" x14ac:dyDescent="0.3">
      <c r="A1" s="28" t="s">
        <v>116</v>
      </c>
      <c r="B1" s="28" t="s">
        <v>287</v>
      </c>
      <c r="C1" s="28" t="s">
        <v>119</v>
      </c>
      <c r="D1" s="28" t="s">
        <v>288</v>
      </c>
      <c r="E1" s="28" t="s">
        <v>120</v>
      </c>
      <c r="F1" s="28" t="s">
        <v>121</v>
      </c>
      <c r="G1" s="28" t="s">
        <v>289</v>
      </c>
      <c r="H1" s="28" t="s">
        <v>290</v>
      </c>
      <c r="I1" s="28" t="s">
        <v>122</v>
      </c>
      <c r="J1" s="28" t="s">
        <v>123</v>
      </c>
      <c r="K1" s="28" t="s">
        <v>291</v>
      </c>
      <c r="L1" s="28" t="s">
        <v>292</v>
      </c>
      <c r="M1" s="28" t="s">
        <v>293</v>
      </c>
    </row>
    <row r="2" spans="1:13" x14ac:dyDescent="0.25">
      <c r="A2" s="20" t="s">
        <v>172</v>
      </c>
      <c r="B2" s="20">
        <v>2022</v>
      </c>
      <c r="C2" s="64">
        <v>44641</v>
      </c>
      <c r="D2" s="20" t="s">
        <v>173</v>
      </c>
      <c r="E2" s="20">
        <v>6</v>
      </c>
      <c r="F2" s="20">
        <v>815</v>
      </c>
      <c r="G2" s="20" t="s">
        <v>294</v>
      </c>
      <c r="H2" s="20">
        <v>1</v>
      </c>
      <c r="I2" s="20" t="s">
        <v>171</v>
      </c>
      <c r="J2" s="20">
        <v>1</v>
      </c>
      <c r="K2" s="20">
        <v>10</v>
      </c>
      <c r="L2" s="20">
        <v>38.087138889999999</v>
      </c>
      <c r="M2" s="20">
        <v>-121.57113889999999</v>
      </c>
    </row>
    <row r="3" spans="1:13" x14ac:dyDescent="0.25">
      <c r="A3" s="20" t="s">
        <v>172</v>
      </c>
      <c r="B3" s="20">
        <v>2022</v>
      </c>
      <c r="C3" s="64">
        <v>44641</v>
      </c>
      <c r="D3" s="20" t="s">
        <v>295</v>
      </c>
      <c r="E3" s="20">
        <v>1</v>
      </c>
      <c r="F3" s="20">
        <v>716</v>
      </c>
      <c r="G3" s="20" t="s">
        <v>296</v>
      </c>
      <c r="H3" s="20">
        <v>1</v>
      </c>
      <c r="I3" s="20" t="s">
        <v>171</v>
      </c>
      <c r="J3" s="20">
        <v>2</v>
      </c>
      <c r="K3" s="20">
        <v>9</v>
      </c>
      <c r="L3" s="20">
        <v>38.238555560000002</v>
      </c>
      <c r="M3" s="20">
        <v>-121.6839167</v>
      </c>
    </row>
    <row r="4" spans="1:13" x14ac:dyDescent="0.25">
      <c r="A4" s="20" t="s">
        <v>172</v>
      </c>
      <c r="B4" s="20">
        <v>2022</v>
      </c>
      <c r="C4" s="64">
        <v>44641</v>
      </c>
      <c r="D4" s="20" t="s">
        <v>295</v>
      </c>
      <c r="E4" s="20">
        <v>1</v>
      </c>
      <c r="F4" s="20">
        <v>716</v>
      </c>
      <c r="G4" s="20" t="s">
        <v>296</v>
      </c>
      <c r="H4" s="20">
        <v>1</v>
      </c>
      <c r="I4" s="20" t="s">
        <v>171</v>
      </c>
      <c r="J4" s="20">
        <v>2</v>
      </c>
      <c r="K4" s="20">
        <v>8</v>
      </c>
      <c r="L4" s="20">
        <v>38.238555560000002</v>
      </c>
      <c r="M4" s="20">
        <v>-121.6839167</v>
      </c>
    </row>
    <row r="5" spans="1:13" x14ac:dyDescent="0.25">
      <c r="A5" s="20" t="s">
        <v>172</v>
      </c>
      <c r="B5" s="20">
        <v>2022</v>
      </c>
      <c r="C5" s="64">
        <v>44641</v>
      </c>
      <c r="D5" s="20" t="s">
        <v>295</v>
      </c>
      <c r="E5" s="20">
        <v>1</v>
      </c>
      <c r="F5" s="20">
        <v>718</v>
      </c>
      <c r="G5" s="20" t="s">
        <v>297</v>
      </c>
      <c r="H5" s="20">
        <v>2</v>
      </c>
      <c r="I5" s="20" t="s">
        <v>171</v>
      </c>
      <c r="J5" s="20">
        <v>1</v>
      </c>
      <c r="K5" s="20">
        <v>13</v>
      </c>
      <c r="L5" s="20">
        <v>38.25755556</v>
      </c>
      <c r="M5" s="20">
        <v>-121.7290278</v>
      </c>
    </row>
    <row r="6" spans="1:13" x14ac:dyDescent="0.25">
      <c r="A6" s="20" t="s">
        <v>172</v>
      </c>
      <c r="B6" s="20">
        <v>2022</v>
      </c>
      <c r="C6" s="64">
        <v>44641</v>
      </c>
      <c r="D6" s="20" t="s">
        <v>295</v>
      </c>
      <c r="E6" s="20">
        <v>1</v>
      </c>
      <c r="F6" s="20">
        <v>719</v>
      </c>
      <c r="G6" s="20" t="s">
        <v>298</v>
      </c>
      <c r="H6" s="20">
        <v>3</v>
      </c>
      <c r="I6" s="20" t="s">
        <v>171</v>
      </c>
      <c r="J6" s="20">
        <v>2</v>
      </c>
      <c r="K6" s="20">
        <v>12</v>
      </c>
      <c r="L6" s="20">
        <v>38.333500000000001</v>
      </c>
      <c r="M6" s="20">
        <v>-121.64749999999999</v>
      </c>
    </row>
    <row r="7" spans="1:13" x14ac:dyDescent="0.25">
      <c r="A7" s="20" t="s">
        <v>172</v>
      </c>
      <c r="B7" s="20">
        <v>2022</v>
      </c>
      <c r="C7" s="64">
        <v>44641</v>
      </c>
      <c r="D7" s="20" t="s">
        <v>295</v>
      </c>
      <c r="E7" s="20">
        <v>1</v>
      </c>
      <c r="F7" s="20">
        <v>719</v>
      </c>
      <c r="G7" s="20" t="s">
        <v>298</v>
      </c>
      <c r="H7" s="20">
        <v>3</v>
      </c>
      <c r="I7" s="20" t="s">
        <v>171</v>
      </c>
      <c r="J7" s="20">
        <v>2</v>
      </c>
      <c r="K7" s="20">
        <v>13</v>
      </c>
      <c r="L7" s="20">
        <v>38.333500000000001</v>
      </c>
      <c r="M7" s="20">
        <v>-121.64749999999999</v>
      </c>
    </row>
    <row r="8" spans="1:13" x14ac:dyDescent="0.25">
      <c r="A8" s="20" t="s">
        <v>172</v>
      </c>
      <c r="B8" s="20">
        <v>2022</v>
      </c>
      <c r="C8" s="64">
        <v>44643</v>
      </c>
      <c r="D8" s="20" t="s">
        <v>295</v>
      </c>
      <c r="E8" s="20">
        <v>1</v>
      </c>
      <c r="F8" s="20">
        <v>711</v>
      </c>
      <c r="G8" s="20" t="s">
        <v>299</v>
      </c>
      <c r="H8" s="20">
        <v>3</v>
      </c>
      <c r="I8" s="20" t="s">
        <v>171</v>
      </c>
      <c r="J8" s="20">
        <v>2</v>
      </c>
      <c r="K8" s="20">
        <v>9</v>
      </c>
      <c r="L8" s="20">
        <v>38.177416669999999</v>
      </c>
      <c r="M8" s="20">
        <v>-121.66225</v>
      </c>
    </row>
    <row r="9" spans="1:13" x14ac:dyDescent="0.25">
      <c r="A9" s="20" t="s">
        <v>172</v>
      </c>
      <c r="B9" s="20">
        <v>2022</v>
      </c>
      <c r="C9" s="64">
        <v>44643</v>
      </c>
      <c r="D9" s="20" t="s">
        <v>295</v>
      </c>
      <c r="E9" s="20">
        <v>1</v>
      </c>
      <c r="F9" s="20">
        <v>711</v>
      </c>
      <c r="G9" s="20" t="s">
        <v>299</v>
      </c>
      <c r="H9" s="20">
        <v>3</v>
      </c>
      <c r="I9" s="20" t="s">
        <v>171</v>
      </c>
      <c r="J9" s="20">
        <v>2</v>
      </c>
      <c r="K9" s="20">
        <v>10</v>
      </c>
      <c r="L9" s="20">
        <v>38.177416669999999</v>
      </c>
      <c r="M9" s="20">
        <v>-121.66225</v>
      </c>
    </row>
    <row r="10" spans="1:13" x14ac:dyDescent="0.25">
      <c r="A10" s="20" t="s">
        <v>172</v>
      </c>
      <c r="B10" s="20">
        <v>2022</v>
      </c>
      <c r="C10" s="64">
        <v>44656</v>
      </c>
      <c r="D10" s="20" t="s">
        <v>295</v>
      </c>
      <c r="E10" s="20">
        <v>2</v>
      </c>
      <c r="F10" s="20">
        <v>902</v>
      </c>
      <c r="G10" s="20" t="s">
        <v>300</v>
      </c>
      <c r="H10" s="20">
        <v>3</v>
      </c>
      <c r="I10" s="20" t="s">
        <v>171</v>
      </c>
      <c r="J10" s="20">
        <v>1</v>
      </c>
      <c r="K10" s="20">
        <v>8</v>
      </c>
      <c r="L10" s="20">
        <v>38.02038889</v>
      </c>
      <c r="M10" s="20">
        <v>-121.5826667</v>
      </c>
    </row>
    <row r="11" spans="1:13" x14ac:dyDescent="0.25">
      <c r="A11" s="20" t="s">
        <v>172</v>
      </c>
      <c r="B11" s="20">
        <v>2022</v>
      </c>
      <c r="C11" s="64">
        <v>44658</v>
      </c>
      <c r="D11" s="20" t="s">
        <v>295</v>
      </c>
      <c r="E11" s="20">
        <v>2</v>
      </c>
      <c r="F11" s="20">
        <v>726</v>
      </c>
      <c r="G11" s="20" t="s">
        <v>301</v>
      </c>
      <c r="H11" s="20">
        <v>2</v>
      </c>
      <c r="I11" s="20" t="s">
        <v>171</v>
      </c>
      <c r="J11" s="20">
        <v>1</v>
      </c>
      <c r="K11" s="20">
        <v>12</v>
      </c>
      <c r="L11" s="20">
        <v>38.282444439999999</v>
      </c>
      <c r="M11" s="20">
        <v>-121.6438333</v>
      </c>
    </row>
    <row r="12" spans="1:13" x14ac:dyDescent="0.25">
      <c r="A12" s="20" t="s">
        <v>313</v>
      </c>
      <c r="B12" s="20">
        <v>2022</v>
      </c>
      <c r="C12" s="64">
        <v>44656</v>
      </c>
      <c r="D12" s="20" t="s">
        <v>295</v>
      </c>
      <c r="E12" s="20" t="s">
        <v>484</v>
      </c>
      <c r="F12" s="20" t="s">
        <v>302</v>
      </c>
      <c r="G12" s="20" t="s">
        <v>484</v>
      </c>
      <c r="H12" s="20" t="s">
        <v>484</v>
      </c>
      <c r="I12" s="20" t="s">
        <v>171</v>
      </c>
      <c r="J12" s="20" t="s">
        <v>484</v>
      </c>
      <c r="K12" s="20">
        <v>15.7</v>
      </c>
      <c r="L12" s="20">
        <v>38.050719999999998</v>
      </c>
      <c r="M12" s="20">
        <v>-121.89534</v>
      </c>
    </row>
    <row r="13" spans="1:13" x14ac:dyDescent="0.25">
      <c r="A13" s="20" t="s">
        <v>313</v>
      </c>
      <c r="B13" s="20">
        <v>2022</v>
      </c>
      <c r="C13" s="64">
        <v>44656</v>
      </c>
      <c r="D13" s="20" t="s">
        <v>295</v>
      </c>
      <c r="E13" s="20" t="s">
        <v>484</v>
      </c>
      <c r="F13" s="20" t="s">
        <v>303</v>
      </c>
      <c r="G13" s="20" t="s">
        <v>484</v>
      </c>
      <c r="H13" s="20" t="s">
        <v>484</v>
      </c>
      <c r="I13" s="20" t="s">
        <v>171</v>
      </c>
      <c r="J13" s="20" t="s">
        <v>484</v>
      </c>
      <c r="K13" s="20">
        <v>8.8000000000000007</v>
      </c>
      <c r="L13" s="20">
        <v>38.072069999999997</v>
      </c>
      <c r="M13" s="20">
        <v>-121.85535</v>
      </c>
    </row>
    <row r="14" spans="1:13" x14ac:dyDescent="0.25">
      <c r="A14" s="20" t="s">
        <v>313</v>
      </c>
      <c r="B14" s="20">
        <v>2022</v>
      </c>
      <c r="C14" s="64">
        <v>44669</v>
      </c>
      <c r="D14" s="20" t="s">
        <v>295</v>
      </c>
      <c r="E14" s="20" t="s">
        <v>484</v>
      </c>
      <c r="F14" s="20" t="s">
        <v>304</v>
      </c>
      <c r="G14" s="20" t="s">
        <v>484</v>
      </c>
      <c r="H14" s="20" t="s">
        <v>484</v>
      </c>
      <c r="I14" s="20" t="s">
        <v>171</v>
      </c>
      <c r="J14" s="20" t="s">
        <v>484</v>
      </c>
      <c r="K14" s="20">
        <v>28</v>
      </c>
      <c r="L14" s="20">
        <v>38.50132</v>
      </c>
      <c r="M14" s="20">
        <v>-121.58463999999999</v>
      </c>
    </row>
    <row r="15" spans="1:13" x14ac:dyDescent="0.25">
      <c r="A15" s="20" t="s">
        <v>313</v>
      </c>
      <c r="B15" s="20">
        <v>2022</v>
      </c>
      <c r="C15" s="64">
        <v>44673</v>
      </c>
      <c r="D15" s="20" t="s">
        <v>295</v>
      </c>
      <c r="E15" s="20" t="s">
        <v>484</v>
      </c>
      <c r="F15" s="20" t="s">
        <v>305</v>
      </c>
      <c r="G15" s="20" t="s">
        <v>484</v>
      </c>
      <c r="H15" s="20" t="s">
        <v>484</v>
      </c>
      <c r="I15" s="20" t="s">
        <v>171</v>
      </c>
      <c r="J15" s="20" t="s">
        <v>484</v>
      </c>
      <c r="K15" s="20">
        <v>25.5</v>
      </c>
      <c r="L15" s="20">
        <v>38.402720000000002</v>
      </c>
      <c r="M15" s="20">
        <v>-121.61702</v>
      </c>
    </row>
    <row r="16" spans="1:13" x14ac:dyDescent="0.25">
      <c r="A16" s="20" t="s">
        <v>313</v>
      </c>
      <c r="B16" s="20">
        <v>2022</v>
      </c>
      <c r="C16" s="64">
        <v>44684</v>
      </c>
      <c r="D16" s="20" t="s">
        <v>295</v>
      </c>
      <c r="E16" s="20" t="s">
        <v>484</v>
      </c>
      <c r="F16" s="20" t="s">
        <v>306</v>
      </c>
      <c r="G16" s="20" t="s">
        <v>484</v>
      </c>
      <c r="H16" s="20" t="s">
        <v>484</v>
      </c>
      <c r="I16" s="20" t="s">
        <v>171</v>
      </c>
      <c r="J16" s="20" t="s">
        <v>484</v>
      </c>
      <c r="K16" s="20">
        <v>25.4</v>
      </c>
      <c r="L16" s="20">
        <v>38.41254</v>
      </c>
      <c r="M16" s="20">
        <v>-121.61125</v>
      </c>
    </row>
    <row r="17" spans="1:13" x14ac:dyDescent="0.25">
      <c r="A17" s="20" t="s">
        <v>313</v>
      </c>
      <c r="B17" s="20">
        <v>2022</v>
      </c>
      <c r="C17" s="64">
        <v>44684</v>
      </c>
      <c r="D17" s="20" t="s">
        <v>295</v>
      </c>
      <c r="E17" s="20" t="s">
        <v>484</v>
      </c>
      <c r="F17" s="20" t="s">
        <v>306</v>
      </c>
      <c r="G17" s="20" t="s">
        <v>484</v>
      </c>
      <c r="H17" s="20" t="s">
        <v>484</v>
      </c>
      <c r="I17" s="20" t="s">
        <v>171</v>
      </c>
      <c r="J17" s="20" t="s">
        <v>484</v>
      </c>
      <c r="K17" s="20">
        <v>29.1</v>
      </c>
      <c r="L17" s="20">
        <v>38.41254</v>
      </c>
      <c r="M17" s="20">
        <v>-121.61125</v>
      </c>
    </row>
    <row r="18" spans="1:13" x14ac:dyDescent="0.25">
      <c r="A18" s="20" t="s">
        <v>313</v>
      </c>
      <c r="B18" s="20">
        <v>2022</v>
      </c>
      <c r="C18" s="64">
        <v>44684</v>
      </c>
      <c r="D18" s="20" t="s">
        <v>295</v>
      </c>
      <c r="E18" s="20" t="s">
        <v>484</v>
      </c>
      <c r="F18" s="20" t="s">
        <v>306</v>
      </c>
      <c r="G18" s="20" t="s">
        <v>484</v>
      </c>
      <c r="H18" s="20" t="s">
        <v>484</v>
      </c>
      <c r="I18" s="20" t="s">
        <v>171</v>
      </c>
      <c r="J18" s="20" t="s">
        <v>484</v>
      </c>
      <c r="K18" s="20">
        <v>23.7</v>
      </c>
      <c r="L18" s="20">
        <v>38.41254</v>
      </c>
      <c r="M18" s="20">
        <v>-121.61125</v>
      </c>
    </row>
    <row r="19" spans="1:13" x14ac:dyDescent="0.25">
      <c r="A19" s="20" t="s">
        <v>313</v>
      </c>
      <c r="B19" s="20">
        <v>2022</v>
      </c>
      <c r="C19" s="64">
        <v>44690</v>
      </c>
      <c r="D19" s="20" t="s">
        <v>295</v>
      </c>
      <c r="E19" s="20" t="s">
        <v>484</v>
      </c>
      <c r="F19" s="20" t="s">
        <v>307</v>
      </c>
      <c r="G19" s="20" t="s">
        <v>484</v>
      </c>
      <c r="H19" s="20" t="s">
        <v>484</v>
      </c>
      <c r="I19" s="20" t="s">
        <v>171</v>
      </c>
      <c r="J19" s="20" t="s">
        <v>484</v>
      </c>
      <c r="K19" s="20">
        <v>27.5</v>
      </c>
      <c r="L19" s="20">
        <v>38.383429999999997</v>
      </c>
      <c r="M19" s="20">
        <v>-121.62591999999999</v>
      </c>
    </row>
    <row r="20" spans="1:13" x14ac:dyDescent="0.25">
      <c r="A20" s="20" t="s">
        <v>313</v>
      </c>
      <c r="B20" s="20">
        <v>2022</v>
      </c>
      <c r="C20" s="64">
        <v>44690</v>
      </c>
      <c r="D20" s="20" t="s">
        <v>295</v>
      </c>
      <c r="E20" s="20" t="s">
        <v>484</v>
      </c>
      <c r="F20" s="20" t="s">
        <v>308</v>
      </c>
      <c r="G20" s="20" t="s">
        <v>484</v>
      </c>
      <c r="H20" s="20" t="s">
        <v>484</v>
      </c>
      <c r="I20" s="20" t="s">
        <v>171</v>
      </c>
      <c r="J20" s="20" t="s">
        <v>484</v>
      </c>
      <c r="K20" s="20">
        <v>29</v>
      </c>
      <c r="L20" s="20">
        <v>38.505879999999998</v>
      </c>
      <c r="M20" s="20">
        <v>-121.58488</v>
      </c>
    </row>
    <row r="21" spans="1:13" x14ac:dyDescent="0.25">
      <c r="A21" s="20" t="s">
        <v>313</v>
      </c>
      <c r="B21" s="20">
        <v>2022</v>
      </c>
      <c r="C21" s="64">
        <v>44691</v>
      </c>
      <c r="D21" s="20" t="s">
        <v>295</v>
      </c>
      <c r="E21" s="20" t="s">
        <v>484</v>
      </c>
      <c r="F21" s="20" t="s">
        <v>309</v>
      </c>
      <c r="G21" s="20" t="s">
        <v>484</v>
      </c>
      <c r="H21" s="20" t="s">
        <v>484</v>
      </c>
      <c r="I21" s="20" t="s">
        <v>171</v>
      </c>
      <c r="J21" s="20" t="s">
        <v>484</v>
      </c>
      <c r="K21" s="20">
        <v>31</v>
      </c>
      <c r="L21" s="20">
        <v>38.39931</v>
      </c>
      <c r="M21" s="20">
        <v>-121.61859</v>
      </c>
    </row>
    <row r="22" spans="1:13" x14ac:dyDescent="0.25">
      <c r="A22" s="20" t="s">
        <v>313</v>
      </c>
      <c r="B22" s="20">
        <v>2022</v>
      </c>
      <c r="C22" s="64">
        <v>44691</v>
      </c>
      <c r="D22" s="20" t="s">
        <v>295</v>
      </c>
      <c r="E22" s="20" t="s">
        <v>484</v>
      </c>
      <c r="F22" s="20" t="s">
        <v>309</v>
      </c>
      <c r="G22" s="20" t="s">
        <v>484</v>
      </c>
      <c r="H22" s="20" t="s">
        <v>484</v>
      </c>
      <c r="I22" s="20" t="s">
        <v>171</v>
      </c>
      <c r="J22" s="20" t="s">
        <v>484</v>
      </c>
      <c r="K22" s="20">
        <v>28.2</v>
      </c>
      <c r="L22" s="20">
        <v>38.39931</v>
      </c>
      <c r="M22" s="20">
        <v>-121.61859</v>
      </c>
    </row>
    <row r="23" spans="1:13" x14ac:dyDescent="0.25">
      <c r="A23" s="20" t="s">
        <v>313</v>
      </c>
      <c r="B23" s="20">
        <v>2022</v>
      </c>
      <c r="C23" s="64">
        <v>44691</v>
      </c>
      <c r="D23" s="20" t="s">
        <v>295</v>
      </c>
      <c r="E23" s="20" t="s">
        <v>484</v>
      </c>
      <c r="F23" s="20" t="s">
        <v>309</v>
      </c>
      <c r="G23" s="20" t="s">
        <v>484</v>
      </c>
      <c r="H23" s="20" t="s">
        <v>484</v>
      </c>
      <c r="I23" s="20" t="s">
        <v>171</v>
      </c>
      <c r="J23" s="20" t="s">
        <v>484</v>
      </c>
      <c r="K23" s="20">
        <v>30.1</v>
      </c>
      <c r="L23" s="20">
        <v>38.39931</v>
      </c>
      <c r="M23" s="20">
        <v>-121.61859</v>
      </c>
    </row>
    <row r="24" spans="1:13" x14ac:dyDescent="0.25">
      <c r="A24" s="20" t="s">
        <v>313</v>
      </c>
      <c r="B24" s="20">
        <v>2022</v>
      </c>
      <c r="C24" s="64">
        <v>44691</v>
      </c>
      <c r="D24" s="20" t="s">
        <v>295</v>
      </c>
      <c r="E24" s="20" t="s">
        <v>484</v>
      </c>
      <c r="F24" s="20" t="s">
        <v>309</v>
      </c>
      <c r="G24" s="20" t="s">
        <v>484</v>
      </c>
      <c r="H24" s="20" t="s">
        <v>484</v>
      </c>
      <c r="I24" s="20" t="s">
        <v>171</v>
      </c>
      <c r="J24" s="20" t="s">
        <v>484</v>
      </c>
      <c r="K24" s="20">
        <v>29</v>
      </c>
      <c r="L24" s="20">
        <v>38.39931</v>
      </c>
      <c r="M24" s="20">
        <v>-121.61859</v>
      </c>
    </row>
    <row r="25" spans="1:13" x14ac:dyDescent="0.25">
      <c r="A25" s="20" t="s">
        <v>313</v>
      </c>
      <c r="B25" s="20">
        <v>2022</v>
      </c>
      <c r="C25" s="64">
        <v>44691</v>
      </c>
      <c r="D25" s="20" t="s">
        <v>295</v>
      </c>
      <c r="E25" s="20" t="s">
        <v>484</v>
      </c>
      <c r="F25" s="20" t="s">
        <v>309</v>
      </c>
      <c r="G25" s="20" t="s">
        <v>484</v>
      </c>
      <c r="H25" s="20" t="s">
        <v>484</v>
      </c>
      <c r="I25" s="20" t="s">
        <v>171</v>
      </c>
      <c r="J25" s="20" t="s">
        <v>484</v>
      </c>
      <c r="K25" s="20">
        <v>25.2</v>
      </c>
      <c r="L25" s="20">
        <v>38.39931</v>
      </c>
      <c r="M25" s="20">
        <v>-121.61859</v>
      </c>
    </row>
    <row r="26" spans="1:13" x14ac:dyDescent="0.25">
      <c r="A26" s="20" t="s">
        <v>313</v>
      </c>
      <c r="B26" s="20">
        <v>2022</v>
      </c>
      <c r="C26" s="64">
        <v>44691</v>
      </c>
      <c r="D26" s="20" t="s">
        <v>295</v>
      </c>
      <c r="E26" s="20" t="s">
        <v>484</v>
      </c>
      <c r="F26" s="20" t="s">
        <v>309</v>
      </c>
      <c r="G26" s="20" t="s">
        <v>484</v>
      </c>
      <c r="H26" s="20" t="s">
        <v>484</v>
      </c>
      <c r="I26" s="20" t="s">
        <v>171</v>
      </c>
      <c r="J26" s="20" t="s">
        <v>484</v>
      </c>
      <c r="K26" s="20">
        <v>31.6</v>
      </c>
      <c r="L26" s="20">
        <v>38.39931</v>
      </c>
      <c r="M26" s="20">
        <v>-121.61859</v>
      </c>
    </row>
    <row r="27" spans="1:13" x14ac:dyDescent="0.25">
      <c r="A27" s="20" t="s">
        <v>313</v>
      </c>
      <c r="B27" s="20">
        <v>2022</v>
      </c>
      <c r="C27" s="64">
        <v>44704</v>
      </c>
      <c r="D27" s="20" t="s">
        <v>295</v>
      </c>
      <c r="E27" s="20" t="s">
        <v>484</v>
      </c>
      <c r="F27" s="20" t="s">
        <v>310</v>
      </c>
      <c r="G27" s="20" t="s">
        <v>484</v>
      </c>
      <c r="H27" s="20" t="s">
        <v>484</v>
      </c>
      <c r="I27" s="20" t="s">
        <v>171</v>
      </c>
      <c r="J27" s="20" t="s">
        <v>484</v>
      </c>
      <c r="K27" s="20">
        <v>25.5</v>
      </c>
      <c r="L27" s="20">
        <v>38.514600000000002</v>
      </c>
      <c r="M27" s="20">
        <v>-121.58468000000001</v>
      </c>
    </row>
    <row r="28" spans="1:13" x14ac:dyDescent="0.25">
      <c r="A28" s="20" t="s">
        <v>313</v>
      </c>
      <c r="B28" s="20">
        <v>2022</v>
      </c>
      <c r="C28" s="64">
        <v>44713</v>
      </c>
      <c r="D28" s="20" t="s">
        <v>295</v>
      </c>
      <c r="E28" s="20" t="s">
        <v>484</v>
      </c>
      <c r="F28" s="20" t="s">
        <v>311</v>
      </c>
      <c r="G28" s="20" t="s">
        <v>484</v>
      </c>
      <c r="H28" s="20" t="s">
        <v>484</v>
      </c>
      <c r="I28" s="20" t="s">
        <v>171</v>
      </c>
      <c r="J28" s="20" t="s">
        <v>484</v>
      </c>
      <c r="K28" s="20">
        <v>25.5</v>
      </c>
      <c r="L28" s="20">
        <v>38.408270000000002</v>
      </c>
      <c r="M28" s="20">
        <v>-121.61375</v>
      </c>
    </row>
    <row r="29" spans="1:13" x14ac:dyDescent="0.25">
      <c r="A29" s="20" t="s">
        <v>313</v>
      </c>
      <c r="B29" s="20">
        <v>2022</v>
      </c>
      <c r="C29" s="64">
        <v>44718</v>
      </c>
      <c r="D29" s="20" t="s">
        <v>295</v>
      </c>
      <c r="E29" s="20" t="s">
        <v>484</v>
      </c>
      <c r="F29" s="20" t="s">
        <v>312</v>
      </c>
      <c r="G29" s="20" t="s">
        <v>484</v>
      </c>
      <c r="H29" s="20" t="s">
        <v>484</v>
      </c>
      <c r="I29" s="20" t="s">
        <v>171</v>
      </c>
      <c r="J29" s="20" t="s">
        <v>484</v>
      </c>
      <c r="K29" s="20">
        <v>22.5</v>
      </c>
      <c r="L29" s="20">
        <v>38.39217</v>
      </c>
      <c r="M29" s="20">
        <v>-121.62058</v>
      </c>
    </row>
    <row r="30" spans="1:13" x14ac:dyDescent="0.25">
      <c r="C30" s="9"/>
    </row>
    <row r="31" spans="1:13" x14ac:dyDescent="0.25">
      <c r="C31" s="9"/>
    </row>
    <row r="32" spans="1:13" x14ac:dyDescent="0.25">
      <c r="C32" s="9"/>
    </row>
    <row r="33" spans="3:3" x14ac:dyDescent="0.25">
      <c r="C33" s="9"/>
    </row>
    <row r="34" spans="3:3" x14ac:dyDescent="0.25">
      <c r="C34" s="9"/>
    </row>
    <row r="35" spans="3:3" x14ac:dyDescent="0.25">
      <c r="C35" s="9"/>
    </row>
    <row r="36" spans="3:3" x14ac:dyDescent="0.25">
      <c r="C36" s="9"/>
    </row>
    <row r="37" spans="3:3" x14ac:dyDescent="0.25">
      <c r="C37" s="9"/>
    </row>
    <row r="38" spans="3:3" x14ac:dyDescent="0.25">
      <c r="C38" s="9"/>
    </row>
    <row r="39" spans="3:3" x14ac:dyDescent="0.25">
      <c r="C39" s="9"/>
    </row>
    <row r="40" spans="3:3" x14ac:dyDescent="0.25">
      <c r="C40" s="9"/>
    </row>
    <row r="41" spans="3:3" x14ac:dyDescent="0.25">
      <c r="C41" s="9"/>
    </row>
    <row r="42" spans="3:3" x14ac:dyDescent="0.25">
      <c r="C42" s="9"/>
    </row>
    <row r="43" spans="3:3" x14ac:dyDescent="0.25">
      <c r="C43" s="9"/>
    </row>
    <row r="44" spans="3:3" x14ac:dyDescent="0.25">
      <c r="C44" s="9"/>
    </row>
    <row r="45" spans="3:3" x14ac:dyDescent="0.25">
      <c r="C45" s="9"/>
    </row>
    <row r="46" spans="3:3" x14ac:dyDescent="0.25">
      <c r="C46" s="9"/>
    </row>
    <row r="47" spans="3:3" x14ac:dyDescent="0.25">
      <c r="C47" s="9"/>
    </row>
    <row r="48" spans="3:3" x14ac:dyDescent="0.25">
      <c r="C48" s="9"/>
    </row>
    <row r="49" spans="3:3" x14ac:dyDescent="0.25">
      <c r="C49" s="9"/>
    </row>
    <row r="50" spans="3:3" x14ac:dyDescent="0.25">
      <c r="C50" s="9"/>
    </row>
    <row r="51" spans="3:3" x14ac:dyDescent="0.25">
      <c r="C51" s="9"/>
    </row>
    <row r="52" spans="3:3" x14ac:dyDescent="0.25">
      <c r="C52" s="9"/>
    </row>
    <row r="53" spans="3:3" x14ac:dyDescent="0.25">
      <c r="C53" s="9"/>
    </row>
    <row r="54" spans="3:3" x14ac:dyDescent="0.25">
      <c r="C54" s="9"/>
    </row>
    <row r="55" spans="3:3" x14ac:dyDescent="0.25">
      <c r="C55" s="9"/>
    </row>
    <row r="56" spans="3:3" x14ac:dyDescent="0.25">
      <c r="C56" s="9"/>
    </row>
    <row r="57" spans="3:3" x14ac:dyDescent="0.25">
      <c r="C57" s="9"/>
    </row>
    <row r="58" spans="3:3" x14ac:dyDescent="0.25">
      <c r="C58" s="9"/>
    </row>
    <row r="59" spans="3:3" x14ac:dyDescent="0.25">
      <c r="C59" s="9"/>
    </row>
    <row r="60" spans="3:3" x14ac:dyDescent="0.25">
      <c r="C60" s="9"/>
    </row>
    <row r="61" spans="3:3" x14ac:dyDescent="0.25">
      <c r="C61" s="9"/>
    </row>
    <row r="62" spans="3:3" x14ac:dyDescent="0.25">
      <c r="C62" s="9"/>
    </row>
    <row r="63" spans="3:3" x14ac:dyDescent="0.25">
      <c r="C63" s="9"/>
    </row>
    <row r="64" spans="3:3" x14ac:dyDescent="0.25">
      <c r="C64" s="9"/>
    </row>
    <row r="65" spans="3:3" x14ac:dyDescent="0.25">
      <c r="C65" s="9"/>
    </row>
    <row r="66" spans="3:3" x14ac:dyDescent="0.25">
      <c r="C66" s="9"/>
    </row>
    <row r="67" spans="3:3" x14ac:dyDescent="0.25">
      <c r="C67" s="9"/>
    </row>
    <row r="68" spans="3:3" x14ac:dyDescent="0.25">
      <c r="C68" s="9"/>
    </row>
    <row r="69" spans="3:3" x14ac:dyDescent="0.25">
      <c r="C69" s="9"/>
    </row>
    <row r="70" spans="3:3" x14ac:dyDescent="0.25">
      <c r="C70" s="9"/>
    </row>
    <row r="71" spans="3:3" x14ac:dyDescent="0.25">
      <c r="C71" s="9"/>
    </row>
    <row r="72" spans="3:3" x14ac:dyDescent="0.25">
      <c r="C72" s="9"/>
    </row>
    <row r="73" spans="3:3" x14ac:dyDescent="0.25">
      <c r="C73" s="9"/>
    </row>
    <row r="74" spans="3:3" x14ac:dyDescent="0.25">
      <c r="C74" s="9"/>
    </row>
    <row r="75" spans="3:3" x14ac:dyDescent="0.25">
      <c r="C75" s="9"/>
    </row>
    <row r="76" spans="3:3" x14ac:dyDescent="0.25">
      <c r="C76" s="9"/>
    </row>
    <row r="77" spans="3:3" x14ac:dyDescent="0.25">
      <c r="C77" s="9"/>
    </row>
    <row r="78" spans="3:3" x14ac:dyDescent="0.25">
      <c r="C78" s="9"/>
    </row>
    <row r="79" spans="3:3" x14ac:dyDescent="0.25">
      <c r="C79" s="9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C955D-EFD0-4A91-9F3A-139EB098A947}">
  <dimension ref="A1:AK275"/>
  <sheetViews>
    <sheetView topLeftCell="A196" zoomScale="58" zoomScaleNormal="70" workbookViewId="0">
      <selection activeCell="H55" sqref="H55"/>
    </sheetView>
  </sheetViews>
  <sheetFormatPr defaultColWidth="8.85546875" defaultRowHeight="15.75" x14ac:dyDescent="0.25"/>
  <cols>
    <col min="1" max="1" width="12.28515625" style="30" customWidth="1"/>
    <col min="2" max="2" width="23.42578125" style="1" bestFit="1" customWidth="1"/>
    <col min="3" max="3" width="7.5703125" style="1" customWidth="1"/>
    <col min="4" max="4" width="23.42578125" style="1" hidden="1" customWidth="1"/>
    <col min="5" max="6" width="23.42578125" style="1" customWidth="1"/>
    <col min="7" max="7" width="18.28515625" style="1" bestFit="1" customWidth="1"/>
    <col min="8" max="8" width="20.28515625" style="1" customWidth="1"/>
    <col min="9" max="9" width="18.85546875" style="13" customWidth="1"/>
    <col min="10" max="10" width="15.5703125" style="1" customWidth="1"/>
    <col min="11" max="11" width="16.28515625" style="1" customWidth="1"/>
    <col min="12" max="12" width="19.7109375" style="1" customWidth="1"/>
    <col min="13" max="13" width="20.85546875" style="1" customWidth="1"/>
    <col min="14" max="14" width="20.7109375" style="1" customWidth="1"/>
    <col min="15" max="15" width="21.7109375" style="1" customWidth="1"/>
    <col min="16" max="16" width="24.42578125" style="1" customWidth="1"/>
    <col min="17" max="17" width="33.140625" style="1" customWidth="1"/>
    <col min="18" max="18" width="38.5703125" style="1" customWidth="1"/>
    <col min="19" max="19" width="41.85546875" style="1" customWidth="1"/>
    <col min="20" max="20" width="29.28515625" style="1" customWidth="1"/>
    <col min="21" max="23" width="41" style="1" bestFit="1" customWidth="1"/>
    <col min="24" max="24" width="33.28515625" style="11" bestFit="1" customWidth="1"/>
    <col min="25" max="25" width="38.5703125" style="11" bestFit="1" customWidth="1"/>
    <col min="26" max="26" width="37.85546875" style="11" customWidth="1"/>
    <col min="27" max="27" width="36" style="11" bestFit="1" customWidth="1"/>
    <col min="28" max="28" width="36.42578125" style="11" bestFit="1" customWidth="1"/>
    <col min="29" max="29" width="37.7109375" style="11" customWidth="1"/>
    <col min="30" max="30" width="41.140625" style="1" customWidth="1"/>
    <col min="31" max="31" width="10.85546875" style="1" customWidth="1"/>
    <col min="32" max="32" width="20.7109375" style="1" customWidth="1"/>
    <col min="33" max="33" width="26.42578125" style="1" bestFit="1" customWidth="1"/>
    <col min="34" max="34" width="26.5703125" style="1" customWidth="1"/>
    <col min="35" max="35" width="20.140625" style="1" customWidth="1"/>
    <col min="36" max="36" width="22" style="1" customWidth="1"/>
    <col min="37" max="37" width="22.28515625" style="1" customWidth="1"/>
    <col min="38" max="16384" width="8.85546875" style="1"/>
  </cols>
  <sheetData>
    <row r="1" spans="1:37" s="15" customFormat="1" ht="17.25" x14ac:dyDescent="0.3">
      <c r="A1" s="34" t="s">
        <v>119</v>
      </c>
      <c r="B1" s="35" t="s">
        <v>124</v>
      </c>
      <c r="C1" s="35" t="s">
        <v>8</v>
      </c>
      <c r="D1" s="35" t="s">
        <v>125</v>
      </c>
      <c r="E1" s="36" t="s">
        <v>10</v>
      </c>
      <c r="F1" s="36" t="s">
        <v>185</v>
      </c>
      <c r="G1" s="36" t="s">
        <v>12</v>
      </c>
      <c r="H1" s="35" t="s">
        <v>126</v>
      </c>
      <c r="I1" s="37" t="s">
        <v>127</v>
      </c>
      <c r="J1" s="35" t="s">
        <v>128</v>
      </c>
      <c r="K1" s="35" t="s">
        <v>129</v>
      </c>
      <c r="L1" s="35" t="s">
        <v>130</v>
      </c>
      <c r="M1" s="35" t="s">
        <v>131</v>
      </c>
      <c r="N1" s="35" t="s">
        <v>132</v>
      </c>
      <c r="O1" s="35" t="s">
        <v>133</v>
      </c>
      <c r="P1" s="35" t="s">
        <v>134</v>
      </c>
      <c r="Q1" s="35" t="s">
        <v>192</v>
      </c>
      <c r="R1" s="35" t="s">
        <v>135</v>
      </c>
      <c r="S1" s="35" t="s">
        <v>136</v>
      </c>
      <c r="T1" s="35" t="s">
        <v>137</v>
      </c>
      <c r="U1" s="35" t="s">
        <v>138</v>
      </c>
      <c r="V1" s="35" t="s">
        <v>41</v>
      </c>
      <c r="W1" s="35" t="s">
        <v>43</v>
      </c>
      <c r="X1" s="35" t="s">
        <v>45</v>
      </c>
      <c r="Y1" s="38" t="s">
        <v>65</v>
      </c>
      <c r="Z1" s="38" t="s">
        <v>139</v>
      </c>
      <c r="AA1" s="38" t="s">
        <v>47</v>
      </c>
      <c r="AB1" s="39" t="s">
        <v>49</v>
      </c>
      <c r="AC1" s="38" t="s">
        <v>51</v>
      </c>
      <c r="AD1" s="38" t="s">
        <v>53</v>
      </c>
      <c r="AE1" s="38" t="s">
        <v>140</v>
      </c>
      <c r="AF1" s="38" t="s">
        <v>141</v>
      </c>
      <c r="AG1" s="35" t="s">
        <v>59</v>
      </c>
      <c r="AH1" s="35" t="s">
        <v>61</v>
      </c>
      <c r="AI1" s="35" t="s">
        <v>63</v>
      </c>
      <c r="AJ1" s="35" t="s">
        <v>78</v>
      </c>
      <c r="AK1" s="35" t="s">
        <v>81</v>
      </c>
    </row>
    <row r="2" spans="1:37" x14ac:dyDescent="0.25">
      <c r="A2" s="40">
        <v>44470</v>
      </c>
      <c r="B2" s="20" t="s">
        <v>142</v>
      </c>
      <c r="C2" s="20">
        <f>IF(B2="O", 1, 0)</f>
        <v>1</v>
      </c>
      <c r="D2" s="20"/>
      <c r="E2" s="20">
        <v>-5000</v>
      </c>
      <c r="F2" s="41">
        <f>4600+6680</f>
        <v>11280</v>
      </c>
      <c r="G2" s="20" t="s">
        <v>143</v>
      </c>
      <c r="H2" s="42">
        <v>7551.0729166666697</v>
      </c>
      <c r="I2" s="43">
        <v>282.42708333333297</v>
      </c>
      <c r="J2" s="20">
        <v>-2422.3424461809932</v>
      </c>
      <c r="K2" s="20">
        <f>IF(J2&gt;-5000,1,0)</f>
        <v>1</v>
      </c>
      <c r="L2" s="20">
        <v>-2705.5292620620121</v>
      </c>
      <c r="M2" s="20">
        <v>-3108.1436489848388</v>
      </c>
      <c r="N2" s="43">
        <v>80.5520833333333</v>
      </c>
      <c r="O2" s="43">
        <v>67.625</v>
      </c>
      <c r="P2" s="42">
        <v>5684.6979166666697</v>
      </c>
      <c r="Q2" s="20">
        <v>19.7</v>
      </c>
      <c r="R2" s="20">
        <v>21.6</v>
      </c>
      <c r="S2" s="20">
        <f>(R2*1.8)+32</f>
        <v>70.88</v>
      </c>
      <c r="T2" s="44">
        <v>69.373958333333306</v>
      </c>
      <c r="U2" s="20">
        <v>69.198958333333294</v>
      </c>
      <c r="V2" s="20">
        <v>71.599999999999994</v>
      </c>
      <c r="W2" s="20">
        <v>72</v>
      </c>
      <c r="X2" s="20">
        <v>77</v>
      </c>
      <c r="Y2" s="20">
        <v>2.33</v>
      </c>
      <c r="Z2" s="44">
        <v>12</v>
      </c>
      <c r="AA2" s="44" t="s">
        <v>484</v>
      </c>
      <c r="AB2" s="42">
        <v>25000</v>
      </c>
      <c r="AC2" s="44" t="s">
        <v>484</v>
      </c>
      <c r="AD2" s="45">
        <v>50</v>
      </c>
      <c r="AE2" s="20">
        <v>208.4</v>
      </c>
      <c r="AF2" s="20">
        <v>0</v>
      </c>
      <c r="AG2" s="20">
        <v>1710.1</v>
      </c>
      <c r="AH2" s="20">
        <v>397.8</v>
      </c>
      <c r="AI2" s="43">
        <f>SUM(AG2:AH2)</f>
        <v>2107.9</v>
      </c>
      <c r="AJ2" s="20" t="s">
        <v>484</v>
      </c>
      <c r="AK2" s="20" t="s">
        <v>484</v>
      </c>
    </row>
    <row r="3" spans="1:37" x14ac:dyDescent="0.25">
      <c r="A3" s="40">
        <v>44471</v>
      </c>
      <c r="B3" s="20" t="s">
        <v>142</v>
      </c>
      <c r="C3" s="20">
        <f t="shared" ref="C3:C66" si="0">IF(B3="O", 1, 0)</f>
        <v>1</v>
      </c>
      <c r="D3" s="20"/>
      <c r="E3" s="20">
        <v>-5000</v>
      </c>
      <c r="F3" s="41">
        <f t="shared" ref="F3:F66" si="1">4600+6680</f>
        <v>11280</v>
      </c>
      <c r="G3" s="20" t="s">
        <v>143</v>
      </c>
      <c r="H3" s="42">
        <v>7461.8333333333303</v>
      </c>
      <c r="I3" s="43">
        <v>330.60416666666703</v>
      </c>
      <c r="J3" s="20">
        <v>-2422.9145646584325</v>
      </c>
      <c r="K3" s="20">
        <f t="shared" ref="K3:K66" si="2">IF(J3&gt;-5000,1,0)</f>
        <v>1</v>
      </c>
      <c r="L3" s="20">
        <v>-2512.16375018906</v>
      </c>
      <c r="M3" s="20">
        <v>-3054.9850316597635</v>
      </c>
      <c r="N3" s="43">
        <v>79.6458333333333</v>
      </c>
      <c r="O3" s="43">
        <v>67.96875</v>
      </c>
      <c r="P3" s="42">
        <v>5649.0833333333303</v>
      </c>
      <c r="Q3" s="20">
        <v>20</v>
      </c>
      <c r="R3" s="20">
        <v>21.8</v>
      </c>
      <c r="S3" s="20">
        <f t="shared" ref="S3:S66" si="3">(R3*1.8)+32</f>
        <v>71.240000000000009</v>
      </c>
      <c r="T3" s="44">
        <v>70.576041666666697</v>
      </c>
      <c r="U3" s="20">
        <v>69.4791666666667</v>
      </c>
      <c r="V3" s="20">
        <v>71.599999999999994</v>
      </c>
      <c r="W3" s="20">
        <v>72</v>
      </c>
      <c r="X3" s="20">
        <v>77</v>
      </c>
      <c r="Y3" s="20">
        <v>2.4300000000000002</v>
      </c>
      <c r="Z3" s="44">
        <v>12</v>
      </c>
      <c r="AA3" s="44" t="s">
        <v>484</v>
      </c>
      <c r="AB3" s="42">
        <v>25000</v>
      </c>
      <c r="AC3" s="44" t="s">
        <v>484</v>
      </c>
      <c r="AD3" s="45">
        <v>50</v>
      </c>
      <c r="AE3" s="20">
        <v>1125.5999999999999</v>
      </c>
      <c r="AF3" s="20">
        <v>0</v>
      </c>
      <c r="AG3" s="20">
        <v>1718.7</v>
      </c>
      <c r="AH3" s="20">
        <v>395.3</v>
      </c>
      <c r="AI3" s="43">
        <f t="shared" ref="AI3:AI66" si="4">SUM(AG3:AH3)</f>
        <v>2114</v>
      </c>
      <c r="AJ3" s="20" t="s">
        <v>484</v>
      </c>
      <c r="AK3" s="20" t="s">
        <v>484</v>
      </c>
    </row>
    <row r="4" spans="1:37" x14ac:dyDescent="0.25">
      <c r="A4" s="40">
        <v>44472</v>
      </c>
      <c r="B4" s="20" t="s">
        <v>142</v>
      </c>
      <c r="C4" s="20">
        <f t="shared" si="0"/>
        <v>1</v>
      </c>
      <c r="D4" s="20"/>
      <c r="E4" s="20">
        <v>-5000</v>
      </c>
      <c r="F4" s="41">
        <f t="shared" si="1"/>
        <v>11280</v>
      </c>
      <c r="G4" s="20" t="s">
        <v>143</v>
      </c>
      <c r="H4" s="42">
        <v>7315.1875</v>
      </c>
      <c r="I4" s="43">
        <v>378.125</v>
      </c>
      <c r="J4" s="20">
        <v>-2395.9109967229647</v>
      </c>
      <c r="K4" s="20">
        <f t="shared" si="2"/>
        <v>1</v>
      </c>
      <c r="L4" s="20">
        <v>-2328.9676766826319</v>
      </c>
      <c r="M4" s="20">
        <v>-2990.2003348835028</v>
      </c>
      <c r="N4" s="43">
        <v>79.21875</v>
      </c>
      <c r="O4" s="43">
        <v>67.3958333333333</v>
      </c>
      <c r="P4" s="42">
        <v>5614.2291666666697</v>
      </c>
      <c r="Q4" s="20">
        <v>19.3</v>
      </c>
      <c r="R4" s="20">
        <v>21.9</v>
      </c>
      <c r="S4" s="20">
        <f t="shared" si="3"/>
        <v>71.42</v>
      </c>
      <c r="T4" s="44">
        <v>71.240624999999994</v>
      </c>
      <c r="U4" s="20">
        <v>69.710416666666703</v>
      </c>
      <c r="V4" s="20">
        <v>71.599999999999994</v>
      </c>
      <c r="W4" s="20">
        <v>72</v>
      </c>
      <c r="X4" s="20">
        <v>77</v>
      </c>
      <c r="Y4" s="20">
        <v>3.38</v>
      </c>
      <c r="Z4" s="44">
        <v>12</v>
      </c>
      <c r="AA4" s="44">
        <v>7442.6979166666697</v>
      </c>
      <c r="AB4" s="42">
        <v>25000</v>
      </c>
      <c r="AC4" s="44">
        <v>1.36805555555556</v>
      </c>
      <c r="AD4" s="45">
        <v>50</v>
      </c>
      <c r="AE4" s="20">
        <v>1167</v>
      </c>
      <c r="AF4" s="20">
        <v>0</v>
      </c>
      <c r="AG4" s="20">
        <v>1719.7</v>
      </c>
      <c r="AH4" s="20">
        <v>399.3</v>
      </c>
      <c r="AI4" s="43">
        <f t="shared" si="4"/>
        <v>2119</v>
      </c>
      <c r="AJ4" s="20" t="s">
        <v>484</v>
      </c>
      <c r="AK4" s="20" t="s">
        <v>484</v>
      </c>
    </row>
    <row r="5" spans="1:37" x14ac:dyDescent="0.25">
      <c r="A5" s="40">
        <v>44473</v>
      </c>
      <c r="B5" s="20" t="s">
        <v>145</v>
      </c>
      <c r="C5" s="20">
        <f t="shared" si="0"/>
        <v>0</v>
      </c>
      <c r="D5" s="20"/>
      <c r="E5" s="20">
        <v>-5000</v>
      </c>
      <c r="F5" s="41">
        <f t="shared" si="1"/>
        <v>11280</v>
      </c>
      <c r="G5" s="20" t="s">
        <v>143</v>
      </c>
      <c r="H5" s="42">
        <v>7014.3958333333303</v>
      </c>
      <c r="I5" s="43">
        <v>366.55208333333297</v>
      </c>
      <c r="J5" s="20">
        <v>-2370.635564658432</v>
      </c>
      <c r="K5" s="20">
        <f t="shared" si="2"/>
        <v>1</v>
      </c>
      <c r="L5" s="20">
        <v>-2311.4560522813213</v>
      </c>
      <c r="M5" s="20">
        <v>-2924.8243882703741</v>
      </c>
      <c r="N5" s="43">
        <v>78.7604166666667</v>
      </c>
      <c r="O5" s="43">
        <v>67.2083333333333</v>
      </c>
      <c r="P5" s="42">
        <v>5676.8229166666697</v>
      </c>
      <c r="Q5" s="20">
        <v>19.100000000000001</v>
      </c>
      <c r="R5" s="20">
        <v>21.9</v>
      </c>
      <c r="S5" s="20">
        <f t="shared" si="3"/>
        <v>71.42</v>
      </c>
      <c r="T5" s="44">
        <v>71.162499999999994</v>
      </c>
      <c r="U5" s="20">
        <v>69.922916666666694</v>
      </c>
      <c r="V5" s="20">
        <v>71.599999999999994</v>
      </c>
      <c r="W5" s="20">
        <v>72</v>
      </c>
      <c r="X5" s="20">
        <v>77</v>
      </c>
      <c r="Y5" s="20">
        <v>3.64</v>
      </c>
      <c r="Z5" s="44">
        <v>12</v>
      </c>
      <c r="AA5" s="44">
        <v>7263.8055555555602</v>
      </c>
      <c r="AB5" s="42">
        <v>25000</v>
      </c>
      <c r="AC5" s="44">
        <v>1.3815972222222199</v>
      </c>
      <c r="AD5" s="45">
        <v>50</v>
      </c>
      <c r="AE5" s="20">
        <v>1226.8</v>
      </c>
      <c r="AF5" s="20">
        <v>0</v>
      </c>
      <c r="AG5" s="20">
        <v>1720.7</v>
      </c>
      <c r="AH5" s="20">
        <v>393.2</v>
      </c>
      <c r="AI5" s="43">
        <f t="shared" si="4"/>
        <v>2113.9</v>
      </c>
      <c r="AJ5" s="20" t="s">
        <v>484</v>
      </c>
      <c r="AK5" s="20" t="s">
        <v>484</v>
      </c>
    </row>
    <row r="6" spans="1:37" x14ac:dyDescent="0.25">
      <c r="A6" s="40">
        <v>44474</v>
      </c>
      <c r="B6" s="20" t="s">
        <v>145</v>
      </c>
      <c r="C6" s="20">
        <f t="shared" si="0"/>
        <v>0</v>
      </c>
      <c r="D6" s="20"/>
      <c r="E6" s="20">
        <v>-5000</v>
      </c>
      <c r="F6" s="41">
        <f t="shared" si="1"/>
        <v>11280</v>
      </c>
      <c r="G6" s="20" t="s">
        <v>143</v>
      </c>
      <c r="H6" s="42">
        <v>6800.09375</v>
      </c>
      <c r="I6" s="43">
        <v>347.75</v>
      </c>
      <c r="J6" s="20">
        <v>-2360.8438910713385</v>
      </c>
      <c r="K6" s="20">
        <f t="shared" si="2"/>
        <v>1</v>
      </c>
      <c r="L6" s="20">
        <v>-2394.529492658432</v>
      </c>
      <c r="M6" s="20">
        <v>-2858.097025201484</v>
      </c>
      <c r="N6" s="43">
        <v>78.25</v>
      </c>
      <c r="O6" s="43">
        <v>67.125</v>
      </c>
      <c r="P6" s="42">
        <v>5798.875</v>
      </c>
      <c r="Q6" s="20">
        <v>18.399999999999999</v>
      </c>
      <c r="R6" s="20">
        <v>21.9</v>
      </c>
      <c r="S6" s="20">
        <f t="shared" si="3"/>
        <v>71.42</v>
      </c>
      <c r="T6" s="44">
        <v>70.828125</v>
      </c>
      <c r="U6" s="20">
        <v>69.7291666666667</v>
      </c>
      <c r="V6" s="20">
        <v>71.599999999999994</v>
      </c>
      <c r="W6" s="20">
        <v>72</v>
      </c>
      <c r="X6" s="20">
        <v>77</v>
      </c>
      <c r="Y6" s="20">
        <v>2.82</v>
      </c>
      <c r="Z6" s="44">
        <v>12</v>
      </c>
      <c r="AA6" s="44">
        <v>7043.2256944444398</v>
      </c>
      <c r="AB6" s="42">
        <v>25000</v>
      </c>
      <c r="AC6" s="44">
        <v>1.36076388888889</v>
      </c>
      <c r="AD6" s="45">
        <v>50</v>
      </c>
      <c r="AE6" s="20">
        <v>-156.4</v>
      </c>
      <c r="AF6" s="20">
        <v>0</v>
      </c>
      <c r="AG6" s="20">
        <v>1726.2</v>
      </c>
      <c r="AH6" s="20">
        <v>388.7</v>
      </c>
      <c r="AI6" s="43">
        <f t="shared" si="4"/>
        <v>2114.9</v>
      </c>
      <c r="AJ6" s="20" t="s">
        <v>484</v>
      </c>
      <c r="AK6" s="20" t="s">
        <v>484</v>
      </c>
    </row>
    <row r="7" spans="1:37" x14ac:dyDescent="0.25">
      <c r="A7" s="40">
        <v>44475</v>
      </c>
      <c r="B7" s="20" t="s">
        <v>145</v>
      </c>
      <c r="C7" s="20">
        <f t="shared" si="0"/>
        <v>0</v>
      </c>
      <c r="D7" s="20"/>
      <c r="E7" s="20">
        <v>-5000</v>
      </c>
      <c r="F7" s="41">
        <f t="shared" si="1"/>
        <v>11280</v>
      </c>
      <c r="G7" s="20" t="s">
        <v>143</v>
      </c>
      <c r="H7" s="42">
        <v>7095.2421052631598</v>
      </c>
      <c r="I7" s="43">
        <v>332.04166666666703</v>
      </c>
      <c r="J7" s="20">
        <v>-2370.8014671036049</v>
      </c>
      <c r="K7" s="20">
        <f t="shared" si="2"/>
        <v>1</v>
      </c>
      <c r="L7" s="20">
        <v>-2384.2212968429549</v>
      </c>
      <c r="M7" s="20">
        <v>-2792.0925464842089</v>
      </c>
      <c r="N7" s="43">
        <v>78.6354166666667</v>
      </c>
      <c r="O7" s="43">
        <v>67.4375</v>
      </c>
      <c r="P7" s="42">
        <v>5888.8958333333303</v>
      </c>
      <c r="Q7" s="20">
        <v>18</v>
      </c>
      <c r="R7" s="20">
        <v>21.5</v>
      </c>
      <c r="S7" s="20">
        <f t="shared" si="3"/>
        <v>70.7</v>
      </c>
      <c r="T7" s="44">
        <v>69.404166666666697</v>
      </c>
      <c r="U7" s="20">
        <v>69.2291666666667</v>
      </c>
      <c r="V7" s="20">
        <v>71.599999999999994</v>
      </c>
      <c r="W7" s="20">
        <v>72</v>
      </c>
      <c r="X7" s="20">
        <v>77</v>
      </c>
      <c r="Y7" s="20">
        <v>3.19</v>
      </c>
      <c r="Z7" s="44">
        <v>12</v>
      </c>
      <c r="AA7" s="44">
        <v>6969.9105628654997</v>
      </c>
      <c r="AB7" s="42">
        <v>25000</v>
      </c>
      <c r="AC7" s="44">
        <v>1.3288194444444399</v>
      </c>
      <c r="AD7" s="45">
        <v>50</v>
      </c>
      <c r="AE7" s="20">
        <v>-1154.2</v>
      </c>
      <c r="AF7" s="20">
        <v>0</v>
      </c>
      <c r="AG7" s="20">
        <v>1726.8</v>
      </c>
      <c r="AH7" s="20">
        <v>390.7</v>
      </c>
      <c r="AI7" s="43">
        <f t="shared" si="4"/>
        <v>2117.5</v>
      </c>
      <c r="AJ7" s="42">
        <v>-3500</v>
      </c>
      <c r="AK7" s="42">
        <v>-5500</v>
      </c>
    </row>
    <row r="8" spans="1:37" x14ac:dyDescent="0.25">
      <c r="A8" s="40">
        <v>44476</v>
      </c>
      <c r="B8" s="20" t="s">
        <v>145</v>
      </c>
      <c r="C8" s="20">
        <f t="shared" si="0"/>
        <v>0</v>
      </c>
      <c r="D8" s="20"/>
      <c r="E8" s="20">
        <v>-5000</v>
      </c>
      <c r="F8" s="41">
        <f t="shared" si="1"/>
        <v>11280</v>
      </c>
      <c r="G8" s="20" t="s">
        <v>143</v>
      </c>
      <c r="H8" s="42">
        <v>6924.3263157894698</v>
      </c>
      <c r="I8" s="43">
        <v>305.712765957447</v>
      </c>
      <c r="J8" s="20">
        <v>-2352.0193277035542</v>
      </c>
      <c r="K8" s="20">
        <f t="shared" si="2"/>
        <v>1</v>
      </c>
      <c r="L8" s="20">
        <v>-2370.0422494519789</v>
      </c>
      <c r="M8" s="20">
        <v>-2717.7257486881053</v>
      </c>
      <c r="N8" s="43">
        <v>78.65625</v>
      </c>
      <c r="O8" s="43">
        <v>68.0729166666667</v>
      </c>
      <c r="P8" s="42">
        <v>5897.7083333333303</v>
      </c>
      <c r="Q8" s="20">
        <v>17.7</v>
      </c>
      <c r="R8" s="20">
        <v>20.7</v>
      </c>
      <c r="S8" s="20">
        <f t="shared" si="3"/>
        <v>69.259999999999991</v>
      </c>
      <c r="T8" s="44">
        <v>67.460416666666703</v>
      </c>
      <c r="U8" s="20">
        <v>68.658333333333303</v>
      </c>
      <c r="V8" s="20">
        <v>71.599999999999994</v>
      </c>
      <c r="W8" s="20">
        <v>72</v>
      </c>
      <c r="X8" s="20">
        <v>77</v>
      </c>
      <c r="Y8" s="20">
        <v>3.8</v>
      </c>
      <c r="Z8" s="44">
        <v>12</v>
      </c>
      <c r="AA8" s="44">
        <v>6939.8873903508802</v>
      </c>
      <c r="AB8" s="42">
        <v>25000</v>
      </c>
      <c r="AC8" s="44">
        <v>1.3256944444444401</v>
      </c>
      <c r="AD8" s="45">
        <v>50</v>
      </c>
      <c r="AE8" s="20">
        <v>-688.6</v>
      </c>
      <c r="AF8" s="20">
        <v>0</v>
      </c>
      <c r="AG8" s="20">
        <v>1705.6</v>
      </c>
      <c r="AH8" s="20">
        <v>396.3</v>
      </c>
      <c r="AI8" s="43">
        <f t="shared" si="4"/>
        <v>2101.9</v>
      </c>
      <c r="AJ8" s="42">
        <v>-3500</v>
      </c>
      <c r="AK8" s="42">
        <v>-5500</v>
      </c>
    </row>
    <row r="9" spans="1:37" x14ac:dyDescent="0.25">
      <c r="A9" s="40">
        <v>44477</v>
      </c>
      <c r="B9" s="20" t="s">
        <v>142</v>
      </c>
      <c r="C9" s="20">
        <f t="shared" si="0"/>
        <v>1</v>
      </c>
      <c r="D9" s="20"/>
      <c r="E9" s="20">
        <v>-5000</v>
      </c>
      <c r="F9" s="41">
        <f t="shared" si="1"/>
        <v>11280</v>
      </c>
      <c r="G9" s="20" t="s">
        <v>143</v>
      </c>
      <c r="H9" s="42">
        <v>7186.59375</v>
      </c>
      <c r="I9" s="43">
        <v>358.875</v>
      </c>
      <c r="J9" s="20">
        <v>-2345.6603067809428</v>
      </c>
      <c r="K9" s="20">
        <f t="shared" si="2"/>
        <v>1</v>
      </c>
      <c r="L9" s="20">
        <v>-2359.9921114635745</v>
      </c>
      <c r="M9" s="20">
        <v>-2641.278753279556</v>
      </c>
      <c r="N9" s="43">
        <v>72.9583333333333</v>
      </c>
      <c r="O9" s="43">
        <v>64.0729166666667</v>
      </c>
      <c r="P9" s="42">
        <v>5889.875</v>
      </c>
      <c r="Q9" s="20">
        <v>17.899999999999999</v>
      </c>
      <c r="R9" s="20">
        <v>19.899999999999999</v>
      </c>
      <c r="S9" s="20">
        <f t="shared" si="3"/>
        <v>67.819999999999993</v>
      </c>
      <c r="T9" s="44">
        <v>66.030208333333306</v>
      </c>
      <c r="U9" s="20">
        <v>68.051041666666706</v>
      </c>
      <c r="V9" s="20">
        <v>71.599999999999994</v>
      </c>
      <c r="W9" s="20">
        <v>72</v>
      </c>
      <c r="X9" s="20">
        <v>77</v>
      </c>
      <c r="Y9" s="20">
        <v>3.54</v>
      </c>
      <c r="Z9" s="44">
        <v>12</v>
      </c>
      <c r="AA9" s="44">
        <v>7068.7207236842096</v>
      </c>
      <c r="AB9" s="42">
        <v>25000</v>
      </c>
      <c r="AC9" s="44">
        <v>1.36631944444444</v>
      </c>
      <c r="AD9" s="45">
        <v>50</v>
      </c>
      <c r="AE9" s="20">
        <v>-843.3</v>
      </c>
      <c r="AF9" s="20">
        <v>0</v>
      </c>
      <c r="AG9" s="20">
        <v>1699</v>
      </c>
      <c r="AH9" s="20">
        <v>393.2</v>
      </c>
      <c r="AI9" s="43">
        <f t="shared" si="4"/>
        <v>2092.1999999999998</v>
      </c>
      <c r="AJ9" s="42">
        <v>-3500</v>
      </c>
      <c r="AK9" s="42">
        <v>-5500</v>
      </c>
    </row>
    <row r="10" spans="1:37" x14ac:dyDescent="0.25">
      <c r="A10" s="40">
        <v>44478</v>
      </c>
      <c r="B10" s="20" t="s">
        <v>142</v>
      </c>
      <c r="C10" s="20">
        <f t="shared" si="0"/>
        <v>1</v>
      </c>
      <c r="D10" s="20"/>
      <c r="E10" s="20">
        <v>-5000</v>
      </c>
      <c r="F10" s="41">
        <f t="shared" si="1"/>
        <v>11280</v>
      </c>
      <c r="G10" s="20" t="s">
        <v>143</v>
      </c>
      <c r="H10" s="42">
        <v>7505.9895833333303</v>
      </c>
      <c r="I10" s="43">
        <v>380.86458333333297</v>
      </c>
      <c r="J10" s="20">
        <v>-2241.5117456516264</v>
      </c>
      <c r="K10" s="20">
        <f t="shared" si="2"/>
        <v>1</v>
      </c>
      <c r="L10" s="20">
        <v>-2334.1673476622136</v>
      </c>
      <c r="M10" s="20">
        <v>-2557.2287510511715</v>
      </c>
      <c r="N10" s="43">
        <v>73.1041666666667</v>
      </c>
      <c r="O10" s="43">
        <v>63.3333333333333</v>
      </c>
      <c r="P10" s="42">
        <v>5919.9895833333303</v>
      </c>
      <c r="Q10" s="20">
        <v>18.3</v>
      </c>
      <c r="R10" s="20">
        <v>19.600000000000001</v>
      </c>
      <c r="S10" s="20">
        <f t="shared" si="3"/>
        <v>67.28</v>
      </c>
      <c r="T10" s="44">
        <v>65.245833333333294</v>
      </c>
      <c r="U10" s="20">
        <v>67.5677083333333</v>
      </c>
      <c r="V10" s="20">
        <v>71.599999999999994</v>
      </c>
      <c r="W10" s="20">
        <v>72</v>
      </c>
      <c r="X10" s="20">
        <v>77</v>
      </c>
      <c r="Y10" s="20">
        <v>3.24</v>
      </c>
      <c r="Z10" s="44">
        <v>12</v>
      </c>
      <c r="AA10" s="44">
        <v>7205.6365497076004</v>
      </c>
      <c r="AB10" s="42">
        <v>25000</v>
      </c>
      <c r="AC10" s="44">
        <v>1.3913194444444399</v>
      </c>
      <c r="AD10" s="45">
        <v>50</v>
      </c>
      <c r="AE10" s="20">
        <v>495.8</v>
      </c>
      <c r="AF10" s="20">
        <v>0</v>
      </c>
      <c r="AG10" s="20">
        <v>1709.6</v>
      </c>
      <c r="AH10" s="20">
        <v>294.39999999999998</v>
      </c>
      <c r="AI10" s="43">
        <f t="shared" si="4"/>
        <v>2004</v>
      </c>
      <c r="AJ10" s="42">
        <v>-3500</v>
      </c>
      <c r="AK10" s="42">
        <v>-5500</v>
      </c>
    </row>
    <row r="11" spans="1:37" x14ac:dyDescent="0.25">
      <c r="A11" s="40">
        <v>44479</v>
      </c>
      <c r="B11" s="20" t="s">
        <v>142</v>
      </c>
      <c r="C11" s="20">
        <f t="shared" si="0"/>
        <v>1</v>
      </c>
      <c r="D11" s="20"/>
      <c r="E11" s="20">
        <v>-5000</v>
      </c>
      <c r="F11" s="41">
        <f t="shared" si="1"/>
        <v>11280</v>
      </c>
      <c r="G11" s="20" t="s">
        <v>143</v>
      </c>
      <c r="H11" s="42">
        <v>7091.3645833333303</v>
      </c>
      <c r="I11" s="43">
        <v>446.19791666666703</v>
      </c>
      <c r="J11" s="20">
        <v>-2226.7836097806912</v>
      </c>
      <c r="K11" s="20">
        <f t="shared" si="2"/>
        <v>1</v>
      </c>
      <c r="L11" s="20">
        <v>-2307.3552914040838</v>
      </c>
      <c r="M11" s="20">
        <v>-2472.4805560315463</v>
      </c>
      <c r="N11" s="43">
        <v>72.6875</v>
      </c>
      <c r="O11" s="43">
        <v>63.3541666666667</v>
      </c>
      <c r="P11" s="42">
        <v>5904.7291666666697</v>
      </c>
      <c r="Q11" s="20" t="s">
        <v>484</v>
      </c>
      <c r="R11" s="20">
        <v>19.600000000000001</v>
      </c>
      <c r="S11" s="20">
        <f t="shared" si="3"/>
        <v>67.28</v>
      </c>
      <c r="T11" s="44">
        <v>65.25</v>
      </c>
      <c r="U11" s="20">
        <v>67.344791666666694</v>
      </c>
      <c r="V11" s="20">
        <v>71.599999999999994</v>
      </c>
      <c r="W11" s="20">
        <v>72</v>
      </c>
      <c r="X11" s="20">
        <v>77</v>
      </c>
      <c r="Y11" s="20">
        <v>2.73</v>
      </c>
      <c r="Z11" s="44">
        <v>12</v>
      </c>
      <c r="AA11" s="44">
        <v>7261.3159722222199</v>
      </c>
      <c r="AB11" s="42">
        <v>25000</v>
      </c>
      <c r="AC11" s="44">
        <v>1.41319444444444</v>
      </c>
      <c r="AD11" s="45">
        <v>50</v>
      </c>
      <c r="AE11" s="20">
        <v>1433.4</v>
      </c>
      <c r="AF11" s="20">
        <v>0</v>
      </c>
      <c r="AG11" s="20">
        <v>1719.2</v>
      </c>
      <c r="AH11" s="20">
        <v>294.89999999999998</v>
      </c>
      <c r="AI11" s="43">
        <f t="shared" si="4"/>
        <v>2014.1</v>
      </c>
      <c r="AJ11" s="42">
        <v>-3500</v>
      </c>
      <c r="AK11" s="42">
        <v>-5500</v>
      </c>
    </row>
    <row r="12" spans="1:37" x14ac:dyDescent="0.25">
      <c r="A12" s="40">
        <v>44480</v>
      </c>
      <c r="B12" s="20" t="s">
        <v>145</v>
      </c>
      <c r="C12" s="20">
        <f t="shared" si="0"/>
        <v>0</v>
      </c>
      <c r="D12" s="20"/>
      <c r="E12" s="20">
        <v>-5000</v>
      </c>
      <c r="F12" s="41">
        <f t="shared" si="1"/>
        <v>11280</v>
      </c>
      <c r="G12" s="20" t="s">
        <v>143</v>
      </c>
      <c r="H12" s="42">
        <v>8392.0416666666697</v>
      </c>
      <c r="I12" s="43">
        <v>467.98958333333297</v>
      </c>
      <c r="J12" s="20">
        <v>-2179.0822543483741</v>
      </c>
      <c r="K12" s="20">
        <f t="shared" si="2"/>
        <v>1</v>
      </c>
      <c r="L12" s="20">
        <v>-2269.0114488530376</v>
      </c>
      <c r="M12" s="20">
        <v>-2386.0048510547736</v>
      </c>
      <c r="N12" s="43">
        <v>72.6458333333333</v>
      </c>
      <c r="O12" s="43">
        <v>62.6354166666667</v>
      </c>
      <c r="P12" s="42">
        <v>5924.875</v>
      </c>
      <c r="Q12" s="20">
        <v>18.3</v>
      </c>
      <c r="R12" s="20">
        <v>19</v>
      </c>
      <c r="S12" s="20">
        <f t="shared" si="3"/>
        <v>66.2</v>
      </c>
      <c r="T12" s="44">
        <v>63.545161290322604</v>
      </c>
      <c r="U12" s="20">
        <v>65.965591397849494</v>
      </c>
      <c r="V12" s="20">
        <v>71.599999999999994</v>
      </c>
      <c r="W12" s="20">
        <v>72</v>
      </c>
      <c r="X12" s="20">
        <v>77</v>
      </c>
      <c r="Y12" s="20">
        <v>3.03</v>
      </c>
      <c r="Z12" s="44">
        <v>12</v>
      </c>
      <c r="AA12" s="44">
        <v>7663.1319444444398</v>
      </c>
      <c r="AB12" s="42">
        <v>25000</v>
      </c>
      <c r="AC12" s="44">
        <v>1.5006944444444399</v>
      </c>
      <c r="AD12" s="45">
        <v>50</v>
      </c>
      <c r="AE12" s="20">
        <v>1426.8</v>
      </c>
      <c r="AF12" s="20">
        <v>0</v>
      </c>
      <c r="AG12" s="20">
        <v>1699</v>
      </c>
      <c r="AH12" s="20">
        <v>296.89999999999998</v>
      </c>
      <c r="AI12" s="43">
        <f t="shared" si="4"/>
        <v>1995.9</v>
      </c>
      <c r="AJ12" s="42">
        <v>-3500</v>
      </c>
      <c r="AK12" s="42">
        <v>-5500</v>
      </c>
    </row>
    <row r="13" spans="1:37" x14ac:dyDescent="0.25">
      <c r="A13" s="40">
        <v>44481</v>
      </c>
      <c r="B13" s="20" t="s">
        <v>145</v>
      </c>
      <c r="C13" s="20">
        <f t="shared" si="0"/>
        <v>0</v>
      </c>
      <c r="D13" s="20"/>
      <c r="E13" s="20">
        <v>-5000</v>
      </c>
      <c r="F13" s="41">
        <f t="shared" si="1"/>
        <v>11280</v>
      </c>
      <c r="G13" s="20" t="s">
        <v>143</v>
      </c>
      <c r="H13" s="42">
        <v>7480.3958333333303</v>
      </c>
      <c r="I13" s="43">
        <v>484.92708333333297</v>
      </c>
      <c r="J13" s="20">
        <v>-2181.0067839677336</v>
      </c>
      <c r="K13" s="20">
        <f t="shared" si="2"/>
        <v>1</v>
      </c>
      <c r="L13" s="20">
        <v>-2234.8089401058737</v>
      </c>
      <c r="M13" s="20">
        <v>-2305.2273810342467</v>
      </c>
      <c r="N13" s="43">
        <v>72.3645833333333</v>
      </c>
      <c r="O13" s="43">
        <v>63.0833333333333</v>
      </c>
      <c r="P13" s="42">
        <v>5937.75</v>
      </c>
      <c r="Q13" s="20">
        <v>18</v>
      </c>
      <c r="R13" s="20">
        <v>17.600000000000001</v>
      </c>
      <c r="S13" s="20">
        <f t="shared" si="3"/>
        <v>63.680000000000007</v>
      </c>
      <c r="T13" s="44">
        <v>59.617708333333297</v>
      </c>
      <c r="U13" s="20">
        <v>63.827083333333299</v>
      </c>
      <c r="V13" s="20">
        <v>71.599999999999994</v>
      </c>
      <c r="W13" s="20">
        <v>72</v>
      </c>
      <c r="X13" s="20">
        <v>77</v>
      </c>
      <c r="Y13" s="20">
        <v>3.53</v>
      </c>
      <c r="Z13" s="44">
        <v>12</v>
      </c>
      <c r="AA13" s="44">
        <v>7654.6006944444398</v>
      </c>
      <c r="AB13" s="42">
        <v>25000</v>
      </c>
      <c r="AC13" s="44">
        <v>1.60381944444444</v>
      </c>
      <c r="AD13" s="45">
        <v>50</v>
      </c>
      <c r="AE13" s="20">
        <v>131.80000000000001</v>
      </c>
      <c r="AF13" s="20">
        <v>0</v>
      </c>
      <c r="AG13" s="20">
        <v>1702</v>
      </c>
      <c r="AH13" s="20">
        <v>295.39999999999998</v>
      </c>
      <c r="AI13" s="43">
        <f t="shared" si="4"/>
        <v>1997.4</v>
      </c>
      <c r="AJ13" s="42">
        <v>-3500</v>
      </c>
      <c r="AK13" s="42">
        <v>-5500</v>
      </c>
    </row>
    <row r="14" spans="1:37" x14ac:dyDescent="0.25">
      <c r="A14" s="40">
        <v>44482</v>
      </c>
      <c r="B14" s="20" t="s">
        <v>145</v>
      </c>
      <c r="C14" s="20">
        <f t="shared" si="0"/>
        <v>0</v>
      </c>
      <c r="D14" s="20"/>
      <c r="E14" s="20">
        <v>-5000</v>
      </c>
      <c r="F14" s="41">
        <f t="shared" si="1"/>
        <v>11280</v>
      </c>
      <c r="G14" s="20" t="s">
        <v>143</v>
      </c>
      <c r="H14" s="42">
        <v>7624.2</v>
      </c>
      <c r="I14" s="43">
        <v>478.26041666666703</v>
      </c>
      <c r="J14" s="20">
        <v>-2184.9564111419204</v>
      </c>
      <c r="K14" s="20">
        <f t="shared" si="2"/>
        <v>1</v>
      </c>
      <c r="L14" s="20">
        <v>-2202.668160978069</v>
      </c>
      <c r="M14" s="20">
        <v>-2285.7104327825991</v>
      </c>
      <c r="N14" s="43">
        <v>73.0104166666667</v>
      </c>
      <c r="O14" s="43">
        <v>63.8854166666667</v>
      </c>
      <c r="P14" s="42">
        <v>5897.6666666666697</v>
      </c>
      <c r="Q14" s="20">
        <v>17.5</v>
      </c>
      <c r="R14" s="20">
        <v>17</v>
      </c>
      <c r="S14" s="20">
        <f t="shared" si="3"/>
        <v>62.6</v>
      </c>
      <c r="T14" s="44">
        <v>58.170833333333299</v>
      </c>
      <c r="U14" s="20">
        <v>63.272916666666703</v>
      </c>
      <c r="V14" s="20">
        <v>71.599999999999994</v>
      </c>
      <c r="W14" s="20">
        <v>72</v>
      </c>
      <c r="X14" s="20">
        <v>77</v>
      </c>
      <c r="Y14" s="20">
        <v>3</v>
      </c>
      <c r="Z14" s="44">
        <v>12</v>
      </c>
      <c r="AA14" s="44">
        <v>7832.2124999999996</v>
      </c>
      <c r="AB14" s="42">
        <v>25000</v>
      </c>
      <c r="AC14" s="44">
        <v>1.6638888888888901</v>
      </c>
      <c r="AD14" s="45">
        <v>50</v>
      </c>
      <c r="AE14" s="20">
        <v>-756.3</v>
      </c>
      <c r="AF14" s="20">
        <v>0</v>
      </c>
      <c r="AG14" s="20">
        <v>1705.6</v>
      </c>
      <c r="AH14" s="20">
        <v>289.89999999999998</v>
      </c>
      <c r="AI14" s="43">
        <f t="shared" si="4"/>
        <v>1995.5</v>
      </c>
      <c r="AJ14" s="42">
        <v>-3000</v>
      </c>
      <c r="AK14" s="42">
        <v>-5000</v>
      </c>
    </row>
    <row r="15" spans="1:37" x14ac:dyDescent="0.25">
      <c r="A15" s="40">
        <v>44483</v>
      </c>
      <c r="B15" s="20" t="s">
        <v>145</v>
      </c>
      <c r="C15" s="20">
        <f t="shared" si="0"/>
        <v>0</v>
      </c>
      <c r="D15" s="20"/>
      <c r="E15" s="20">
        <v>-5000</v>
      </c>
      <c r="F15" s="41">
        <f t="shared" si="1"/>
        <v>11280</v>
      </c>
      <c r="G15" s="20" t="s">
        <v>143</v>
      </c>
      <c r="H15" s="42">
        <v>8415.6170212765992</v>
      </c>
      <c r="I15" s="43">
        <v>418.91666666666703</v>
      </c>
      <c r="J15" s="20">
        <v>-2177.3333135870939</v>
      </c>
      <c r="K15" s="20">
        <f t="shared" si="2"/>
        <v>1</v>
      </c>
      <c r="L15" s="20">
        <v>-2189.832474565163</v>
      </c>
      <c r="M15" s="20">
        <v>-2302.2716202398356</v>
      </c>
      <c r="N15" s="43">
        <v>73.21875</v>
      </c>
      <c r="O15" s="43">
        <v>63.9895833333333</v>
      </c>
      <c r="P15" s="42">
        <v>5871.40625</v>
      </c>
      <c r="Q15" s="20">
        <v>16.8</v>
      </c>
      <c r="R15" s="20">
        <v>17.100000000000001</v>
      </c>
      <c r="S15" s="20">
        <f t="shared" si="3"/>
        <v>62.78</v>
      </c>
      <c r="T15" s="44">
        <v>59.695833333333297</v>
      </c>
      <c r="U15" s="20">
        <v>62.9583333333333</v>
      </c>
      <c r="V15" s="20">
        <v>71.599999999999994</v>
      </c>
      <c r="W15" s="20">
        <v>72</v>
      </c>
      <c r="X15" s="20">
        <v>77</v>
      </c>
      <c r="Y15" s="20">
        <v>2.97</v>
      </c>
      <c r="Z15" s="44">
        <v>12</v>
      </c>
      <c r="AA15" s="44">
        <v>7840.0709515366398</v>
      </c>
      <c r="AB15" s="42">
        <v>25000</v>
      </c>
      <c r="AC15" s="44">
        <v>1.6468750000000001</v>
      </c>
      <c r="AD15" s="45">
        <v>50</v>
      </c>
      <c r="AE15" s="20">
        <v>-927.9</v>
      </c>
      <c r="AF15" s="20">
        <v>0</v>
      </c>
      <c r="AG15" s="20">
        <v>1702.5</v>
      </c>
      <c r="AH15" s="20">
        <v>296.39999999999998</v>
      </c>
      <c r="AI15" s="43">
        <f t="shared" si="4"/>
        <v>1998.9</v>
      </c>
      <c r="AJ15" s="42">
        <v>-3000</v>
      </c>
      <c r="AK15" s="42">
        <v>-5000</v>
      </c>
    </row>
    <row r="16" spans="1:37" x14ac:dyDescent="0.25">
      <c r="A16" s="40">
        <v>44484</v>
      </c>
      <c r="B16" s="20" t="s">
        <v>142</v>
      </c>
      <c r="C16" s="20">
        <f t="shared" si="0"/>
        <v>1</v>
      </c>
      <c r="D16" s="20"/>
      <c r="E16" s="20">
        <v>-5000</v>
      </c>
      <c r="F16" s="41">
        <f t="shared" si="1"/>
        <v>11280</v>
      </c>
      <c r="G16" s="20" t="s">
        <v>143</v>
      </c>
      <c r="H16" s="42">
        <v>8101.5263157894697</v>
      </c>
      <c r="I16" s="43">
        <v>404.05208333333297</v>
      </c>
      <c r="J16" s="20">
        <v>-2205.634292664482</v>
      </c>
      <c r="K16" s="20">
        <f t="shared" si="2"/>
        <v>1</v>
      </c>
      <c r="L16" s="20">
        <v>-2185.602611141921</v>
      </c>
      <c r="M16" s="20">
        <v>-2286.7924664172278</v>
      </c>
      <c r="N16" s="43">
        <v>72.5208333333333</v>
      </c>
      <c r="O16" s="43">
        <v>63.65625</v>
      </c>
      <c r="P16" s="42">
        <v>5815.6145833333303</v>
      </c>
      <c r="Q16" s="20">
        <v>16</v>
      </c>
      <c r="R16" s="20">
        <v>17.2</v>
      </c>
      <c r="S16" s="20">
        <f t="shared" si="3"/>
        <v>62.96</v>
      </c>
      <c r="T16" s="44">
        <v>61.1145833333333</v>
      </c>
      <c r="U16" s="20">
        <v>62.919791666666697</v>
      </c>
      <c r="V16" s="20">
        <v>71.599999999999994</v>
      </c>
      <c r="W16" s="20">
        <v>72</v>
      </c>
      <c r="X16" s="20">
        <v>77</v>
      </c>
      <c r="Y16" s="20">
        <v>2.68</v>
      </c>
      <c r="Z16" s="44">
        <v>12</v>
      </c>
      <c r="AA16" s="44">
        <v>8047.1144456886896</v>
      </c>
      <c r="AB16" s="42">
        <v>25000</v>
      </c>
      <c r="AC16" s="44">
        <v>1.6166410818713499</v>
      </c>
      <c r="AD16" s="45">
        <v>50</v>
      </c>
      <c r="AE16" s="20">
        <v>-887.7</v>
      </c>
      <c r="AF16" s="20">
        <v>0</v>
      </c>
      <c r="AG16" s="20">
        <v>1698.5</v>
      </c>
      <c r="AH16" s="20">
        <v>290.89999999999998</v>
      </c>
      <c r="AI16" s="43">
        <f t="shared" si="4"/>
        <v>1989.4</v>
      </c>
      <c r="AJ16" s="42">
        <v>-3000</v>
      </c>
      <c r="AK16" s="42">
        <v>-5000</v>
      </c>
    </row>
    <row r="17" spans="1:37" x14ac:dyDescent="0.25">
      <c r="A17" s="40">
        <v>44485</v>
      </c>
      <c r="B17" s="20" t="s">
        <v>142</v>
      </c>
      <c r="C17" s="20">
        <f t="shared" si="0"/>
        <v>1</v>
      </c>
      <c r="D17" s="20"/>
      <c r="E17" s="20">
        <v>-5000</v>
      </c>
      <c r="F17" s="41">
        <f t="shared" si="1"/>
        <v>11280</v>
      </c>
      <c r="G17" s="20" t="s">
        <v>143</v>
      </c>
      <c r="H17" s="42">
        <v>7372.1789473684203</v>
      </c>
      <c r="I17" s="43">
        <v>433.6875</v>
      </c>
      <c r="J17" s="20">
        <v>-2224.2972125031515</v>
      </c>
      <c r="K17" s="20">
        <f t="shared" si="2"/>
        <v>1</v>
      </c>
      <c r="L17" s="20">
        <v>-2194.6456027728768</v>
      </c>
      <c r="M17" s="20">
        <v>-2272.6055126918504</v>
      </c>
      <c r="N17" s="43">
        <v>72.5416666666667</v>
      </c>
      <c r="O17" s="43">
        <v>63.5208333333333</v>
      </c>
      <c r="P17" s="42">
        <v>5811.4375</v>
      </c>
      <c r="Q17" s="20">
        <v>16.100000000000001</v>
      </c>
      <c r="R17" s="20">
        <v>17.5</v>
      </c>
      <c r="S17" s="20">
        <f t="shared" si="3"/>
        <v>63.5</v>
      </c>
      <c r="T17" s="44">
        <v>62.22</v>
      </c>
      <c r="U17" s="20">
        <v>63.106315789473697</v>
      </c>
      <c r="V17" s="20">
        <v>71.599999999999994</v>
      </c>
      <c r="W17" s="20">
        <v>72</v>
      </c>
      <c r="X17" s="20">
        <v>77</v>
      </c>
      <c r="Y17" s="20">
        <v>2.63</v>
      </c>
      <c r="Z17" s="44">
        <v>12</v>
      </c>
      <c r="AA17" s="44">
        <v>7963.10742814483</v>
      </c>
      <c r="AB17" s="42">
        <v>25000</v>
      </c>
      <c r="AC17" s="44">
        <v>1.5992799707602301</v>
      </c>
      <c r="AD17" s="45">
        <v>50</v>
      </c>
      <c r="AE17" s="20">
        <v>530.4</v>
      </c>
      <c r="AF17" s="20">
        <v>0</v>
      </c>
      <c r="AG17" s="20">
        <v>1677.3</v>
      </c>
      <c r="AH17" s="20">
        <v>299.5</v>
      </c>
      <c r="AI17" s="43">
        <f t="shared" si="4"/>
        <v>1976.8</v>
      </c>
      <c r="AJ17" s="42">
        <v>-3000</v>
      </c>
      <c r="AK17" s="42">
        <v>-5000</v>
      </c>
    </row>
    <row r="18" spans="1:37" x14ac:dyDescent="0.25">
      <c r="A18" s="40">
        <v>44486</v>
      </c>
      <c r="B18" s="20" t="s">
        <v>142</v>
      </c>
      <c r="C18" s="20">
        <f t="shared" si="0"/>
        <v>1</v>
      </c>
      <c r="D18" s="20"/>
      <c r="E18" s="20">
        <v>-5000</v>
      </c>
      <c r="F18" s="41">
        <f t="shared" si="1"/>
        <v>11280</v>
      </c>
      <c r="G18" s="20" t="s">
        <v>143</v>
      </c>
      <c r="H18" s="42">
        <v>6729.3684210526299</v>
      </c>
      <c r="I18" s="43">
        <v>501.75</v>
      </c>
      <c r="J18" s="20">
        <v>-1390.8876987648098</v>
      </c>
      <c r="K18" s="20">
        <f t="shared" si="2"/>
        <v>1</v>
      </c>
      <c r="L18" s="20">
        <v>-2036.6217857322913</v>
      </c>
      <c r="M18" s="20">
        <v>-2200.8181342662679</v>
      </c>
      <c r="N18" s="43">
        <v>73.0416666666667</v>
      </c>
      <c r="O18" s="43">
        <v>64.8645833333333</v>
      </c>
      <c r="P18" s="42">
        <v>5822.8333333333303</v>
      </c>
      <c r="Q18" s="20">
        <v>16</v>
      </c>
      <c r="R18" s="20">
        <v>17.7</v>
      </c>
      <c r="S18" s="20">
        <f t="shared" si="3"/>
        <v>63.86</v>
      </c>
      <c r="T18" s="44">
        <v>63.0885416666667</v>
      </c>
      <c r="U18" s="20">
        <v>63.1458333333333</v>
      </c>
      <c r="V18" s="20">
        <v>71.599999999999994</v>
      </c>
      <c r="W18" s="20">
        <v>72</v>
      </c>
      <c r="X18" s="20">
        <v>77</v>
      </c>
      <c r="Y18" s="20">
        <v>2.74</v>
      </c>
      <c r="Z18" s="44">
        <v>12</v>
      </c>
      <c r="AA18" s="44">
        <v>7401.0245614035102</v>
      </c>
      <c r="AB18" s="42">
        <v>25000</v>
      </c>
      <c r="AC18" s="44">
        <v>1.5621271929824601</v>
      </c>
      <c r="AD18" s="45">
        <v>50</v>
      </c>
      <c r="AE18" s="20">
        <v>2300</v>
      </c>
      <c r="AF18" s="20">
        <v>0</v>
      </c>
      <c r="AG18" s="20">
        <v>800.1</v>
      </c>
      <c r="AH18" s="20">
        <v>290.89999999999998</v>
      </c>
      <c r="AI18" s="43">
        <f t="shared" si="4"/>
        <v>1091</v>
      </c>
      <c r="AJ18" s="42">
        <v>-3000</v>
      </c>
      <c r="AK18" s="42">
        <v>-5000</v>
      </c>
    </row>
    <row r="19" spans="1:37" x14ac:dyDescent="0.25">
      <c r="A19" s="40">
        <v>44487</v>
      </c>
      <c r="B19" s="20" t="s">
        <v>145</v>
      </c>
      <c r="C19" s="20">
        <f t="shared" si="0"/>
        <v>0</v>
      </c>
      <c r="D19" s="20"/>
      <c r="E19" s="20">
        <v>-5000</v>
      </c>
      <c r="F19" s="41">
        <f t="shared" si="1"/>
        <v>11280</v>
      </c>
      <c r="G19" s="20" t="s">
        <v>143</v>
      </c>
      <c r="H19" s="42">
        <v>7532.2</v>
      </c>
      <c r="I19" s="43">
        <v>750.44791666666697</v>
      </c>
      <c r="J19" s="20">
        <v>-1340.642541971263</v>
      </c>
      <c r="K19" s="20">
        <f t="shared" si="2"/>
        <v>1</v>
      </c>
      <c r="L19" s="20">
        <v>-1867.75901189816</v>
      </c>
      <c r="M19" s="20">
        <v>-2127.2472040743273</v>
      </c>
      <c r="N19" s="43">
        <v>96.6354166666667</v>
      </c>
      <c r="O19" s="43">
        <v>86.28125</v>
      </c>
      <c r="P19" s="42">
        <v>5832.7083333333303</v>
      </c>
      <c r="Q19" s="20">
        <v>14.8</v>
      </c>
      <c r="R19" s="20">
        <v>17.3</v>
      </c>
      <c r="S19" s="20">
        <f t="shared" si="3"/>
        <v>63.14</v>
      </c>
      <c r="T19" s="44">
        <v>61.923958333333303</v>
      </c>
      <c r="U19" s="20">
        <v>62.5833333333333</v>
      </c>
      <c r="V19" s="20">
        <v>71.599999999999994</v>
      </c>
      <c r="W19" s="20">
        <v>72</v>
      </c>
      <c r="X19" s="20">
        <v>77</v>
      </c>
      <c r="Y19" s="20">
        <v>2.25</v>
      </c>
      <c r="Z19" s="44">
        <v>12</v>
      </c>
      <c r="AA19" s="44">
        <v>7211.2491228070203</v>
      </c>
      <c r="AB19" s="42">
        <v>25000</v>
      </c>
      <c r="AC19" s="44">
        <v>1.5138888888888899</v>
      </c>
      <c r="AD19" s="45">
        <v>50</v>
      </c>
      <c r="AE19" s="20">
        <v>2336.1</v>
      </c>
      <c r="AF19" s="20">
        <v>0</v>
      </c>
      <c r="AG19" s="20">
        <v>798.6</v>
      </c>
      <c r="AH19" s="20">
        <v>292.89999999999998</v>
      </c>
      <c r="AI19" s="43">
        <f t="shared" si="4"/>
        <v>1091.5</v>
      </c>
      <c r="AJ19" s="42">
        <v>-3000</v>
      </c>
      <c r="AK19" s="42">
        <v>-5000</v>
      </c>
    </row>
    <row r="20" spans="1:37" x14ac:dyDescent="0.25">
      <c r="A20" s="40">
        <v>44488</v>
      </c>
      <c r="B20" s="20" t="s">
        <v>145</v>
      </c>
      <c r="C20" s="20">
        <f t="shared" si="0"/>
        <v>0</v>
      </c>
      <c r="D20" s="20"/>
      <c r="E20" s="20">
        <v>-5000</v>
      </c>
      <c r="F20" s="41">
        <f t="shared" si="1"/>
        <v>11280</v>
      </c>
      <c r="G20" s="20" t="s">
        <v>143</v>
      </c>
      <c r="H20" s="42">
        <v>7213.7604166666697</v>
      </c>
      <c r="I20" s="43">
        <v>882.11458333333303</v>
      </c>
      <c r="J20" s="20">
        <v>-1211.2921900680615</v>
      </c>
      <c r="K20" s="20">
        <f t="shared" si="2"/>
        <v>1</v>
      </c>
      <c r="L20" s="20">
        <v>-1674.5507871943537</v>
      </c>
      <c r="M20" s="20">
        <v>-2045.1363682883796</v>
      </c>
      <c r="N20" s="43">
        <v>86.8958333333333</v>
      </c>
      <c r="O20" s="43">
        <v>79.625</v>
      </c>
      <c r="P20" s="42">
        <v>5902.1770833333303</v>
      </c>
      <c r="Q20" s="20">
        <v>14.4</v>
      </c>
      <c r="R20" s="20">
        <v>17.100000000000001</v>
      </c>
      <c r="S20" s="20">
        <f t="shared" si="3"/>
        <v>62.78</v>
      </c>
      <c r="T20" s="44">
        <v>60.390526315789501</v>
      </c>
      <c r="U20" s="20">
        <v>62.304347826087003</v>
      </c>
      <c r="V20" s="20">
        <v>71.599999999999994</v>
      </c>
      <c r="W20" s="20">
        <v>72</v>
      </c>
      <c r="X20" s="20">
        <v>77</v>
      </c>
      <c r="Y20" s="20">
        <v>2.93</v>
      </c>
      <c r="Z20" s="44">
        <v>12</v>
      </c>
      <c r="AA20" s="44">
        <v>7158.4429459064304</v>
      </c>
      <c r="AB20" s="42">
        <v>25000</v>
      </c>
      <c r="AC20" s="44">
        <v>1.4696734633569699</v>
      </c>
      <c r="AD20" s="45">
        <v>50</v>
      </c>
      <c r="AE20" s="20">
        <v>1552.3</v>
      </c>
      <c r="AF20" s="20">
        <v>0</v>
      </c>
      <c r="AG20" s="20">
        <v>805.1</v>
      </c>
      <c r="AH20" s="20">
        <v>293.89999999999998</v>
      </c>
      <c r="AI20" s="43">
        <f t="shared" si="4"/>
        <v>1099</v>
      </c>
      <c r="AJ20" s="42">
        <v>-3000</v>
      </c>
      <c r="AK20" s="42">
        <v>-5000</v>
      </c>
    </row>
    <row r="21" spans="1:37" x14ac:dyDescent="0.25">
      <c r="A21" s="40">
        <v>44489</v>
      </c>
      <c r="B21" s="20" t="s">
        <v>145</v>
      </c>
      <c r="C21" s="20">
        <f t="shared" si="0"/>
        <v>0</v>
      </c>
      <c r="D21" s="20"/>
      <c r="E21" s="20">
        <v>-5000</v>
      </c>
      <c r="F21" s="41">
        <f t="shared" si="1"/>
        <v>11280</v>
      </c>
      <c r="G21" s="20" t="s">
        <v>143</v>
      </c>
      <c r="H21" s="42">
        <v>7053.7578947368402</v>
      </c>
      <c r="I21" s="43">
        <v>816.5625</v>
      </c>
      <c r="J21" s="20">
        <v>-1148.3444653390472</v>
      </c>
      <c r="K21" s="20">
        <f t="shared" si="2"/>
        <v>1</v>
      </c>
      <c r="L21" s="20">
        <v>-1463.0928217292665</v>
      </c>
      <c r="M21" s="20">
        <v>-1957.8180110194824</v>
      </c>
      <c r="N21" s="43">
        <v>92.875</v>
      </c>
      <c r="O21" s="43">
        <v>79.2395833333333</v>
      </c>
      <c r="P21" s="42">
        <v>6025.3958333333303</v>
      </c>
      <c r="Q21" s="20">
        <v>14.2</v>
      </c>
      <c r="R21" s="20">
        <v>17.100000000000001</v>
      </c>
      <c r="S21" s="20">
        <f t="shared" si="3"/>
        <v>62.78</v>
      </c>
      <c r="T21" s="44">
        <v>59.628124999999997</v>
      </c>
      <c r="U21" s="20">
        <v>62.194791666666703</v>
      </c>
      <c r="V21" s="20">
        <v>71.599999999999994</v>
      </c>
      <c r="W21" s="20">
        <v>72</v>
      </c>
      <c r="X21" s="20">
        <v>77</v>
      </c>
      <c r="Y21" s="20">
        <v>2.48</v>
      </c>
      <c r="Z21" s="44">
        <v>12</v>
      </c>
      <c r="AA21" s="44">
        <v>7266.5727704678402</v>
      </c>
      <c r="AB21" s="42">
        <v>25000</v>
      </c>
      <c r="AC21" s="44">
        <v>1.44328457446809</v>
      </c>
      <c r="AD21" s="45">
        <v>50</v>
      </c>
      <c r="AE21" s="20">
        <v>1188</v>
      </c>
      <c r="AF21" s="20">
        <v>0</v>
      </c>
      <c r="AG21" s="20">
        <v>806.7</v>
      </c>
      <c r="AH21" s="20">
        <v>298</v>
      </c>
      <c r="AI21" s="43">
        <f t="shared" si="4"/>
        <v>1104.7</v>
      </c>
      <c r="AJ21" s="42">
        <v>-2000</v>
      </c>
      <c r="AK21" s="42">
        <v>-4000</v>
      </c>
    </row>
    <row r="22" spans="1:37" x14ac:dyDescent="0.25">
      <c r="A22" s="40">
        <v>44490</v>
      </c>
      <c r="B22" s="20" t="s">
        <v>145</v>
      </c>
      <c r="C22" s="20">
        <f t="shared" si="0"/>
        <v>0</v>
      </c>
      <c r="D22" s="20"/>
      <c r="E22" s="20">
        <v>-5000</v>
      </c>
      <c r="F22" s="41">
        <f t="shared" si="1"/>
        <v>11280</v>
      </c>
      <c r="G22" s="20" t="s">
        <v>143</v>
      </c>
      <c r="H22" s="42">
        <v>7348.6451612903202</v>
      </c>
      <c r="I22" s="43">
        <v>993.20833333333303</v>
      </c>
      <c r="J22" s="20">
        <v>-1176.9070925132341</v>
      </c>
      <c r="K22" s="20">
        <f t="shared" si="2"/>
        <v>1</v>
      </c>
      <c r="L22" s="20">
        <v>-1253.614797731283</v>
      </c>
      <c r="M22" s="20">
        <v>-1873.8814227916023</v>
      </c>
      <c r="N22" s="43">
        <v>106.375</v>
      </c>
      <c r="O22" s="43">
        <v>78.84375</v>
      </c>
      <c r="P22" s="42">
        <v>6214.3854166666697</v>
      </c>
      <c r="Q22" s="20">
        <v>14.4</v>
      </c>
      <c r="R22" s="20">
        <v>17.2</v>
      </c>
      <c r="S22" s="20">
        <f t="shared" si="3"/>
        <v>62.96</v>
      </c>
      <c r="T22" s="44">
        <v>60.451041666666697</v>
      </c>
      <c r="U22" s="20">
        <v>62.320833333333297</v>
      </c>
      <c r="V22" s="20">
        <v>71.599999999999994</v>
      </c>
      <c r="W22" s="20">
        <v>72</v>
      </c>
      <c r="X22" s="20">
        <v>77</v>
      </c>
      <c r="Y22" s="20">
        <v>3.3</v>
      </c>
      <c r="Z22" s="44">
        <v>12</v>
      </c>
      <c r="AA22" s="44">
        <v>7205.3878242312803</v>
      </c>
      <c r="AB22" s="42">
        <v>25000</v>
      </c>
      <c r="AC22" s="44">
        <v>1.52731235224586</v>
      </c>
      <c r="AD22" s="45">
        <v>50</v>
      </c>
      <c r="AE22" s="20">
        <v>942.5</v>
      </c>
      <c r="AF22" s="20">
        <v>0</v>
      </c>
      <c r="AG22" s="20">
        <v>810.7</v>
      </c>
      <c r="AH22" s="20">
        <v>291.89999999999998</v>
      </c>
      <c r="AI22" s="43">
        <f t="shared" si="4"/>
        <v>1102.5999999999999</v>
      </c>
      <c r="AJ22" s="42">
        <v>-2000</v>
      </c>
      <c r="AK22" s="42">
        <v>-4000</v>
      </c>
    </row>
    <row r="23" spans="1:37" x14ac:dyDescent="0.25">
      <c r="A23" s="40">
        <v>44491</v>
      </c>
      <c r="B23" s="20" t="s">
        <v>142</v>
      </c>
      <c r="C23" s="20">
        <f t="shared" si="0"/>
        <v>1</v>
      </c>
      <c r="D23" s="20"/>
      <c r="E23" s="20">
        <v>-5000</v>
      </c>
      <c r="F23" s="41">
        <f t="shared" si="1"/>
        <v>11280</v>
      </c>
      <c r="G23" s="20" t="s">
        <v>143</v>
      </c>
      <c r="H23" s="42">
        <v>8041.3958333333303</v>
      </c>
      <c r="I23" s="43">
        <v>1083.03125</v>
      </c>
      <c r="J23" s="20">
        <v>-1088.735876480968</v>
      </c>
      <c r="K23" s="20">
        <f t="shared" si="2"/>
        <v>1</v>
      </c>
      <c r="L23" s="20">
        <v>-1193.1844332745147</v>
      </c>
      <c r="M23" s="20">
        <v>-1784.1011063416042</v>
      </c>
      <c r="N23" s="43">
        <v>453.60416666666703</v>
      </c>
      <c r="O23" s="43">
        <v>233.25</v>
      </c>
      <c r="P23" s="42">
        <v>6299.0833333333303</v>
      </c>
      <c r="Q23" s="20">
        <v>14.8</v>
      </c>
      <c r="R23" s="20">
        <v>17.5</v>
      </c>
      <c r="S23" s="20">
        <f t="shared" si="3"/>
        <v>63.5</v>
      </c>
      <c r="T23" s="44">
        <v>62.001041666666701</v>
      </c>
      <c r="U23" s="20">
        <v>62.439583333333303</v>
      </c>
      <c r="V23" s="20">
        <v>71.599999999999994</v>
      </c>
      <c r="W23" s="20">
        <v>72</v>
      </c>
      <c r="X23" s="20">
        <v>77</v>
      </c>
      <c r="Y23" s="20">
        <v>1.97</v>
      </c>
      <c r="Z23" s="44">
        <v>12</v>
      </c>
      <c r="AA23" s="44">
        <v>7481.2662964535002</v>
      </c>
      <c r="AB23" s="42">
        <v>25000</v>
      </c>
      <c r="AC23" s="44" t="s">
        <v>484</v>
      </c>
      <c r="AD23" s="45">
        <v>50</v>
      </c>
      <c r="AE23" s="20">
        <v>1156.2</v>
      </c>
      <c r="AF23" s="20">
        <v>0</v>
      </c>
      <c r="AG23" s="20">
        <v>805.1</v>
      </c>
      <c r="AH23" s="20">
        <v>294.89999999999998</v>
      </c>
      <c r="AI23" s="43">
        <f t="shared" si="4"/>
        <v>1100</v>
      </c>
      <c r="AJ23" s="42">
        <v>-2000</v>
      </c>
      <c r="AK23" s="42">
        <v>-4000</v>
      </c>
    </row>
    <row r="24" spans="1:37" x14ac:dyDescent="0.25">
      <c r="A24" s="40">
        <v>44492</v>
      </c>
      <c r="B24" s="20" t="s">
        <v>142</v>
      </c>
      <c r="C24" s="20">
        <f t="shared" si="0"/>
        <v>1</v>
      </c>
      <c r="D24" s="20"/>
      <c r="E24" s="20">
        <v>-5000</v>
      </c>
      <c r="F24" s="41">
        <f t="shared" si="1"/>
        <v>11280</v>
      </c>
      <c r="G24" s="20" t="s">
        <v>143</v>
      </c>
      <c r="H24" s="42">
        <v>8687.375</v>
      </c>
      <c r="I24" s="43">
        <v>1299.8229166666699</v>
      </c>
      <c r="J24" s="20">
        <v>-1040.4313468616083</v>
      </c>
      <c r="K24" s="20">
        <f t="shared" si="2"/>
        <v>1</v>
      </c>
      <c r="L24" s="20">
        <v>-1133.1421942525837</v>
      </c>
      <c r="M24" s="20">
        <v>-1698.3096492851744</v>
      </c>
      <c r="N24" s="43">
        <v>193.21875</v>
      </c>
      <c r="O24" s="43">
        <v>151.34375</v>
      </c>
      <c r="P24" s="42">
        <v>6362.46875</v>
      </c>
      <c r="Q24" s="20">
        <v>15.3</v>
      </c>
      <c r="R24" s="20">
        <v>17.600000000000001</v>
      </c>
      <c r="S24" s="20">
        <f t="shared" si="3"/>
        <v>63.680000000000007</v>
      </c>
      <c r="T24" s="44">
        <v>62.043750000000003</v>
      </c>
      <c r="U24" s="20">
        <v>62.3697916666667</v>
      </c>
      <c r="V24" s="20">
        <v>71.599999999999994</v>
      </c>
      <c r="W24" s="20">
        <v>72</v>
      </c>
      <c r="X24" s="20">
        <v>77</v>
      </c>
      <c r="Y24" s="20">
        <v>2.37</v>
      </c>
      <c r="Z24" s="44">
        <v>12</v>
      </c>
      <c r="AA24" s="44">
        <v>8025.8053315412199</v>
      </c>
      <c r="AB24" s="42">
        <v>25000</v>
      </c>
      <c r="AC24" s="44" t="s">
        <v>484</v>
      </c>
      <c r="AD24" s="45">
        <v>50</v>
      </c>
      <c r="AE24" s="20">
        <v>3567</v>
      </c>
      <c r="AF24" s="20">
        <v>0</v>
      </c>
      <c r="AG24" s="20">
        <v>801.1</v>
      </c>
      <c r="AH24" s="20">
        <v>297.39999999999998</v>
      </c>
      <c r="AI24" s="43">
        <f t="shared" si="4"/>
        <v>1098.5</v>
      </c>
      <c r="AJ24" s="42">
        <v>-2000</v>
      </c>
      <c r="AK24" s="42">
        <v>-4000</v>
      </c>
    </row>
    <row r="25" spans="1:37" x14ac:dyDescent="0.25">
      <c r="A25" s="40">
        <v>44493</v>
      </c>
      <c r="B25" s="20" t="s">
        <v>142</v>
      </c>
      <c r="C25" s="20">
        <f t="shared" si="0"/>
        <v>1</v>
      </c>
      <c r="D25" s="20"/>
      <c r="E25" s="20">
        <v>-5000</v>
      </c>
      <c r="F25" s="41">
        <f t="shared" si="1"/>
        <v>11280</v>
      </c>
      <c r="G25" s="20" t="s">
        <v>143</v>
      </c>
      <c r="H25" s="42">
        <v>11330.625</v>
      </c>
      <c r="I25" s="43">
        <v>1461.7291666666699</v>
      </c>
      <c r="J25" s="20">
        <v>-2441.7613099571463</v>
      </c>
      <c r="K25" s="20">
        <f t="shared" si="2"/>
        <v>1</v>
      </c>
      <c r="L25" s="20">
        <v>-1379.2360182304008</v>
      </c>
      <c r="M25" s="20">
        <v>-1713.6651992977784</v>
      </c>
      <c r="N25" s="43">
        <v>2345.4166666666702</v>
      </c>
      <c r="O25" s="43">
        <v>1725.71875</v>
      </c>
      <c r="P25" s="42">
        <v>7404.1041666666697</v>
      </c>
      <c r="Q25" s="20">
        <v>15.1</v>
      </c>
      <c r="R25" s="20">
        <v>17.399999999999999</v>
      </c>
      <c r="S25" s="20">
        <f t="shared" si="3"/>
        <v>63.319999999999993</v>
      </c>
      <c r="T25" s="44">
        <v>61.578494623655899</v>
      </c>
      <c r="U25" s="20">
        <v>61.944086021505399</v>
      </c>
      <c r="V25" s="20">
        <v>71.599999999999994</v>
      </c>
      <c r="W25" s="20">
        <v>72</v>
      </c>
      <c r="X25" s="20">
        <v>77</v>
      </c>
      <c r="Y25" s="20">
        <v>2.88</v>
      </c>
      <c r="Z25" s="44">
        <v>12</v>
      </c>
      <c r="AA25" s="44">
        <v>9353.1319444444507</v>
      </c>
      <c r="AB25" s="42">
        <v>25000</v>
      </c>
      <c r="AC25" s="44" t="s">
        <v>484</v>
      </c>
      <c r="AD25" s="45">
        <v>50</v>
      </c>
      <c r="AE25" s="20">
        <v>3627.3</v>
      </c>
      <c r="AF25" s="20">
        <v>0</v>
      </c>
      <c r="AG25" s="20">
        <v>1721.7</v>
      </c>
      <c r="AH25" s="20">
        <v>993.7</v>
      </c>
      <c r="AI25" s="43">
        <f t="shared" si="4"/>
        <v>2715.4</v>
      </c>
      <c r="AJ25" s="42">
        <v>-2000</v>
      </c>
      <c r="AK25" s="42">
        <v>-4000</v>
      </c>
    </row>
    <row r="26" spans="1:37" x14ac:dyDescent="0.25">
      <c r="A26" s="40">
        <v>44494</v>
      </c>
      <c r="B26" s="20" t="s">
        <v>145</v>
      </c>
      <c r="C26" s="20">
        <f t="shared" si="0"/>
        <v>0</v>
      </c>
      <c r="D26" s="20"/>
      <c r="E26" s="20">
        <v>-5000</v>
      </c>
      <c r="F26" s="41">
        <f t="shared" si="1"/>
        <v>11280</v>
      </c>
      <c r="G26" s="20" t="s">
        <v>143</v>
      </c>
      <c r="H26" s="42">
        <v>24035.416666666701</v>
      </c>
      <c r="I26" s="43">
        <v>1749.3020833333301</v>
      </c>
      <c r="J26" s="20">
        <v>-2369.0907643055207</v>
      </c>
      <c r="K26" s="20">
        <f t="shared" si="2"/>
        <v>1</v>
      </c>
      <c r="L26" s="20">
        <v>-1623.3852780236955</v>
      </c>
      <c r="M26" s="20">
        <v>-1727.2372357232889</v>
      </c>
      <c r="N26" s="43">
        <v>1412.9583333333301</v>
      </c>
      <c r="O26" s="43">
        <v>1335.3645833333301</v>
      </c>
      <c r="P26" s="42">
        <v>11955.229166666701</v>
      </c>
      <c r="Q26" s="20">
        <v>14.9</v>
      </c>
      <c r="R26" s="20">
        <v>17.100000000000001</v>
      </c>
      <c r="S26" s="20">
        <f t="shared" si="3"/>
        <v>62.78</v>
      </c>
      <c r="T26" s="44">
        <v>60.433750000000003</v>
      </c>
      <c r="U26" s="20">
        <v>61.611249999999998</v>
      </c>
      <c r="V26" s="20">
        <v>71.599999999999994</v>
      </c>
      <c r="W26" s="20">
        <v>72</v>
      </c>
      <c r="X26" s="20">
        <v>77</v>
      </c>
      <c r="Y26" s="20">
        <v>2.08</v>
      </c>
      <c r="Z26" s="44">
        <v>12</v>
      </c>
      <c r="AA26" s="44">
        <v>14684.472222222201</v>
      </c>
      <c r="AB26" s="42">
        <v>25000</v>
      </c>
      <c r="AC26" s="44" t="s">
        <v>484</v>
      </c>
      <c r="AD26" s="45">
        <v>50</v>
      </c>
      <c r="AE26" s="20">
        <v>20412.2</v>
      </c>
      <c r="AF26" s="20">
        <v>0</v>
      </c>
      <c r="AG26" s="20">
        <v>1713.1</v>
      </c>
      <c r="AH26" s="20">
        <v>998.2</v>
      </c>
      <c r="AI26" s="43">
        <f t="shared" si="4"/>
        <v>2711.3</v>
      </c>
      <c r="AJ26" s="42">
        <v>-2000</v>
      </c>
      <c r="AK26" s="42">
        <v>-4000</v>
      </c>
    </row>
    <row r="27" spans="1:37" x14ac:dyDescent="0.25">
      <c r="A27" s="40">
        <v>44495</v>
      </c>
      <c r="B27" s="20" t="s">
        <v>145</v>
      </c>
      <c r="C27" s="20">
        <f t="shared" si="0"/>
        <v>0</v>
      </c>
      <c r="D27" s="20"/>
      <c r="E27" s="20">
        <v>-5000</v>
      </c>
      <c r="F27" s="41">
        <f t="shared" si="1"/>
        <v>11280</v>
      </c>
      <c r="G27" s="20" t="s">
        <v>143</v>
      </c>
      <c r="H27" s="42">
        <v>36417.708333333299</v>
      </c>
      <c r="I27" s="43">
        <v>2169.7291666666702</v>
      </c>
      <c r="J27" s="20">
        <v>-5019.6087660700787</v>
      </c>
      <c r="K27" s="20">
        <f t="shared" si="2"/>
        <v>0</v>
      </c>
      <c r="L27" s="20">
        <v>-2391.9256127350645</v>
      </c>
      <c r="M27" s="20">
        <v>-1929.9945201591706</v>
      </c>
      <c r="N27" s="43">
        <v>404.71875</v>
      </c>
      <c r="O27" s="43">
        <v>410.09375</v>
      </c>
      <c r="P27" s="42">
        <v>23339.135416666701</v>
      </c>
      <c r="Q27" s="20">
        <v>14.9</v>
      </c>
      <c r="R27" s="20">
        <v>17</v>
      </c>
      <c r="S27" s="20">
        <f t="shared" si="3"/>
        <v>62.6</v>
      </c>
      <c r="T27" s="44">
        <v>60.073958333333302</v>
      </c>
      <c r="U27" s="20">
        <v>61.608333333333299</v>
      </c>
      <c r="V27" s="20">
        <v>71.599999999999994</v>
      </c>
      <c r="W27" s="20">
        <v>72</v>
      </c>
      <c r="X27" s="20">
        <v>77</v>
      </c>
      <c r="Y27" s="20">
        <v>1.9</v>
      </c>
      <c r="Z27" s="44">
        <v>12</v>
      </c>
      <c r="AA27" s="44">
        <v>23927.916666666701</v>
      </c>
      <c r="AB27" s="42">
        <v>25000</v>
      </c>
      <c r="AC27" s="44">
        <v>40.428541666666703</v>
      </c>
      <c r="AD27" s="45">
        <v>50</v>
      </c>
      <c r="AE27" s="20">
        <v>29797.4</v>
      </c>
      <c r="AF27" s="20">
        <v>0</v>
      </c>
      <c r="AG27" s="20">
        <v>1726.2</v>
      </c>
      <c r="AH27" s="20">
        <v>3998</v>
      </c>
      <c r="AI27" s="43">
        <f t="shared" si="4"/>
        <v>5724.2</v>
      </c>
      <c r="AJ27" s="42">
        <v>-2000</v>
      </c>
      <c r="AK27" s="42">
        <v>-4000</v>
      </c>
    </row>
    <row r="28" spans="1:37" x14ac:dyDescent="0.25">
      <c r="A28" s="40">
        <v>44496</v>
      </c>
      <c r="B28" s="20" t="s">
        <v>145</v>
      </c>
      <c r="C28" s="20">
        <f t="shared" si="0"/>
        <v>0</v>
      </c>
      <c r="D28" s="20"/>
      <c r="E28" s="20">
        <v>-5000</v>
      </c>
      <c r="F28" s="41">
        <f t="shared" si="1"/>
        <v>11280</v>
      </c>
      <c r="G28" s="20" t="s">
        <v>143</v>
      </c>
      <c r="H28" s="42">
        <v>35775</v>
      </c>
      <c r="I28" s="43">
        <v>1662.15625</v>
      </c>
      <c r="J28" s="20">
        <v>-8189.3835424754234</v>
      </c>
      <c r="K28" s="20">
        <f t="shared" si="2"/>
        <v>0</v>
      </c>
      <c r="L28" s="20">
        <v>-3812.0551459339549</v>
      </c>
      <c r="M28" s="20">
        <v>-2358.8821723972783</v>
      </c>
      <c r="N28" s="43">
        <v>226.46875</v>
      </c>
      <c r="O28" s="43">
        <v>233.020833333333</v>
      </c>
      <c r="P28" s="42">
        <v>20410.875</v>
      </c>
      <c r="Q28" s="20">
        <v>14.8</v>
      </c>
      <c r="R28" s="20">
        <v>17.2</v>
      </c>
      <c r="S28" s="20">
        <f t="shared" si="3"/>
        <v>62.96</v>
      </c>
      <c r="T28" s="44">
        <v>60.337499999999999</v>
      </c>
      <c r="U28" s="20">
        <v>61.964583333333302</v>
      </c>
      <c r="V28" s="20">
        <v>71.599999999999994</v>
      </c>
      <c r="W28" s="20">
        <v>72</v>
      </c>
      <c r="X28" s="20">
        <v>77</v>
      </c>
      <c r="Y28" s="20">
        <v>1.81</v>
      </c>
      <c r="Z28" s="44">
        <v>12</v>
      </c>
      <c r="AA28" s="44">
        <v>32076.041666666701</v>
      </c>
      <c r="AB28" s="42">
        <v>25000</v>
      </c>
      <c r="AC28" s="44">
        <v>67.119097222222194</v>
      </c>
      <c r="AD28" s="45">
        <v>50</v>
      </c>
      <c r="AE28" s="20">
        <v>18952</v>
      </c>
      <c r="AF28" s="20">
        <v>0</v>
      </c>
      <c r="AG28" s="20">
        <v>2704.3</v>
      </c>
      <c r="AH28" s="20">
        <v>6676.6</v>
      </c>
      <c r="AI28" s="43">
        <f t="shared" si="4"/>
        <v>9380.9000000000015</v>
      </c>
      <c r="AJ28" s="42">
        <v>-1500</v>
      </c>
      <c r="AK28" s="42">
        <v>-4000</v>
      </c>
    </row>
    <row r="29" spans="1:37" x14ac:dyDescent="0.25">
      <c r="A29" s="40">
        <v>44497</v>
      </c>
      <c r="B29" s="20" t="s">
        <v>145</v>
      </c>
      <c r="C29" s="20">
        <f t="shared" si="0"/>
        <v>0</v>
      </c>
      <c r="D29" s="20"/>
      <c r="E29" s="20">
        <v>-5000</v>
      </c>
      <c r="F29" s="41">
        <f t="shared" si="1"/>
        <v>11280</v>
      </c>
      <c r="G29" s="20" t="s">
        <v>146</v>
      </c>
      <c r="H29" s="42">
        <v>29389.583333333299</v>
      </c>
      <c r="I29" s="43">
        <v>1383.21875</v>
      </c>
      <c r="J29" s="20">
        <v>-8211.0279218553078</v>
      </c>
      <c r="K29" s="20">
        <f t="shared" si="2"/>
        <v>0</v>
      </c>
      <c r="L29" s="20">
        <v>-5246.1744609326952</v>
      </c>
      <c r="M29" s="20">
        <v>-2789.8603587021507</v>
      </c>
      <c r="N29" s="43">
        <v>201.135416666667</v>
      </c>
      <c r="O29" s="43">
        <v>172.177083333333</v>
      </c>
      <c r="P29" s="42">
        <v>14306.833333333299</v>
      </c>
      <c r="Q29" s="20">
        <v>15.2</v>
      </c>
      <c r="R29" s="20">
        <v>17.600000000000001</v>
      </c>
      <c r="S29" s="20">
        <f t="shared" si="3"/>
        <v>63.680000000000007</v>
      </c>
      <c r="T29" s="44">
        <v>61.868749999999999</v>
      </c>
      <c r="U29" s="20">
        <v>61.914583333333297</v>
      </c>
      <c r="V29" s="20">
        <v>71.599999999999994</v>
      </c>
      <c r="W29" s="20">
        <v>72</v>
      </c>
      <c r="X29" s="20">
        <v>77</v>
      </c>
      <c r="Y29" s="20">
        <v>2.87</v>
      </c>
      <c r="Z29" s="44">
        <v>12</v>
      </c>
      <c r="AA29" s="44">
        <v>33860.763888888898</v>
      </c>
      <c r="AB29" s="42">
        <v>25000</v>
      </c>
      <c r="AC29" s="44">
        <v>85.849652777777806</v>
      </c>
      <c r="AD29" s="45">
        <v>50</v>
      </c>
      <c r="AE29" s="20">
        <v>16801.3</v>
      </c>
      <c r="AF29" s="20">
        <v>0</v>
      </c>
      <c r="AG29" s="20">
        <v>2468.4</v>
      </c>
      <c r="AH29" s="20">
        <v>6676.6</v>
      </c>
      <c r="AI29" s="43">
        <f t="shared" si="4"/>
        <v>9145</v>
      </c>
      <c r="AJ29" s="42">
        <v>-1500</v>
      </c>
      <c r="AK29" s="42">
        <v>-4000</v>
      </c>
    </row>
    <row r="30" spans="1:37" x14ac:dyDescent="0.25">
      <c r="A30" s="40">
        <v>44498</v>
      </c>
      <c r="B30" s="20" t="s">
        <v>145</v>
      </c>
      <c r="C30" s="20">
        <f t="shared" si="0"/>
        <v>0</v>
      </c>
      <c r="D30" s="20"/>
      <c r="E30" s="20">
        <v>-5000</v>
      </c>
      <c r="F30" s="41">
        <f t="shared" si="1"/>
        <v>11280</v>
      </c>
      <c r="G30" s="20" t="s">
        <v>146</v>
      </c>
      <c r="H30" s="42">
        <v>21891.666666666701</v>
      </c>
      <c r="I30" s="43">
        <v>1356.2916666666699</v>
      </c>
      <c r="J30" s="20">
        <v>-9098.625421477187</v>
      </c>
      <c r="K30" s="20">
        <f t="shared" si="2"/>
        <v>0</v>
      </c>
      <c r="L30" s="20">
        <v>-6577.5472832367032</v>
      </c>
      <c r="M30" s="20">
        <v>-3282.2168679030583</v>
      </c>
      <c r="N30" s="43">
        <v>164.03125</v>
      </c>
      <c r="O30" s="43">
        <v>137.53125</v>
      </c>
      <c r="P30" s="42">
        <v>11115.916666666701</v>
      </c>
      <c r="Q30" s="20">
        <v>15.4</v>
      </c>
      <c r="R30" s="20">
        <v>17.7</v>
      </c>
      <c r="S30" s="20">
        <f t="shared" si="3"/>
        <v>63.86</v>
      </c>
      <c r="T30" s="44">
        <v>62.894791666666698</v>
      </c>
      <c r="U30" s="20">
        <v>61.919791666666697</v>
      </c>
      <c r="V30" s="20">
        <v>71.599999999999994</v>
      </c>
      <c r="W30" s="20">
        <v>72</v>
      </c>
      <c r="X30" s="20">
        <v>77</v>
      </c>
      <c r="Y30" s="20">
        <v>1.88</v>
      </c>
      <c r="Z30" s="44">
        <v>12</v>
      </c>
      <c r="AA30" s="44">
        <v>29018.75</v>
      </c>
      <c r="AB30" s="42">
        <v>25000</v>
      </c>
      <c r="AC30" s="44">
        <v>73.3107638888889</v>
      </c>
      <c r="AD30" s="45">
        <v>50</v>
      </c>
      <c r="AE30" s="20">
        <v>14408.5</v>
      </c>
      <c r="AF30" s="20">
        <v>0</v>
      </c>
      <c r="AG30" s="20">
        <v>3250.3</v>
      </c>
      <c r="AH30" s="20">
        <v>6677.6</v>
      </c>
      <c r="AI30" s="43">
        <f t="shared" si="4"/>
        <v>9927.9000000000015</v>
      </c>
      <c r="AJ30" s="42">
        <v>-1500</v>
      </c>
      <c r="AK30" s="42">
        <v>-4000</v>
      </c>
    </row>
    <row r="31" spans="1:37" x14ac:dyDescent="0.25">
      <c r="A31" s="40">
        <v>44499</v>
      </c>
      <c r="B31" s="20" t="s">
        <v>145</v>
      </c>
      <c r="C31" s="20">
        <f t="shared" si="0"/>
        <v>0</v>
      </c>
      <c r="D31" s="20"/>
      <c r="E31" s="20">
        <v>-5000</v>
      </c>
      <c r="F31" s="41">
        <f t="shared" si="1"/>
        <v>11280</v>
      </c>
      <c r="G31" s="20" t="s">
        <v>146</v>
      </c>
      <c r="H31" s="42">
        <v>18498.958333333299</v>
      </c>
      <c r="I31" s="43">
        <v>1300.84375</v>
      </c>
      <c r="J31" s="20">
        <v>-9421.4407600201666</v>
      </c>
      <c r="K31" s="20">
        <f t="shared" si="2"/>
        <v>0</v>
      </c>
      <c r="L31" s="20">
        <v>-7988.0172823796329</v>
      </c>
      <c r="M31" s="20">
        <v>-3796.2985498685593</v>
      </c>
      <c r="N31" s="43">
        <v>146.677083333333</v>
      </c>
      <c r="O31" s="43">
        <v>118.104166666667</v>
      </c>
      <c r="P31" s="42">
        <v>9424.25</v>
      </c>
      <c r="Q31" s="20">
        <v>12.2</v>
      </c>
      <c r="R31" s="20">
        <v>17.899999999999999</v>
      </c>
      <c r="S31" s="20">
        <f t="shared" si="3"/>
        <v>64.22</v>
      </c>
      <c r="T31" s="44">
        <v>63.272916666666703</v>
      </c>
      <c r="U31" s="20">
        <v>61.832291666666698</v>
      </c>
      <c r="V31" s="20">
        <v>71.599999999999994</v>
      </c>
      <c r="W31" s="20">
        <v>72</v>
      </c>
      <c r="X31" s="20">
        <v>77</v>
      </c>
      <c r="Y31" s="20">
        <v>1.95</v>
      </c>
      <c r="Z31" s="44">
        <v>12</v>
      </c>
      <c r="AA31" s="44">
        <v>23260.069444444402</v>
      </c>
      <c r="AB31" s="42">
        <v>25000</v>
      </c>
      <c r="AC31" s="44">
        <v>51.341319444444402</v>
      </c>
      <c r="AD31" s="45">
        <v>50</v>
      </c>
      <c r="AE31" s="20">
        <v>-1889.5</v>
      </c>
      <c r="AF31" s="20">
        <v>0</v>
      </c>
      <c r="AG31" s="20">
        <v>3579</v>
      </c>
      <c r="AH31" s="20">
        <v>6672.6</v>
      </c>
      <c r="AI31" s="43">
        <f t="shared" si="4"/>
        <v>10251.6</v>
      </c>
      <c r="AJ31" s="42">
        <v>-1500</v>
      </c>
      <c r="AK31" s="42">
        <v>-4000</v>
      </c>
    </row>
    <row r="32" spans="1:37" x14ac:dyDescent="0.25">
      <c r="A32" s="40">
        <v>44500</v>
      </c>
      <c r="B32" s="20" t="s">
        <v>145</v>
      </c>
      <c r="C32" s="20">
        <f t="shared" si="0"/>
        <v>0</v>
      </c>
      <c r="D32" s="20"/>
      <c r="E32" s="20">
        <v>-5000</v>
      </c>
      <c r="F32" s="41">
        <f t="shared" si="1"/>
        <v>11280</v>
      </c>
      <c r="G32" s="20" t="s">
        <v>146</v>
      </c>
      <c r="H32" s="42">
        <v>14865.833333333299</v>
      </c>
      <c r="I32" s="43">
        <v>1447.97894736842</v>
      </c>
      <c r="J32" s="20">
        <v>-9392.9755613813959</v>
      </c>
      <c r="K32" s="20">
        <f t="shared" si="2"/>
        <v>0</v>
      </c>
      <c r="L32" s="20">
        <v>-8862.6906414418954</v>
      </c>
      <c r="M32" s="20">
        <v>-4367.8762543411731</v>
      </c>
      <c r="N32" s="43">
        <v>134.541666666667</v>
      </c>
      <c r="O32" s="43">
        <v>106.447916666667</v>
      </c>
      <c r="P32" s="42">
        <v>8307.71875</v>
      </c>
      <c r="Q32" s="20">
        <v>15</v>
      </c>
      <c r="R32" s="20">
        <v>17.8</v>
      </c>
      <c r="S32" s="20">
        <f t="shared" si="3"/>
        <v>64.039999999999992</v>
      </c>
      <c r="T32" s="44">
        <v>62.55</v>
      </c>
      <c r="U32" s="20">
        <v>61.7552083333333</v>
      </c>
      <c r="V32" s="20">
        <v>71.599999999999994</v>
      </c>
      <c r="W32" s="20">
        <v>72</v>
      </c>
      <c r="X32" s="20">
        <v>77</v>
      </c>
      <c r="Y32" s="20">
        <v>2.42</v>
      </c>
      <c r="Z32" s="44">
        <v>12</v>
      </c>
      <c r="AA32" s="44">
        <v>18418.819444444402</v>
      </c>
      <c r="AB32" s="42">
        <v>25000</v>
      </c>
      <c r="AC32" s="44">
        <v>28.2725694444444</v>
      </c>
      <c r="AD32" s="45">
        <v>50</v>
      </c>
      <c r="AE32" s="20">
        <v>-6159.6</v>
      </c>
      <c r="AF32" s="20">
        <v>0</v>
      </c>
      <c r="AG32" s="20">
        <v>3559.9</v>
      </c>
      <c r="AH32" s="20">
        <v>6673.1</v>
      </c>
      <c r="AI32" s="43">
        <f t="shared" si="4"/>
        <v>10233</v>
      </c>
      <c r="AJ32" s="42">
        <v>-1500</v>
      </c>
      <c r="AK32" s="42">
        <v>-4000</v>
      </c>
    </row>
    <row r="33" spans="1:37" x14ac:dyDescent="0.25">
      <c r="A33" s="40">
        <v>44501</v>
      </c>
      <c r="B33" s="20" t="s">
        <v>145</v>
      </c>
      <c r="C33" s="20">
        <f t="shared" si="0"/>
        <v>0</v>
      </c>
      <c r="D33" s="20"/>
      <c r="E33" s="20">
        <v>-5000</v>
      </c>
      <c r="F33" s="41">
        <f t="shared" si="1"/>
        <v>11280</v>
      </c>
      <c r="G33" s="20" t="s">
        <v>146</v>
      </c>
      <c r="H33" s="42">
        <v>12254.895833333299</v>
      </c>
      <c r="I33" s="43">
        <v>1552.7604166666699</v>
      </c>
      <c r="J33" s="20">
        <v>-9724.765875472649</v>
      </c>
      <c r="K33" s="20">
        <f t="shared" si="2"/>
        <v>0</v>
      </c>
      <c r="L33" s="20">
        <v>-9169.767108041342</v>
      </c>
      <c r="M33" s="20">
        <v>-4966.7422067341276</v>
      </c>
      <c r="N33" s="43">
        <v>126.322916666667</v>
      </c>
      <c r="O33" s="43">
        <v>101.572916666667</v>
      </c>
      <c r="P33" s="42">
        <v>7466.4791666666697</v>
      </c>
      <c r="Q33" s="20">
        <v>14.3</v>
      </c>
      <c r="R33" s="20">
        <v>17.600000000000001</v>
      </c>
      <c r="S33" s="20">
        <f t="shared" si="3"/>
        <v>63.680000000000007</v>
      </c>
      <c r="T33" s="44">
        <v>61.3802083333333</v>
      </c>
      <c r="U33" s="20">
        <v>61.65625</v>
      </c>
      <c r="V33" s="20">
        <v>71.599999999999994</v>
      </c>
      <c r="W33" s="20">
        <v>72</v>
      </c>
      <c r="X33" s="20">
        <v>77</v>
      </c>
      <c r="Y33" s="20">
        <v>2.78</v>
      </c>
      <c r="Z33" s="44">
        <v>12</v>
      </c>
      <c r="AA33" s="44">
        <v>15206.5625</v>
      </c>
      <c r="AB33" s="42">
        <v>25000</v>
      </c>
      <c r="AC33" s="44">
        <v>15.8881944444444</v>
      </c>
      <c r="AD33" s="45">
        <v>50</v>
      </c>
      <c r="AE33" s="20">
        <v>-6980.6</v>
      </c>
      <c r="AF33" s="20">
        <v>0</v>
      </c>
      <c r="AG33" s="20">
        <v>3848.2</v>
      </c>
      <c r="AH33" s="20">
        <v>6673.1</v>
      </c>
      <c r="AI33" s="43">
        <f t="shared" si="4"/>
        <v>10521.3</v>
      </c>
      <c r="AJ33" s="42">
        <v>-1500</v>
      </c>
      <c r="AK33" s="42">
        <v>-4000</v>
      </c>
    </row>
    <row r="34" spans="1:37" x14ac:dyDescent="0.25">
      <c r="A34" s="40">
        <v>44502</v>
      </c>
      <c r="B34" s="20" t="s">
        <v>145</v>
      </c>
      <c r="C34" s="20">
        <f t="shared" si="0"/>
        <v>0</v>
      </c>
      <c r="D34" s="20"/>
      <c r="E34" s="20">
        <v>-5000</v>
      </c>
      <c r="F34" s="41">
        <f t="shared" si="1"/>
        <v>11280</v>
      </c>
      <c r="G34" s="20" t="s">
        <v>146</v>
      </c>
      <c r="H34" s="42">
        <v>10967.1875</v>
      </c>
      <c r="I34" s="43">
        <v>1396.3333333333301</v>
      </c>
      <c r="J34" s="20">
        <v>-10065.872377867407</v>
      </c>
      <c r="K34" s="20">
        <f t="shared" si="2"/>
        <v>0</v>
      </c>
      <c r="L34" s="20">
        <v>-9540.7359992437614</v>
      </c>
      <c r="M34" s="20">
        <v>-5599.2122201483671</v>
      </c>
      <c r="N34" s="43">
        <v>152.166666666667</v>
      </c>
      <c r="O34" s="43">
        <v>101.916666666667</v>
      </c>
      <c r="P34" s="42">
        <v>7011.3645833333303</v>
      </c>
      <c r="Q34" s="20">
        <v>15.1</v>
      </c>
      <c r="R34" s="20">
        <v>17.600000000000001</v>
      </c>
      <c r="S34" s="20">
        <f t="shared" si="3"/>
        <v>63.680000000000007</v>
      </c>
      <c r="T34" s="44">
        <v>60.9583333333333</v>
      </c>
      <c r="U34" s="20">
        <v>61.778125000000003</v>
      </c>
      <c r="V34" s="20">
        <v>71.599999999999994</v>
      </c>
      <c r="W34" s="20">
        <v>72</v>
      </c>
      <c r="X34" s="20">
        <v>77</v>
      </c>
      <c r="Y34" s="20">
        <v>4.6100000000000003</v>
      </c>
      <c r="Z34" s="44">
        <v>12</v>
      </c>
      <c r="AA34" s="44">
        <v>12695.972222222201</v>
      </c>
      <c r="AB34" s="42">
        <v>25000</v>
      </c>
      <c r="AC34" s="44">
        <v>10.5416666666667</v>
      </c>
      <c r="AD34" s="45">
        <v>50</v>
      </c>
      <c r="AE34" s="20">
        <v>-7553.7</v>
      </c>
      <c r="AF34" s="20">
        <v>0</v>
      </c>
      <c r="AG34" s="20">
        <v>4216.3</v>
      </c>
      <c r="AH34" s="20">
        <v>6679.6</v>
      </c>
      <c r="AI34" s="43">
        <f t="shared" si="4"/>
        <v>10895.900000000001</v>
      </c>
      <c r="AJ34" s="42">
        <v>-1500</v>
      </c>
      <c r="AK34" s="42">
        <v>-4000</v>
      </c>
    </row>
    <row r="35" spans="1:37" x14ac:dyDescent="0.25">
      <c r="A35" s="40">
        <v>44503</v>
      </c>
      <c r="B35" s="20" t="s">
        <v>145</v>
      </c>
      <c r="C35" s="20">
        <f t="shared" si="0"/>
        <v>0</v>
      </c>
      <c r="D35" s="20"/>
      <c r="E35" s="20">
        <v>-5000</v>
      </c>
      <c r="F35" s="41">
        <f t="shared" si="1"/>
        <v>11280</v>
      </c>
      <c r="G35" s="20" t="s">
        <v>146</v>
      </c>
      <c r="H35" s="42">
        <v>9612.5208333333303</v>
      </c>
      <c r="I35" s="43">
        <v>1172.5520833333301</v>
      </c>
      <c r="J35" s="20">
        <v>-5325.2725465086969</v>
      </c>
      <c r="K35" s="20">
        <f t="shared" si="2"/>
        <v>0</v>
      </c>
      <c r="L35" s="20">
        <v>-8786.0654242500641</v>
      </c>
      <c r="M35" s="20">
        <v>-5897.5642259461993</v>
      </c>
      <c r="N35" s="43">
        <v>132.885416666667</v>
      </c>
      <c r="O35" s="43">
        <v>98.75</v>
      </c>
      <c r="P35" s="42">
        <v>6892.4479166666697</v>
      </c>
      <c r="Q35" s="20">
        <v>15.6</v>
      </c>
      <c r="R35" s="20">
        <v>17.600000000000001</v>
      </c>
      <c r="S35" s="20">
        <f t="shared" si="3"/>
        <v>63.680000000000007</v>
      </c>
      <c r="T35" s="44">
        <v>61.518749999999997</v>
      </c>
      <c r="U35" s="20">
        <v>61.9442105263158</v>
      </c>
      <c r="V35" s="20">
        <v>71.599999999999994</v>
      </c>
      <c r="W35" s="20">
        <v>72</v>
      </c>
      <c r="X35" s="20">
        <v>77</v>
      </c>
      <c r="Y35" s="20">
        <v>3.37</v>
      </c>
      <c r="Z35" s="44">
        <v>12</v>
      </c>
      <c r="AA35" s="44">
        <v>10944.8680555556</v>
      </c>
      <c r="AB35" s="42">
        <v>25000</v>
      </c>
      <c r="AC35" s="44">
        <v>7.7879452614379101</v>
      </c>
      <c r="AD35" s="45">
        <v>50</v>
      </c>
      <c r="AE35" s="20">
        <v>-2361</v>
      </c>
      <c r="AF35" s="20">
        <v>0</v>
      </c>
      <c r="AG35" s="20">
        <v>4252.1000000000004</v>
      </c>
      <c r="AH35" s="20">
        <v>1443.9</v>
      </c>
      <c r="AI35" s="43">
        <f t="shared" si="4"/>
        <v>5696</v>
      </c>
      <c r="AJ35" s="42">
        <v>-1500</v>
      </c>
      <c r="AK35" s="42">
        <v>-3500</v>
      </c>
    </row>
    <row r="36" spans="1:37" x14ac:dyDescent="0.25">
      <c r="A36" s="40">
        <v>44504</v>
      </c>
      <c r="B36" s="20" t="s">
        <v>145</v>
      </c>
      <c r="C36" s="20">
        <f t="shared" si="0"/>
        <v>0</v>
      </c>
      <c r="D36" s="20"/>
      <c r="E36" s="20">
        <v>-5000</v>
      </c>
      <c r="F36" s="41">
        <f t="shared" si="1"/>
        <v>11280</v>
      </c>
      <c r="G36" s="20" t="s">
        <v>146</v>
      </c>
      <c r="H36" s="42">
        <v>9611.4270833333303</v>
      </c>
      <c r="I36" s="43">
        <v>1105.25</v>
      </c>
      <c r="J36" s="20">
        <v>-4097.5395220569699</v>
      </c>
      <c r="K36" s="20">
        <f t="shared" si="2"/>
        <v>1</v>
      </c>
      <c r="L36" s="20">
        <v>-7721.285176657424</v>
      </c>
      <c r="M36" s="20">
        <v>-6106.1808280564665</v>
      </c>
      <c r="N36" s="43">
        <v>189.677083333333</v>
      </c>
      <c r="O36" s="43">
        <v>102.010416666667</v>
      </c>
      <c r="P36" s="42">
        <v>7195.75</v>
      </c>
      <c r="Q36" s="20">
        <v>15.8</v>
      </c>
      <c r="R36" s="20">
        <v>17.600000000000001</v>
      </c>
      <c r="S36" s="20">
        <f t="shared" si="3"/>
        <v>63.680000000000007</v>
      </c>
      <c r="T36" s="44">
        <v>62.834736842105301</v>
      </c>
      <c r="U36" s="20">
        <v>62.231250000000003</v>
      </c>
      <c r="V36" s="20">
        <v>71.599999999999994</v>
      </c>
      <c r="W36" s="20">
        <v>72</v>
      </c>
      <c r="X36" s="20">
        <v>77</v>
      </c>
      <c r="Y36" s="20">
        <v>3.28</v>
      </c>
      <c r="Z36" s="44">
        <v>12</v>
      </c>
      <c r="AA36" s="44">
        <v>10063.7118055556</v>
      </c>
      <c r="AB36" s="42">
        <v>25000</v>
      </c>
      <c r="AC36" s="44">
        <v>6.53551470588235</v>
      </c>
      <c r="AD36" s="45">
        <v>50</v>
      </c>
      <c r="AE36" s="20">
        <v>-1489.3</v>
      </c>
      <c r="AF36" s="20">
        <v>0</v>
      </c>
      <c r="AG36" s="20">
        <v>4266.7</v>
      </c>
      <c r="AH36" s="20">
        <v>0</v>
      </c>
      <c r="AI36" s="43">
        <f t="shared" si="4"/>
        <v>4266.7</v>
      </c>
      <c r="AJ36" s="42">
        <v>-1500</v>
      </c>
      <c r="AK36" s="42">
        <v>-3500</v>
      </c>
    </row>
    <row r="37" spans="1:37" x14ac:dyDescent="0.25">
      <c r="A37" s="40">
        <v>44505</v>
      </c>
      <c r="B37" s="20" t="s">
        <v>142</v>
      </c>
      <c r="C37" s="20">
        <f t="shared" si="0"/>
        <v>1</v>
      </c>
      <c r="D37" s="20"/>
      <c r="E37" s="20">
        <v>-5000</v>
      </c>
      <c r="F37" s="41">
        <f t="shared" si="1"/>
        <v>11280</v>
      </c>
      <c r="G37" s="20" t="s">
        <v>146</v>
      </c>
      <c r="H37" s="42">
        <v>9944.9166666666697</v>
      </c>
      <c r="I37" s="43">
        <v>968.22105263157903</v>
      </c>
      <c r="J37" s="20">
        <v>-4163.578898411899</v>
      </c>
      <c r="K37" s="20">
        <f t="shared" si="2"/>
        <v>1</v>
      </c>
      <c r="L37" s="20">
        <v>-6675.4058440635245</v>
      </c>
      <c r="M37" s="20">
        <v>-6325.8124724801046</v>
      </c>
      <c r="N37" s="43">
        <v>162.625</v>
      </c>
      <c r="O37" s="43">
        <v>108.270833333333</v>
      </c>
      <c r="P37" s="42">
        <v>6788.0208333333303</v>
      </c>
      <c r="Q37" s="20">
        <v>16.100000000000001</v>
      </c>
      <c r="R37" s="20">
        <v>17.600000000000001</v>
      </c>
      <c r="S37" s="20">
        <f t="shared" si="3"/>
        <v>63.680000000000007</v>
      </c>
      <c r="T37" s="44">
        <v>61.954166666666701</v>
      </c>
      <c r="U37" s="20">
        <v>62.1979166666667</v>
      </c>
      <c r="V37" s="20">
        <v>71.599999999999994</v>
      </c>
      <c r="W37" s="20">
        <v>72</v>
      </c>
      <c r="X37" s="20">
        <v>77</v>
      </c>
      <c r="Y37" s="20">
        <v>3.72</v>
      </c>
      <c r="Z37" s="44">
        <v>12</v>
      </c>
      <c r="AA37" s="44">
        <v>9722.9548611111095</v>
      </c>
      <c r="AB37" s="42">
        <v>25000</v>
      </c>
      <c r="AC37" s="44">
        <v>5.9553063725490203</v>
      </c>
      <c r="AD37" s="45">
        <v>50</v>
      </c>
      <c r="AE37" s="20">
        <v>-1608.1</v>
      </c>
      <c r="AF37" s="20">
        <v>0</v>
      </c>
      <c r="AG37" s="20">
        <v>4294.3999999999996</v>
      </c>
      <c r="AH37" s="20">
        <v>0</v>
      </c>
      <c r="AI37" s="43">
        <f t="shared" si="4"/>
        <v>4294.3999999999996</v>
      </c>
      <c r="AJ37" s="42">
        <v>-1500</v>
      </c>
      <c r="AK37" s="42">
        <v>-3500</v>
      </c>
    </row>
    <row r="38" spans="1:37" x14ac:dyDescent="0.25">
      <c r="A38" s="40">
        <v>44506</v>
      </c>
      <c r="B38" s="20" t="s">
        <v>142</v>
      </c>
      <c r="C38" s="20">
        <f t="shared" si="0"/>
        <v>1</v>
      </c>
      <c r="D38" s="20"/>
      <c r="E38" s="20">
        <v>-5000</v>
      </c>
      <c r="F38" s="41">
        <f t="shared" si="1"/>
        <v>11280</v>
      </c>
      <c r="G38" s="20" t="s">
        <v>143</v>
      </c>
      <c r="H38" s="42">
        <v>9456.0104166666697</v>
      </c>
      <c r="I38" s="43">
        <v>829.5625</v>
      </c>
      <c r="J38" s="20">
        <v>-6815.2189778169904</v>
      </c>
      <c r="K38" s="20">
        <f t="shared" si="2"/>
        <v>0</v>
      </c>
      <c r="L38" s="20">
        <v>-6093.4964645323926</v>
      </c>
      <c r="M38" s="20">
        <v>-6738.2973032626314</v>
      </c>
      <c r="N38" s="43">
        <v>136.489583333333</v>
      </c>
      <c r="O38" s="43">
        <v>101.114583333333</v>
      </c>
      <c r="P38" s="42">
        <v>6548.375</v>
      </c>
      <c r="Q38" s="20">
        <v>16.100000000000001</v>
      </c>
      <c r="R38" s="20">
        <v>17.399999999999999</v>
      </c>
      <c r="S38" s="20">
        <f t="shared" si="3"/>
        <v>63.319999999999993</v>
      </c>
      <c r="T38" s="44">
        <v>61.4583333333333</v>
      </c>
      <c r="U38" s="20">
        <v>61.914583333333297</v>
      </c>
      <c r="V38" s="20">
        <v>71.599999999999994</v>
      </c>
      <c r="W38" s="20">
        <v>72</v>
      </c>
      <c r="X38" s="20">
        <v>77</v>
      </c>
      <c r="Y38" s="20">
        <v>3.22</v>
      </c>
      <c r="Z38" s="44">
        <v>12</v>
      </c>
      <c r="AA38" s="44">
        <v>9670.7847222222208</v>
      </c>
      <c r="AB38" s="42">
        <v>25000</v>
      </c>
      <c r="AC38" s="44">
        <v>5.7406249999999996</v>
      </c>
      <c r="AD38" s="45">
        <v>50</v>
      </c>
      <c r="AE38" s="20">
        <v>-2984.4</v>
      </c>
      <c r="AF38" s="20">
        <v>0</v>
      </c>
      <c r="AG38" s="20">
        <v>4274.3</v>
      </c>
      <c r="AH38" s="20">
        <v>2992.7</v>
      </c>
      <c r="AI38" s="43">
        <f t="shared" si="4"/>
        <v>7267</v>
      </c>
      <c r="AJ38" s="42">
        <v>-1500</v>
      </c>
      <c r="AK38" s="42">
        <v>-3500</v>
      </c>
    </row>
    <row r="39" spans="1:37" x14ac:dyDescent="0.25">
      <c r="A39" s="40">
        <v>44507</v>
      </c>
      <c r="B39" s="20" t="s">
        <v>142</v>
      </c>
      <c r="C39" s="20">
        <f t="shared" si="0"/>
        <v>1</v>
      </c>
      <c r="D39" s="20"/>
      <c r="E39" s="20">
        <v>-5000</v>
      </c>
      <c r="F39" s="41">
        <f t="shared" si="1"/>
        <v>11280</v>
      </c>
      <c r="G39" s="20" t="s">
        <v>143</v>
      </c>
      <c r="H39" s="42">
        <v>9071.1789473684203</v>
      </c>
      <c r="I39" s="43">
        <v>754.91666666666697</v>
      </c>
      <c r="J39" s="20">
        <v>-6320.0958799999999</v>
      </c>
      <c r="K39" s="20">
        <f t="shared" si="2"/>
        <v>0</v>
      </c>
      <c r="L39" s="20">
        <v>-5344.3411649589116</v>
      </c>
      <c r="M39" s="20">
        <v>-7015.3212011228334</v>
      </c>
      <c r="N39" s="43">
        <v>129.010416666667</v>
      </c>
      <c r="O39" s="43">
        <v>99.3333333333333</v>
      </c>
      <c r="P39" s="42">
        <v>6305.8645833333303</v>
      </c>
      <c r="Q39" s="20">
        <v>15.9</v>
      </c>
      <c r="R39" s="20">
        <v>17.100000000000001</v>
      </c>
      <c r="S39" s="20">
        <f t="shared" si="3"/>
        <v>62.78</v>
      </c>
      <c r="T39" s="44">
        <v>60.8385416666667</v>
      </c>
      <c r="U39" s="20">
        <v>61.421875</v>
      </c>
      <c r="V39" s="20">
        <v>71.599999999999994</v>
      </c>
      <c r="W39" s="20">
        <v>72</v>
      </c>
      <c r="X39" s="20">
        <v>77</v>
      </c>
      <c r="Y39" s="20">
        <v>3.68</v>
      </c>
      <c r="Z39" s="44">
        <v>12</v>
      </c>
      <c r="AA39" s="44">
        <v>9490.7020102339193</v>
      </c>
      <c r="AB39" s="42">
        <v>25000</v>
      </c>
      <c r="AC39" s="44">
        <v>5.8250000000000002</v>
      </c>
      <c r="AD39" s="45">
        <v>50</v>
      </c>
      <c r="AE39" s="20">
        <v>-1615.6</v>
      </c>
      <c r="AF39" s="20">
        <v>0</v>
      </c>
      <c r="AG39" s="20">
        <v>4273.66</v>
      </c>
      <c r="AH39" s="20">
        <v>2389.96</v>
      </c>
      <c r="AI39" s="43">
        <f t="shared" si="4"/>
        <v>6663.62</v>
      </c>
      <c r="AJ39" s="42">
        <v>-1500</v>
      </c>
      <c r="AK39" s="42">
        <v>-3500</v>
      </c>
    </row>
    <row r="40" spans="1:37" x14ac:dyDescent="0.25">
      <c r="A40" s="40">
        <v>44508</v>
      </c>
      <c r="B40" s="20" t="s">
        <v>142</v>
      </c>
      <c r="C40" s="20">
        <f t="shared" si="0"/>
        <v>1</v>
      </c>
      <c r="D40" s="20"/>
      <c r="E40" s="20">
        <v>-5000</v>
      </c>
      <c r="F40" s="41">
        <f t="shared" si="1"/>
        <v>11280</v>
      </c>
      <c r="G40" s="20" t="s">
        <v>143</v>
      </c>
      <c r="H40" s="42">
        <v>8361.4838709677406</v>
      </c>
      <c r="I40" s="43">
        <v>732.48958333333303</v>
      </c>
      <c r="J40" s="20">
        <v>-6052.8985790269726</v>
      </c>
      <c r="K40" s="20">
        <f t="shared" si="2"/>
        <v>0</v>
      </c>
      <c r="L40" s="20">
        <v>-5489.8663714625663</v>
      </c>
      <c r="M40" s="20">
        <v>-7278.4503307457971</v>
      </c>
      <c r="N40" s="43">
        <v>121.739583333333</v>
      </c>
      <c r="O40" s="43">
        <v>96.6770833333333</v>
      </c>
      <c r="P40" s="42">
        <v>5980.75</v>
      </c>
      <c r="Q40" s="20">
        <v>16.2</v>
      </c>
      <c r="R40" s="20">
        <v>16.7</v>
      </c>
      <c r="S40" s="20">
        <f t="shared" si="3"/>
        <v>62.06</v>
      </c>
      <c r="T40" s="44">
        <v>58.863541666666698</v>
      </c>
      <c r="U40" s="20">
        <v>61.0572916666667</v>
      </c>
      <c r="V40" s="20">
        <v>71.599999999999994</v>
      </c>
      <c r="W40" s="20">
        <v>72</v>
      </c>
      <c r="X40" s="20">
        <v>77</v>
      </c>
      <c r="Y40" s="20">
        <v>3.41</v>
      </c>
      <c r="Z40" s="44">
        <v>12</v>
      </c>
      <c r="AA40" s="44">
        <v>8962.8910783342799</v>
      </c>
      <c r="AB40" s="42">
        <v>25000</v>
      </c>
      <c r="AC40" s="44">
        <v>5.9208004385964896</v>
      </c>
      <c r="AD40" s="45">
        <v>50</v>
      </c>
      <c r="AE40" s="20">
        <v>-1523.9</v>
      </c>
      <c r="AF40" s="20">
        <v>0</v>
      </c>
      <c r="AG40" s="20">
        <v>4270.7</v>
      </c>
      <c r="AH40" s="20">
        <v>2090.8000000000002</v>
      </c>
      <c r="AI40" s="43">
        <f t="shared" si="4"/>
        <v>6361.5</v>
      </c>
      <c r="AJ40" s="42">
        <v>-1500</v>
      </c>
      <c r="AK40" s="42">
        <v>-3500</v>
      </c>
    </row>
    <row r="41" spans="1:37" x14ac:dyDescent="0.25">
      <c r="A41" s="40">
        <v>44509</v>
      </c>
      <c r="B41" s="20" t="s">
        <v>142</v>
      </c>
      <c r="C41" s="20">
        <f t="shared" si="0"/>
        <v>1</v>
      </c>
      <c r="D41" s="20"/>
      <c r="E41" s="20">
        <v>-5000</v>
      </c>
      <c r="F41" s="41">
        <f t="shared" si="1"/>
        <v>11280</v>
      </c>
      <c r="G41" s="20" t="s">
        <v>143</v>
      </c>
      <c r="H41" s="42">
        <v>9015.7291666666697</v>
      </c>
      <c r="I41" s="43">
        <v>716.72916666666697</v>
      </c>
      <c r="J41" s="20">
        <v>-6862.1615248298458</v>
      </c>
      <c r="K41" s="20">
        <f t="shared" si="2"/>
        <v>0</v>
      </c>
      <c r="L41" s="20">
        <v>-6042.7907720171406</v>
      </c>
      <c r="M41" s="20">
        <v>-7410.0612420857788</v>
      </c>
      <c r="N41" s="43">
        <v>206.84375</v>
      </c>
      <c r="O41" s="43">
        <v>195.09375</v>
      </c>
      <c r="P41" s="42">
        <v>5807.7708333333303</v>
      </c>
      <c r="Q41" s="20">
        <v>15.9</v>
      </c>
      <c r="R41" s="20">
        <v>16.100000000000001</v>
      </c>
      <c r="S41" s="20">
        <f t="shared" si="3"/>
        <v>60.980000000000004</v>
      </c>
      <c r="T41" s="44">
        <v>58.126041666666701</v>
      </c>
      <c r="U41" s="20">
        <v>60.517708333333303</v>
      </c>
      <c r="V41" s="20">
        <v>71.599999999999994</v>
      </c>
      <c r="W41" s="20">
        <v>72</v>
      </c>
      <c r="X41" s="20">
        <v>77</v>
      </c>
      <c r="Y41" s="20">
        <v>5.25</v>
      </c>
      <c r="Z41" s="44">
        <v>12</v>
      </c>
      <c r="AA41" s="44">
        <v>8816.1306616676102</v>
      </c>
      <c r="AB41" s="42">
        <v>25000</v>
      </c>
      <c r="AC41" s="44">
        <v>6.45220195374801</v>
      </c>
      <c r="AD41" s="45">
        <v>50</v>
      </c>
      <c r="AE41" s="20">
        <v>-2109.6</v>
      </c>
      <c r="AF41" s="20">
        <v>0</v>
      </c>
      <c r="AG41" s="20">
        <v>4255.1000000000004</v>
      </c>
      <c r="AH41" s="20">
        <v>2997.2</v>
      </c>
      <c r="AI41" s="43">
        <f t="shared" si="4"/>
        <v>7252.3</v>
      </c>
      <c r="AJ41" s="42">
        <v>-1500</v>
      </c>
      <c r="AK41" s="42">
        <v>-3500</v>
      </c>
    </row>
    <row r="42" spans="1:37" x14ac:dyDescent="0.25">
      <c r="A42" s="40">
        <v>44510</v>
      </c>
      <c r="B42" s="20" t="s">
        <v>142</v>
      </c>
      <c r="C42" s="20">
        <f t="shared" si="0"/>
        <v>1</v>
      </c>
      <c r="D42" s="20"/>
      <c r="E42" s="20">
        <v>-5000</v>
      </c>
      <c r="F42" s="41">
        <f t="shared" si="1"/>
        <v>11280</v>
      </c>
      <c r="G42" s="20" t="s">
        <v>143</v>
      </c>
      <c r="H42" s="42">
        <v>9411.0416666666697</v>
      </c>
      <c r="I42" s="43">
        <v>700.6875</v>
      </c>
      <c r="J42" s="20">
        <v>-6779.5973887068321</v>
      </c>
      <c r="K42" s="20">
        <f t="shared" si="2"/>
        <v>0</v>
      </c>
      <c r="L42" s="20">
        <v>-6565.994470076128</v>
      </c>
      <c r="M42" s="20">
        <v>-7309.3622311023064</v>
      </c>
      <c r="N42" s="43">
        <v>208.864583333333</v>
      </c>
      <c r="O42" s="43">
        <v>197.28125</v>
      </c>
      <c r="P42" s="42">
        <v>6515.3020833333303</v>
      </c>
      <c r="Q42" s="20">
        <v>15.7</v>
      </c>
      <c r="R42" s="20">
        <v>16.100000000000001</v>
      </c>
      <c r="S42" s="20">
        <f t="shared" si="3"/>
        <v>60.980000000000004</v>
      </c>
      <c r="T42" s="44">
        <v>58.298958333333303</v>
      </c>
      <c r="U42" s="20">
        <v>60.501041666666701</v>
      </c>
      <c r="V42" s="20">
        <v>71.599999999999994</v>
      </c>
      <c r="W42" s="20">
        <v>72</v>
      </c>
      <c r="X42" s="20">
        <v>77</v>
      </c>
      <c r="Y42" s="20">
        <v>4.93</v>
      </c>
      <c r="Z42" s="44">
        <v>12</v>
      </c>
      <c r="AA42" s="44">
        <v>8929.4182347670194</v>
      </c>
      <c r="AB42" s="42">
        <v>25000</v>
      </c>
      <c r="AC42" s="44">
        <v>6.7424797315257798</v>
      </c>
      <c r="AD42" s="45">
        <v>50</v>
      </c>
      <c r="AE42" s="20">
        <v>-515.70000000000005</v>
      </c>
      <c r="AF42" s="20">
        <v>0</v>
      </c>
      <c r="AG42" s="20">
        <v>2121.5</v>
      </c>
      <c r="AH42" s="20">
        <v>4996.2</v>
      </c>
      <c r="AI42" s="43">
        <f t="shared" si="4"/>
        <v>7117.7</v>
      </c>
      <c r="AJ42" s="42">
        <v>-1000</v>
      </c>
      <c r="AK42" s="42">
        <v>-2500</v>
      </c>
    </row>
    <row r="43" spans="1:37" x14ac:dyDescent="0.25">
      <c r="A43" s="40">
        <v>44511</v>
      </c>
      <c r="B43" s="20" t="s">
        <v>142</v>
      </c>
      <c r="C43" s="20">
        <f t="shared" si="0"/>
        <v>1</v>
      </c>
      <c r="D43" s="20"/>
      <c r="E43" s="20">
        <v>-5000</v>
      </c>
      <c r="F43" s="41">
        <f t="shared" si="1"/>
        <v>11280</v>
      </c>
      <c r="G43" s="20" t="s">
        <v>143</v>
      </c>
      <c r="H43" s="42">
        <v>10579.052631578899</v>
      </c>
      <c r="I43" s="43">
        <v>662.85416666666697</v>
      </c>
      <c r="J43" s="20">
        <v>-8462.5806354928172</v>
      </c>
      <c r="K43" s="20">
        <f t="shared" si="2"/>
        <v>0</v>
      </c>
      <c r="L43" s="20">
        <v>-6895.4668016112937</v>
      </c>
      <c r="M43" s="20">
        <v>-7327.3302820764166</v>
      </c>
      <c r="N43" s="43">
        <v>168.1875</v>
      </c>
      <c r="O43" s="43">
        <v>149.40625</v>
      </c>
      <c r="P43" s="42">
        <v>11298.708333333299</v>
      </c>
      <c r="Q43" s="20">
        <v>15</v>
      </c>
      <c r="R43" s="20">
        <v>16.3</v>
      </c>
      <c r="S43" s="20">
        <f t="shared" si="3"/>
        <v>61.34</v>
      </c>
      <c r="T43" s="44">
        <v>59.435416666666697</v>
      </c>
      <c r="U43" s="20">
        <v>60.487499999999997</v>
      </c>
      <c r="V43" s="20">
        <v>71.599999999999994</v>
      </c>
      <c r="W43" s="20">
        <v>72</v>
      </c>
      <c r="X43" s="20">
        <v>77</v>
      </c>
      <c r="Y43" s="20">
        <v>2.9</v>
      </c>
      <c r="Z43" s="44">
        <v>12</v>
      </c>
      <c r="AA43" s="44">
        <v>9668.6078216374299</v>
      </c>
      <c r="AB43" s="42">
        <v>25000</v>
      </c>
      <c r="AC43" s="44">
        <v>7.2140404040404</v>
      </c>
      <c r="AD43" s="45">
        <v>50</v>
      </c>
      <c r="AE43" s="20">
        <v>-2080.8000000000002</v>
      </c>
      <c r="AF43" s="20">
        <v>0</v>
      </c>
      <c r="AG43" s="20">
        <v>2777.9</v>
      </c>
      <c r="AH43" s="20">
        <v>5995</v>
      </c>
      <c r="AI43" s="43">
        <f t="shared" si="4"/>
        <v>8772.9</v>
      </c>
      <c r="AJ43" s="42">
        <v>-1000</v>
      </c>
      <c r="AK43" s="42">
        <v>-2500</v>
      </c>
    </row>
    <row r="44" spans="1:37" x14ac:dyDescent="0.25">
      <c r="A44" s="40">
        <v>44512</v>
      </c>
      <c r="B44" s="20" t="s">
        <v>142</v>
      </c>
      <c r="C44" s="20">
        <f t="shared" si="0"/>
        <v>1</v>
      </c>
      <c r="D44" s="20"/>
      <c r="E44" s="20">
        <v>-5000</v>
      </c>
      <c r="F44" s="41">
        <f t="shared" si="1"/>
        <v>11280</v>
      </c>
      <c r="G44" s="20" t="s">
        <v>146</v>
      </c>
      <c r="H44" s="42">
        <v>13953.6842105263</v>
      </c>
      <c r="I44" s="43">
        <v>652.23958333333303</v>
      </c>
      <c r="J44" s="20">
        <v>-8438.8444716410395</v>
      </c>
      <c r="K44" s="20">
        <f t="shared" si="2"/>
        <v>0</v>
      </c>
      <c r="L44" s="20">
        <v>-7319.2165199395022</v>
      </c>
      <c r="M44" s="20">
        <v>-7280.203071373835</v>
      </c>
      <c r="N44" s="43">
        <v>158.864583333333</v>
      </c>
      <c r="O44" s="43">
        <v>124.697916666667</v>
      </c>
      <c r="P44" s="42">
        <v>9465.4583333333303</v>
      </c>
      <c r="Q44" s="20">
        <v>14.1</v>
      </c>
      <c r="R44" s="20">
        <v>16.2</v>
      </c>
      <c r="S44" s="20">
        <f t="shared" si="3"/>
        <v>61.16</v>
      </c>
      <c r="T44" s="44">
        <v>59.960416666666703</v>
      </c>
      <c r="U44" s="20">
        <v>60.361458333333303</v>
      </c>
      <c r="V44" s="20">
        <v>71.599999999999994</v>
      </c>
      <c r="W44" s="20">
        <v>72</v>
      </c>
      <c r="X44" s="20">
        <v>77</v>
      </c>
      <c r="Y44" s="20">
        <v>2.98</v>
      </c>
      <c r="Z44" s="44">
        <v>12</v>
      </c>
      <c r="AA44" s="44">
        <v>11314.592836257299</v>
      </c>
      <c r="AB44" s="42">
        <v>25000</v>
      </c>
      <c r="AC44" s="44">
        <v>9.3883625730994194</v>
      </c>
      <c r="AD44" s="45">
        <v>50</v>
      </c>
      <c r="AE44" s="20">
        <v>-1914.1</v>
      </c>
      <c r="AF44" s="20">
        <v>0</v>
      </c>
      <c r="AG44" s="20">
        <v>3225.1</v>
      </c>
      <c r="AH44" s="20">
        <v>5496.9</v>
      </c>
      <c r="AI44" s="43">
        <f t="shared" si="4"/>
        <v>8722</v>
      </c>
      <c r="AJ44" s="42">
        <v>-1000</v>
      </c>
      <c r="AK44" s="42">
        <v>-2500</v>
      </c>
    </row>
    <row r="45" spans="1:37" x14ac:dyDescent="0.25">
      <c r="A45" s="40">
        <v>44513</v>
      </c>
      <c r="B45" s="20" t="s">
        <v>145</v>
      </c>
      <c r="C45" s="20">
        <f t="shared" si="0"/>
        <v>0</v>
      </c>
      <c r="D45" s="20"/>
      <c r="E45" s="20">
        <v>-5000</v>
      </c>
      <c r="F45" s="41">
        <f t="shared" si="1"/>
        <v>11280</v>
      </c>
      <c r="G45" s="20" t="s">
        <v>146</v>
      </c>
      <c r="H45" s="42">
        <v>12707.8125</v>
      </c>
      <c r="I45" s="43">
        <v>609.65625</v>
      </c>
      <c r="J45" s="20">
        <v>-7135.1454218553063</v>
      </c>
      <c r="K45" s="20">
        <f t="shared" si="2"/>
        <v>0</v>
      </c>
      <c r="L45" s="20">
        <v>-7535.6658885051675</v>
      </c>
      <c r="M45" s="20">
        <v>-7116.8962615049168</v>
      </c>
      <c r="N45" s="43">
        <v>146.4375</v>
      </c>
      <c r="O45" s="43">
        <v>111.385416666667</v>
      </c>
      <c r="P45" s="42">
        <v>7454.0833333333303</v>
      </c>
      <c r="Q45" s="20">
        <v>13.5</v>
      </c>
      <c r="R45" s="20">
        <v>16.100000000000001</v>
      </c>
      <c r="S45" s="20">
        <f t="shared" si="3"/>
        <v>60.980000000000004</v>
      </c>
      <c r="T45" s="44">
        <v>59.629166666666698</v>
      </c>
      <c r="U45" s="20">
        <v>60.136458333333302</v>
      </c>
      <c r="V45" s="20">
        <v>71.599999999999994</v>
      </c>
      <c r="W45" s="20">
        <v>72</v>
      </c>
      <c r="X45" s="20">
        <v>77</v>
      </c>
      <c r="Y45" s="20">
        <v>3.19</v>
      </c>
      <c r="Z45" s="44">
        <v>12</v>
      </c>
      <c r="AA45" s="44">
        <v>12413.5164473684</v>
      </c>
      <c r="AB45" s="42">
        <v>25000</v>
      </c>
      <c r="AC45" s="44">
        <v>11.8338486842105</v>
      </c>
      <c r="AD45" s="45">
        <v>50</v>
      </c>
      <c r="AE45" s="20">
        <v>157.1</v>
      </c>
      <c r="AF45" s="20">
        <v>0</v>
      </c>
      <c r="AG45" s="20">
        <v>3569.4</v>
      </c>
      <c r="AH45" s="20">
        <v>3998</v>
      </c>
      <c r="AI45" s="43">
        <f t="shared" si="4"/>
        <v>7567.4</v>
      </c>
      <c r="AJ45" s="42">
        <v>-1000</v>
      </c>
      <c r="AK45" s="42">
        <v>-2500</v>
      </c>
    </row>
    <row r="46" spans="1:37" x14ac:dyDescent="0.25">
      <c r="A46" s="40">
        <v>44514</v>
      </c>
      <c r="B46" s="20" t="s">
        <v>145</v>
      </c>
      <c r="C46" s="20">
        <f t="shared" si="0"/>
        <v>0</v>
      </c>
      <c r="D46" s="20"/>
      <c r="E46" s="20">
        <v>-5000</v>
      </c>
      <c r="F46" s="41">
        <f t="shared" si="1"/>
        <v>11280</v>
      </c>
      <c r="G46" s="20" t="s">
        <v>146</v>
      </c>
      <c r="H46" s="42">
        <v>10861.979166666701</v>
      </c>
      <c r="I46" s="43">
        <v>592.30208333333303</v>
      </c>
      <c r="J46" s="20">
        <v>-7143.9409226065045</v>
      </c>
      <c r="K46" s="20">
        <f t="shared" si="2"/>
        <v>0</v>
      </c>
      <c r="L46" s="20">
        <v>-7592.0217680605001</v>
      </c>
      <c r="M46" s="20">
        <v>-6956.2509301638538</v>
      </c>
      <c r="N46" s="43">
        <v>137.083333333333</v>
      </c>
      <c r="O46" s="43">
        <v>104.427083333333</v>
      </c>
      <c r="P46" s="42">
        <v>6221.375</v>
      </c>
      <c r="Q46" s="20">
        <v>13.5</v>
      </c>
      <c r="R46" s="20">
        <v>16</v>
      </c>
      <c r="S46" s="20">
        <f t="shared" si="3"/>
        <v>60.8</v>
      </c>
      <c r="T46" s="44">
        <v>58.951578947368397</v>
      </c>
      <c r="U46" s="20">
        <v>59.890526315789501</v>
      </c>
      <c r="V46" s="20">
        <v>71.599999999999994</v>
      </c>
      <c r="W46" s="20">
        <v>72</v>
      </c>
      <c r="X46" s="20">
        <v>77</v>
      </c>
      <c r="Y46" s="20">
        <v>3.29</v>
      </c>
      <c r="Z46" s="44">
        <v>12</v>
      </c>
      <c r="AA46" s="44">
        <v>12507.8252923977</v>
      </c>
      <c r="AB46" s="42">
        <v>25000</v>
      </c>
      <c r="AC46" s="44">
        <v>13.5446125730994</v>
      </c>
      <c r="AD46" s="45">
        <v>50</v>
      </c>
      <c r="AE46" s="20">
        <v>-2599.6999999999998</v>
      </c>
      <c r="AF46" s="20">
        <v>0</v>
      </c>
      <c r="AG46" s="20">
        <v>3566.9</v>
      </c>
      <c r="AH46" s="20">
        <v>3988.4</v>
      </c>
      <c r="AI46" s="43">
        <f t="shared" si="4"/>
        <v>7555.3</v>
      </c>
      <c r="AJ46" s="42">
        <v>-1000</v>
      </c>
      <c r="AK46" s="42">
        <v>-2500</v>
      </c>
    </row>
    <row r="47" spans="1:37" x14ac:dyDescent="0.25">
      <c r="A47" s="40">
        <v>44515</v>
      </c>
      <c r="B47" s="20" t="s">
        <v>145</v>
      </c>
      <c r="C47" s="20">
        <f t="shared" si="0"/>
        <v>0</v>
      </c>
      <c r="D47" s="20"/>
      <c r="E47" s="20">
        <v>-5000</v>
      </c>
      <c r="F47" s="41">
        <f t="shared" si="1"/>
        <v>11280</v>
      </c>
      <c r="G47" s="20" t="s">
        <v>143</v>
      </c>
      <c r="H47" s="42">
        <v>9219.40625</v>
      </c>
      <c r="I47" s="43">
        <v>597.82291666666697</v>
      </c>
      <c r="J47" s="20">
        <v>-5384.0515377312822</v>
      </c>
      <c r="K47" s="20">
        <f t="shared" si="2"/>
        <v>0</v>
      </c>
      <c r="L47" s="20">
        <v>-7312.9125978653901</v>
      </c>
      <c r="M47" s="20">
        <v>-6646.1999060394692</v>
      </c>
      <c r="N47" s="43">
        <v>132.3125</v>
      </c>
      <c r="O47" s="43">
        <v>100.604166666667</v>
      </c>
      <c r="P47" s="42">
        <v>5418.3541666666697</v>
      </c>
      <c r="Q47" s="20">
        <v>13.7</v>
      </c>
      <c r="R47" s="20">
        <v>15.8</v>
      </c>
      <c r="S47" s="20">
        <f t="shared" si="3"/>
        <v>60.44</v>
      </c>
      <c r="T47" s="44">
        <v>58.016666666666701</v>
      </c>
      <c r="U47" s="20">
        <v>59.590625000000003</v>
      </c>
      <c r="V47" s="20">
        <v>71.599999999999994</v>
      </c>
      <c r="W47" s="20">
        <v>72</v>
      </c>
      <c r="X47" s="20">
        <v>77</v>
      </c>
      <c r="Y47" s="20">
        <v>3.33</v>
      </c>
      <c r="Z47" s="44">
        <v>12</v>
      </c>
      <c r="AA47" s="44">
        <v>10929.7326388889</v>
      </c>
      <c r="AB47" s="42">
        <v>25000</v>
      </c>
      <c r="AC47" s="44">
        <v>12.280902777777801</v>
      </c>
      <c r="AD47" s="45">
        <v>50</v>
      </c>
      <c r="AE47" s="20">
        <v>-3788.2</v>
      </c>
      <c r="AF47" s="20">
        <v>0</v>
      </c>
      <c r="AG47" s="20">
        <v>3282.1</v>
      </c>
      <c r="AH47" s="20">
        <v>2486</v>
      </c>
      <c r="AI47" s="43">
        <f t="shared" si="4"/>
        <v>5768.1</v>
      </c>
      <c r="AJ47" s="42">
        <v>-1000</v>
      </c>
      <c r="AK47" s="42">
        <v>-2500</v>
      </c>
    </row>
    <row r="48" spans="1:37" x14ac:dyDescent="0.25">
      <c r="A48" s="40">
        <v>44516</v>
      </c>
      <c r="B48" s="20" t="s">
        <v>145</v>
      </c>
      <c r="C48" s="20">
        <f t="shared" si="0"/>
        <v>0</v>
      </c>
      <c r="D48" s="20"/>
      <c r="E48" s="20">
        <v>-5000</v>
      </c>
      <c r="F48" s="41">
        <f t="shared" si="1"/>
        <v>11280</v>
      </c>
      <c r="G48" s="20" t="s">
        <v>143</v>
      </c>
      <c r="H48" s="42">
        <v>8393.7291666666697</v>
      </c>
      <c r="I48" s="43">
        <v>597.494736842105</v>
      </c>
      <c r="J48" s="20">
        <v>-4436.1765097050666</v>
      </c>
      <c r="K48" s="20">
        <f t="shared" si="2"/>
        <v>1</v>
      </c>
      <c r="L48" s="20">
        <v>-6507.6317727078394</v>
      </c>
      <c r="M48" s="20">
        <v>-6244.0787725993014</v>
      </c>
      <c r="N48" s="43">
        <v>127.333333333333</v>
      </c>
      <c r="O48" s="43">
        <v>98.5416666666667</v>
      </c>
      <c r="P48" s="42">
        <v>4841.46875</v>
      </c>
      <c r="Q48" s="20">
        <v>13.2</v>
      </c>
      <c r="R48" s="20">
        <v>15.6</v>
      </c>
      <c r="S48" s="20">
        <f t="shared" si="3"/>
        <v>60.08</v>
      </c>
      <c r="T48" s="44">
        <v>57.253124999999997</v>
      </c>
      <c r="U48" s="20">
        <v>59.309375000000003</v>
      </c>
      <c r="V48" s="20">
        <v>71.599999999999994</v>
      </c>
      <c r="W48" s="20">
        <v>72</v>
      </c>
      <c r="X48" s="20">
        <v>77</v>
      </c>
      <c r="Y48" s="20">
        <v>4.08</v>
      </c>
      <c r="Z48" s="44">
        <v>12</v>
      </c>
      <c r="AA48" s="44">
        <v>9491.7048611111095</v>
      </c>
      <c r="AB48" s="42">
        <v>25000</v>
      </c>
      <c r="AC48" s="44">
        <v>10.1934027777778</v>
      </c>
      <c r="AD48" s="45">
        <v>50</v>
      </c>
      <c r="AE48" s="20">
        <v>-3009.3</v>
      </c>
      <c r="AF48" s="20">
        <v>0</v>
      </c>
      <c r="AG48" s="20">
        <v>3776.2</v>
      </c>
      <c r="AH48" s="20">
        <v>993.7</v>
      </c>
      <c r="AI48" s="43">
        <f t="shared" si="4"/>
        <v>4769.8999999999996</v>
      </c>
      <c r="AJ48" s="42">
        <v>-1000</v>
      </c>
      <c r="AK48" s="42">
        <v>-2500</v>
      </c>
    </row>
    <row r="49" spans="1:37" x14ac:dyDescent="0.25">
      <c r="A49" s="40">
        <v>44517</v>
      </c>
      <c r="B49" s="20" t="s">
        <v>145</v>
      </c>
      <c r="C49" s="20">
        <f t="shared" si="0"/>
        <v>0</v>
      </c>
      <c r="D49" s="20"/>
      <c r="E49" s="20">
        <v>-5000</v>
      </c>
      <c r="F49" s="41">
        <f t="shared" si="1"/>
        <v>11280</v>
      </c>
      <c r="G49" s="20" t="s">
        <v>143</v>
      </c>
      <c r="H49" s="42">
        <v>7336.08421052632</v>
      </c>
      <c r="I49" s="43">
        <v>595.70833333333303</v>
      </c>
      <c r="J49" s="20">
        <v>-3370.4078013309804</v>
      </c>
      <c r="K49" s="20">
        <f t="shared" si="2"/>
        <v>1</v>
      </c>
      <c r="L49" s="20">
        <v>-5493.9444386458281</v>
      </c>
      <c r="M49" s="20">
        <v>-6104.4455765151788</v>
      </c>
      <c r="N49" s="43">
        <v>124.760416666667</v>
      </c>
      <c r="O49" s="43">
        <v>96.2604166666667</v>
      </c>
      <c r="P49" s="42">
        <v>4544.0416666666697</v>
      </c>
      <c r="Q49" s="20">
        <v>13.2</v>
      </c>
      <c r="R49" s="20">
        <v>15.4</v>
      </c>
      <c r="S49" s="20">
        <f t="shared" si="3"/>
        <v>59.72</v>
      </c>
      <c r="T49" s="44">
        <v>57.477083333333297</v>
      </c>
      <c r="U49" s="20">
        <v>59.0705263157895</v>
      </c>
      <c r="V49" s="20">
        <v>71.599999999999994</v>
      </c>
      <c r="W49" s="20">
        <v>72</v>
      </c>
      <c r="X49" s="20">
        <v>77</v>
      </c>
      <c r="Y49" s="20">
        <v>3.55</v>
      </c>
      <c r="Z49" s="44">
        <v>12</v>
      </c>
      <c r="AA49" s="44">
        <v>8316.4065423976608</v>
      </c>
      <c r="AB49" s="42">
        <v>25000</v>
      </c>
      <c r="AC49" s="44">
        <v>8.1413194444444397</v>
      </c>
      <c r="AD49" s="45">
        <v>50</v>
      </c>
      <c r="AE49" s="20">
        <v>-1993</v>
      </c>
      <c r="AF49" s="20">
        <v>0</v>
      </c>
      <c r="AG49" s="20">
        <v>2612.1</v>
      </c>
      <c r="AH49" s="20">
        <v>990.7</v>
      </c>
      <c r="AI49" s="43">
        <f t="shared" si="4"/>
        <v>3602.8</v>
      </c>
      <c r="AJ49" s="42">
        <v>-2500</v>
      </c>
      <c r="AK49" s="42">
        <v>-5500</v>
      </c>
    </row>
    <row r="50" spans="1:37" x14ac:dyDescent="0.25">
      <c r="A50" s="40">
        <v>44518</v>
      </c>
      <c r="B50" s="20" t="s">
        <v>145</v>
      </c>
      <c r="C50" s="20">
        <f t="shared" si="0"/>
        <v>0</v>
      </c>
      <c r="D50" s="20"/>
      <c r="E50" s="20">
        <v>-5000</v>
      </c>
      <c r="F50" s="41">
        <f t="shared" si="1"/>
        <v>11280</v>
      </c>
      <c r="G50" s="20" t="s">
        <v>143</v>
      </c>
      <c r="H50" s="42">
        <v>6942.8105263157904</v>
      </c>
      <c r="I50" s="43">
        <v>602.884210526316</v>
      </c>
      <c r="J50" s="20">
        <v>-2854.0566680262164</v>
      </c>
      <c r="K50" s="20">
        <f t="shared" si="2"/>
        <v>1</v>
      </c>
      <c r="L50" s="20">
        <v>-4637.7266878800101</v>
      </c>
      <c r="M50" s="20">
        <v>-6015.625372655838</v>
      </c>
      <c r="N50" s="43">
        <v>126.208333333333</v>
      </c>
      <c r="O50" s="43">
        <v>96.375</v>
      </c>
      <c r="P50" s="42">
        <v>4305.8229166666697</v>
      </c>
      <c r="Q50" s="20">
        <v>14.2</v>
      </c>
      <c r="R50" s="20">
        <v>15.2</v>
      </c>
      <c r="S50" s="20">
        <f t="shared" si="3"/>
        <v>59.36</v>
      </c>
      <c r="T50" s="44">
        <v>57.330208333333303</v>
      </c>
      <c r="U50" s="20">
        <v>58.757291666666703</v>
      </c>
      <c r="V50" s="20">
        <v>71.599999999999994</v>
      </c>
      <c r="W50" s="20">
        <v>72</v>
      </c>
      <c r="X50" s="20">
        <v>77</v>
      </c>
      <c r="Y50" s="20">
        <v>3.12</v>
      </c>
      <c r="Z50" s="44">
        <v>12</v>
      </c>
      <c r="AA50" s="44">
        <v>7557.54130116959</v>
      </c>
      <c r="AB50" s="42">
        <v>25000</v>
      </c>
      <c r="AC50" s="44">
        <v>6.6055555555555596</v>
      </c>
      <c r="AD50" s="45">
        <v>50</v>
      </c>
      <c r="AE50" s="20">
        <v>-1509.5</v>
      </c>
      <c r="AF50" s="20">
        <v>0</v>
      </c>
      <c r="AG50" s="20">
        <v>2704.3</v>
      </c>
      <c r="AH50" s="20">
        <v>293.89999999999998</v>
      </c>
      <c r="AI50" s="43">
        <f t="shared" si="4"/>
        <v>2998.2000000000003</v>
      </c>
      <c r="AJ50" s="42">
        <v>-2500</v>
      </c>
      <c r="AK50" s="42">
        <v>-5500</v>
      </c>
    </row>
    <row r="51" spans="1:37" x14ac:dyDescent="0.25">
      <c r="A51" s="40">
        <v>44519</v>
      </c>
      <c r="B51" s="20" t="s">
        <v>142</v>
      </c>
      <c r="C51" s="20">
        <f t="shared" si="0"/>
        <v>1</v>
      </c>
      <c r="D51" s="20"/>
      <c r="E51" s="20">
        <v>-5000</v>
      </c>
      <c r="F51" s="41">
        <f t="shared" si="1"/>
        <v>11280</v>
      </c>
      <c r="G51" s="20" t="s">
        <v>143</v>
      </c>
      <c r="H51" s="42">
        <v>6920.8125</v>
      </c>
      <c r="I51" s="43">
        <v>601.875</v>
      </c>
      <c r="J51" s="20">
        <v>-2884.5083288555588</v>
      </c>
      <c r="K51" s="20">
        <f t="shared" si="2"/>
        <v>1</v>
      </c>
      <c r="L51" s="20">
        <v>-3785.8401691298213</v>
      </c>
      <c r="M51" s="20">
        <v>-5924.2631891161</v>
      </c>
      <c r="N51" s="43">
        <v>141.395833333333</v>
      </c>
      <c r="O51" s="43">
        <v>106.479166666667</v>
      </c>
      <c r="P51" s="42">
        <v>4132.2083333333303</v>
      </c>
      <c r="Q51" s="20">
        <v>13.8</v>
      </c>
      <c r="R51" s="20">
        <v>15.1</v>
      </c>
      <c r="S51" s="20">
        <f t="shared" si="3"/>
        <v>59.18</v>
      </c>
      <c r="T51" s="44">
        <v>57.05</v>
      </c>
      <c r="U51" s="20">
        <v>58.679166666666703</v>
      </c>
      <c r="V51" s="20">
        <v>71.599999999999994</v>
      </c>
      <c r="W51" s="20">
        <v>72</v>
      </c>
      <c r="X51" s="20">
        <v>77</v>
      </c>
      <c r="Y51" s="20">
        <v>2.91</v>
      </c>
      <c r="Z51" s="44">
        <v>12</v>
      </c>
      <c r="AA51" s="44">
        <v>7066.5690789473701</v>
      </c>
      <c r="AB51" s="42">
        <v>25000</v>
      </c>
      <c r="AC51" s="44">
        <v>5.7451388888888903</v>
      </c>
      <c r="AD51" s="45">
        <v>50</v>
      </c>
      <c r="AE51" s="20">
        <v>-1587.5</v>
      </c>
      <c r="AF51" s="20">
        <v>0</v>
      </c>
      <c r="AG51" s="20">
        <v>2741.6</v>
      </c>
      <c r="AH51" s="20">
        <v>296.89999999999998</v>
      </c>
      <c r="AI51" s="43">
        <f t="shared" si="4"/>
        <v>3038.5</v>
      </c>
      <c r="AJ51" s="42">
        <v>-2500</v>
      </c>
      <c r="AK51" s="42">
        <v>-5500</v>
      </c>
    </row>
    <row r="52" spans="1:37" x14ac:dyDescent="0.25">
      <c r="A52" s="40">
        <v>44520</v>
      </c>
      <c r="B52" s="20" t="s">
        <v>142</v>
      </c>
      <c r="C52" s="20">
        <f t="shared" si="0"/>
        <v>1</v>
      </c>
      <c r="D52" s="20"/>
      <c r="E52" s="20">
        <v>-5000</v>
      </c>
      <c r="F52" s="41">
        <f t="shared" si="1"/>
        <v>11280</v>
      </c>
      <c r="G52" s="20" t="s">
        <v>143</v>
      </c>
      <c r="H52" s="42">
        <v>6807.78125</v>
      </c>
      <c r="I52" s="43">
        <v>608.54166666666697</v>
      </c>
      <c r="J52" s="20">
        <v>-2878.2007631787246</v>
      </c>
      <c r="K52" s="20">
        <f t="shared" si="2"/>
        <v>1</v>
      </c>
      <c r="L52" s="20">
        <v>-3284.670014219309</v>
      </c>
      <c r="M52" s="20">
        <v>-5643.0476023562242</v>
      </c>
      <c r="N52" s="43">
        <v>145.916666666667</v>
      </c>
      <c r="O52" s="43">
        <v>112.645833333333</v>
      </c>
      <c r="P52" s="42">
        <v>4053.0208333333298</v>
      </c>
      <c r="Q52" s="20">
        <v>13.6</v>
      </c>
      <c r="R52" s="20">
        <v>15.2</v>
      </c>
      <c r="S52" s="20">
        <f t="shared" si="3"/>
        <v>59.36</v>
      </c>
      <c r="T52" s="44">
        <v>58.5677083333333</v>
      </c>
      <c r="U52" s="20">
        <v>58.639583333333299</v>
      </c>
      <c r="V52" s="20">
        <v>71.599999999999994</v>
      </c>
      <c r="W52" s="20">
        <v>72</v>
      </c>
      <c r="X52" s="20">
        <v>77</v>
      </c>
      <c r="Y52" s="20">
        <v>3.94</v>
      </c>
      <c r="Z52" s="44">
        <v>12</v>
      </c>
      <c r="AA52" s="44">
        <v>6890.4680921052604</v>
      </c>
      <c r="AB52" s="42">
        <v>25000</v>
      </c>
      <c r="AC52" s="44">
        <v>5.4322916666666696</v>
      </c>
      <c r="AD52" s="45">
        <v>50</v>
      </c>
      <c r="AE52" s="20">
        <v>-231.5</v>
      </c>
      <c r="AF52" s="20">
        <v>0</v>
      </c>
      <c r="AG52" s="20">
        <v>2738.6</v>
      </c>
      <c r="AH52" s="20">
        <v>297.39999999999998</v>
      </c>
      <c r="AI52" s="43">
        <f t="shared" si="4"/>
        <v>3036</v>
      </c>
      <c r="AJ52" s="42">
        <v>-2500</v>
      </c>
      <c r="AK52" s="42">
        <v>-5500</v>
      </c>
    </row>
    <row r="53" spans="1:37" x14ac:dyDescent="0.25">
      <c r="A53" s="40">
        <v>44521</v>
      </c>
      <c r="B53" s="20" t="s">
        <v>142</v>
      </c>
      <c r="C53" s="20">
        <f t="shared" si="0"/>
        <v>1</v>
      </c>
      <c r="D53" s="20"/>
      <c r="E53" s="20">
        <v>-5000</v>
      </c>
      <c r="F53" s="41">
        <f t="shared" si="1"/>
        <v>11280</v>
      </c>
      <c r="G53" s="20" t="s">
        <v>143</v>
      </c>
      <c r="H53" s="42">
        <v>6859.125</v>
      </c>
      <c r="I53" s="43">
        <v>618.13541666666697</v>
      </c>
      <c r="J53" s="20">
        <v>-2862.6227575018906</v>
      </c>
      <c r="K53" s="20">
        <f t="shared" si="2"/>
        <v>1</v>
      </c>
      <c r="L53" s="20">
        <v>-2969.9592637786741</v>
      </c>
      <c r="M53" s="20">
        <v>-5396.085236463502</v>
      </c>
      <c r="N53" s="43">
        <v>133.583333333333</v>
      </c>
      <c r="O53" s="43">
        <v>103.958333333333</v>
      </c>
      <c r="P53" s="42">
        <v>4008.53125</v>
      </c>
      <c r="Q53" s="20">
        <v>13.6</v>
      </c>
      <c r="R53" s="20">
        <v>15</v>
      </c>
      <c r="S53" s="20">
        <f t="shared" si="3"/>
        <v>59</v>
      </c>
      <c r="T53" s="44">
        <v>58.3336842105263</v>
      </c>
      <c r="U53" s="20">
        <v>58.401052631578899</v>
      </c>
      <c r="V53" s="20">
        <v>71.599999999999994</v>
      </c>
      <c r="W53" s="20">
        <v>72</v>
      </c>
      <c r="X53" s="20">
        <v>77</v>
      </c>
      <c r="Y53" s="20">
        <v>2.88</v>
      </c>
      <c r="Z53" s="44">
        <v>12</v>
      </c>
      <c r="AA53" s="44">
        <v>6862.5729166666697</v>
      </c>
      <c r="AB53" s="42">
        <v>25000</v>
      </c>
      <c r="AC53" s="44">
        <v>5.36215277777778</v>
      </c>
      <c r="AD53" s="45">
        <v>50</v>
      </c>
      <c r="AE53" s="20">
        <v>656.4</v>
      </c>
      <c r="AF53" s="20">
        <v>0</v>
      </c>
      <c r="AG53" s="20">
        <v>2739.6</v>
      </c>
      <c r="AH53" s="20">
        <v>293.89999999999998</v>
      </c>
      <c r="AI53" s="43">
        <f t="shared" si="4"/>
        <v>3033.5</v>
      </c>
      <c r="AJ53" s="42">
        <v>-2500</v>
      </c>
      <c r="AK53" s="42">
        <v>-5500</v>
      </c>
    </row>
    <row r="54" spans="1:37" x14ac:dyDescent="0.25">
      <c r="A54" s="40">
        <v>44522</v>
      </c>
      <c r="B54" s="20" t="s">
        <v>142</v>
      </c>
      <c r="C54" s="20">
        <f t="shared" si="0"/>
        <v>1</v>
      </c>
      <c r="D54" s="20"/>
      <c r="E54" s="20">
        <v>-5000</v>
      </c>
      <c r="F54" s="41">
        <f t="shared" si="1"/>
        <v>11280</v>
      </c>
      <c r="G54" s="20" t="s">
        <v>143</v>
      </c>
      <c r="H54" s="42">
        <v>6370.1875</v>
      </c>
      <c r="I54" s="43">
        <v>620.40625</v>
      </c>
      <c r="J54" s="20">
        <v>-2859.0624926896899</v>
      </c>
      <c r="K54" s="20">
        <f t="shared" si="2"/>
        <v>1</v>
      </c>
      <c r="L54" s="20">
        <v>-2867.6902020504158</v>
      </c>
      <c r="M54" s="20">
        <v>-5167.9540874394097</v>
      </c>
      <c r="N54" s="43">
        <v>130.3125</v>
      </c>
      <c r="O54" s="43">
        <v>100.041666666667</v>
      </c>
      <c r="P54" s="42">
        <v>3954.7708333333298</v>
      </c>
      <c r="Q54" s="20">
        <v>13.5</v>
      </c>
      <c r="R54" s="20">
        <v>14.9</v>
      </c>
      <c r="S54" s="20">
        <f t="shared" si="3"/>
        <v>58.82</v>
      </c>
      <c r="T54" s="44">
        <v>57.4375</v>
      </c>
      <c r="U54" s="20">
        <v>58.3125</v>
      </c>
      <c r="V54" s="20">
        <v>71.599999999999994</v>
      </c>
      <c r="W54" s="20">
        <v>72</v>
      </c>
      <c r="X54" s="20">
        <v>77</v>
      </c>
      <c r="Y54" s="20">
        <v>2.69</v>
      </c>
      <c r="Z54" s="44">
        <v>12</v>
      </c>
      <c r="AA54" s="44">
        <v>6679.03125</v>
      </c>
      <c r="AB54" s="42">
        <v>25000</v>
      </c>
      <c r="AC54" s="44">
        <v>5.3947261530398301</v>
      </c>
      <c r="AD54" s="45">
        <v>50</v>
      </c>
      <c r="AE54" s="20">
        <v>666.5</v>
      </c>
      <c r="AF54" s="20">
        <v>0</v>
      </c>
      <c r="AG54" s="20">
        <v>2734.1</v>
      </c>
      <c r="AH54" s="20">
        <v>296.39999999999998</v>
      </c>
      <c r="AI54" s="43">
        <f t="shared" si="4"/>
        <v>3030.5</v>
      </c>
      <c r="AJ54" s="42">
        <v>-2500</v>
      </c>
      <c r="AK54" s="42">
        <v>-5500</v>
      </c>
    </row>
    <row r="55" spans="1:37" x14ac:dyDescent="0.25">
      <c r="A55" s="40">
        <v>44523</v>
      </c>
      <c r="B55" s="20" t="s">
        <v>145</v>
      </c>
      <c r="C55" s="20">
        <f t="shared" si="0"/>
        <v>0</v>
      </c>
      <c r="D55" s="20"/>
      <c r="E55" s="20">
        <v>-5000</v>
      </c>
      <c r="F55" s="41">
        <f t="shared" si="1"/>
        <v>11280</v>
      </c>
      <c r="G55" s="20" t="s">
        <v>143</v>
      </c>
      <c r="H55" s="42">
        <v>6512.87368421053</v>
      </c>
      <c r="I55" s="43">
        <v>621.78947368421098</v>
      </c>
      <c r="J55" s="20">
        <v>-2880.5119862616584</v>
      </c>
      <c r="K55" s="20">
        <f t="shared" si="2"/>
        <v>1</v>
      </c>
      <c r="L55" s="20">
        <v>-2872.9812656975046</v>
      </c>
      <c r="M55" s="20">
        <v>-4883.5505489702555</v>
      </c>
      <c r="N55" s="43">
        <v>128.833333333333</v>
      </c>
      <c r="O55" s="43">
        <v>98.7083333333333</v>
      </c>
      <c r="P55" s="42">
        <v>3870.5625</v>
      </c>
      <c r="Q55" s="20">
        <v>13.1</v>
      </c>
      <c r="R55" s="20">
        <v>14.8</v>
      </c>
      <c r="S55" s="20">
        <f t="shared" si="3"/>
        <v>58.64</v>
      </c>
      <c r="T55" s="44">
        <v>56.685416666666697</v>
      </c>
      <c r="U55" s="20">
        <v>58.017708333333303</v>
      </c>
      <c r="V55" s="20">
        <v>71.599999999999994</v>
      </c>
      <c r="W55" s="20">
        <v>72</v>
      </c>
      <c r="X55" s="20">
        <v>77</v>
      </c>
      <c r="Y55" s="20">
        <v>2.38</v>
      </c>
      <c r="Z55" s="44">
        <v>12</v>
      </c>
      <c r="AA55" s="44">
        <v>6580.7287280701803</v>
      </c>
      <c r="AB55" s="42">
        <v>25000</v>
      </c>
      <c r="AC55" s="44">
        <v>5.4249344863731697</v>
      </c>
      <c r="AD55" s="45">
        <v>50</v>
      </c>
      <c r="AE55" s="20">
        <v>541.5</v>
      </c>
      <c r="AF55" s="20">
        <v>0</v>
      </c>
      <c r="AG55" s="20">
        <v>2741.1</v>
      </c>
      <c r="AH55" s="20">
        <v>299</v>
      </c>
      <c r="AI55" s="43">
        <f t="shared" si="4"/>
        <v>3040.1</v>
      </c>
      <c r="AJ55" s="42">
        <v>-2500</v>
      </c>
      <c r="AK55" s="42">
        <v>-5500</v>
      </c>
    </row>
    <row r="56" spans="1:37" x14ac:dyDescent="0.25">
      <c r="A56" s="40">
        <v>44524</v>
      </c>
      <c r="B56" s="20" t="s">
        <v>145</v>
      </c>
      <c r="C56" s="20">
        <f t="shared" si="0"/>
        <v>0</v>
      </c>
      <c r="D56" s="20"/>
      <c r="E56" s="20">
        <v>-5000</v>
      </c>
      <c r="F56" s="41">
        <f t="shared" si="1"/>
        <v>11280</v>
      </c>
      <c r="G56" s="20" t="s">
        <v>143</v>
      </c>
      <c r="H56" s="42">
        <v>6814.3020833333303</v>
      </c>
      <c r="I56" s="43">
        <v>615.51041666666697</v>
      </c>
      <c r="J56" s="20">
        <v>-2892.8843718250569</v>
      </c>
      <c r="K56" s="20">
        <f t="shared" si="2"/>
        <v>1</v>
      </c>
      <c r="L56" s="20">
        <v>-2874.6564742914043</v>
      </c>
      <c r="M56" s="20">
        <v>-4605.9281906215565</v>
      </c>
      <c r="N56" s="43">
        <v>126.291666666667</v>
      </c>
      <c r="O56" s="43">
        <v>97.5416666666667</v>
      </c>
      <c r="P56" s="42">
        <v>3900.3541666666702</v>
      </c>
      <c r="Q56" s="20">
        <v>12.5</v>
      </c>
      <c r="R56" s="20">
        <v>14.4</v>
      </c>
      <c r="S56" s="20">
        <f t="shared" si="3"/>
        <v>57.92</v>
      </c>
      <c r="T56" s="44">
        <v>55.220833333333303</v>
      </c>
      <c r="U56" s="20">
        <v>57.298958333333303</v>
      </c>
      <c r="V56" s="20">
        <v>71.599999999999994</v>
      </c>
      <c r="W56" s="20">
        <v>72</v>
      </c>
      <c r="X56" s="20">
        <v>77</v>
      </c>
      <c r="Y56" s="20">
        <v>3.01</v>
      </c>
      <c r="Z56" s="44">
        <v>12</v>
      </c>
      <c r="AA56" s="44">
        <v>6565.7877558479504</v>
      </c>
      <c r="AB56" s="42">
        <v>25000</v>
      </c>
      <c r="AC56" s="44">
        <v>5.4023650419287197</v>
      </c>
      <c r="AD56" s="45">
        <v>50</v>
      </c>
      <c r="AE56" s="20">
        <v>-792.8</v>
      </c>
      <c r="AF56" s="20">
        <v>0</v>
      </c>
      <c r="AG56" s="20">
        <v>2735.1</v>
      </c>
      <c r="AH56" s="20">
        <v>295.89999999999998</v>
      </c>
      <c r="AI56" s="43">
        <f t="shared" si="4"/>
        <v>3031</v>
      </c>
      <c r="AJ56" s="42">
        <v>-2500</v>
      </c>
      <c r="AK56" s="42">
        <v>-4500</v>
      </c>
    </row>
    <row r="57" spans="1:37" x14ac:dyDescent="0.25">
      <c r="A57" s="40">
        <v>44525</v>
      </c>
      <c r="B57" s="20" t="s">
        <v>145</v>
      </c>
      <c r="C57" s="20">
        <f t="shared" si="0"/>
        <v>0</v>
      </c>
      <c r="D57" s="20"/>
      <c r="E57" s="20">
        <v>-5000</v>
      </c>
      <c r="F57" s="41">
        <f t="shared" si="1"/>
        <v>11280</v>
      </c>
      <c r="G57" s="20" t="s">
        <v>143</v>
      </c>
      <c r="H57" s="42">
        <v>6499.4631578947401</v>
      </c>
      <c r="I57" s="43">
        <v>596.67708333333303</v>
      </c>
      <c r="J57" s="20">
        <v>-2035.6898124098816</v>
      </c>
      <c r="K57" s="20">
        <f t="shared" si="2"/>
        <v>1</v>
      </c>
      <c r="L57" s="20">
        <v>-2706.1542841376349</v>
      </c>
      <c r="M57" s="20">
        <v>-4146.8645604013464</v>
      </c>
      <c r="N57" s="43">
        <v>123.229166666667</v>
      </c>
      <c r="O57" s="43">
        <v>94.7916666666667</v>
      </c>
      <c r="P57" s="42">
        <v>3867.75</v>
      </c>
      <c r="Q57" s="20">
        <v>12.3</v>
      </c>
      <c r="R57" s="20">
        <v>14</v>
      </c>
      <c r="S57" s="20">
        <f t="shared" si="3"/>
        <v>57.2</v>
      </c>
      <c r="T57" s="44">
        <v>53.980208333333302</v>
      </c>
      <c r="U57" s="20">
        <v>56.903125000000003</v>
      </c>
      <c r="V57" s="20">
        <v>71.599999999999994</v>
      </c>
      <c r="W57" s="20">
        <v>72</v>
      </c>
      <c r="X57" s="20">
        <v>77</v>
      </c>
      <c r="Y57" s="20">
        <v>1.98</v>
      </c>
      <c r="Z57" s="44">
        <v>12</v>
      </c>
      <c r="AA57" s="44">
        <v>6608.8796418128604</v>
      </c>
      <c r="AB57" s="42">
        <v>25000</v>
      </c>
      <c r="AC57" s="44">
        <v>5.2406249999999996</v>
      </c>
      <c r="AD57" s="45">
        <v>50</v>
      </c>
      <c r="AE57" s="20">
        <v>-769.5</v>
      </c>
      <c r="AF57" s="20">
        <v>0</v>
      </c>
      <c r="AG57" s="20">
        <v>1772.1</v>
      </c>
      <c r="AH57" s="20">
        <v>296.39999999999998</v>
      </c>
      <c r="AI57" s="43">
        <f t="shared" si="4"/>
        <v>2068.5</v>
      </c>
      <c r="AJ57" s="42">
        <v>-2500</v>
      </c>
      <c r="AK57" s="42">
        <v>-4500</v>
      </c>
    </row>
    <row r="58" spans="1:37" x14ac:dyDescent="0.25">
      <c r="A58" s="40">
        <v>44526</v>
      </c>
      <c r="B58" s="20" t="s">
        <v>142</v>
      </c>
      <c r="C58" s="20">
        <f t="shared" si="0"/>
        <v>1</v>
      </c>
      <c r="D58" s="20"/>
      <c r="E58" s="20">
        <v>-5000</v>
      </c>
      <c r="F58" s="41">
        <f t="shared" si="1"/>
        <v>11280</v>
      </c>
      <c r="G58" s="20" t="s">
        <v>143</v>
      </c>
      <c r="H58" s="42">
        <v>6098.375</v>
      </c>
      <c r="I58" s="43">
        <v>596.85416666666697</v>
      </c>
      <c r="J58" s="20">
        <v>-2036.6851371086464</v>
      </c>
      <c r="K58" s="20">
        <f t="shared" si="2"/>
        <v>1</v>
      </c>
      <c r="L58" s="20">
        <v>-2540.9667600589864</v>
      </c>
      <c r="M58" s="20">
        <v>-3689.567465077605</v>
      </c>
      <c r="N58" s="43">
        <v>122.802083333333</v>
      </c>
      <c r="O58" s="43">
        <v>94.0416666666667</v>
      </c>
      <c r="P58" s="42">
        <v>3838.375</v>
      </c>
      <c r="Q58" s="20">
        <v>12.1</v>
      </c>
      <c r="R58" s="20">
        <v>13.9</v>
      </c>
      <c r="S58" s="20">
        <f t="shared" si="3"/>
        <v>57.019999999999996</v>
      </c>
      <c r="T58" s="44">
        <v>53.909374999999997</v>
      </c>
      <c r="U58" s="20">
        <v>56.712499999999999</v>
      </c>
      <c r="V58" s="20">
        <v>71.599999999999994</v>
      </c>
      <c r="W58" s="20">
        <v>72</v>
      </c>
      <c r="X58" s="20">
        <v>77</v>
      </c>
      <c r="Y58" s="20">
        <v>2.59</v>
      </c>
      <c r="Z58" s="44">
        <v>12</v>
      </c>
      <c r="AA58" s="44">
        <v>6470.7134137426901</v>
      </c>
      <c r="AB58" s="42">
        <v>25000</v>
      </c>
      <c r="AC58" s="44">
        <v>4.9451388888888896</v>
      </c>
      <c r="AD58" s="45">
        <v>50</v>
      </c>
      <c r="AE58" s="20">
        <v>-814</v>
      </c>
      <c r="AF58" s="20">
        <v>0</v>
      </c>
      <c r="AG58" s="20">
        <v>1767.6</v>
      </c>
      <c r="AH58" s="20">
        <v>292.39999999999998</v>
      </c>
      <c r="AI58" s="43">
        <f t="shared" si="4"/>
        <v>2060</v>
      </c>
      <c r="AJ58" s="42">
        <v>-2500</v>
      </c>
      <c r="AK58" s="42">
        <v>-4500</v>
      </c>
    </row>
    <row r="59" spans="1:37" x14ac:dyDescent="0.25">
      <c r="A59" s="40">
        <v>44527</v>
      </c>
      <c r="B59" s="20" t="s">
        <v>142</v>
      </c>
      <c r="C59" s="20">
        <f t="shared" si="0"/>
        <v>1</v>
      </c>
      <c r="D59" s="20"/>
      <c r="E59" s="20">
        <v>-5000</v>
      </c>
      <c r="F59" s="41">
        <f t="shared" si="1"/>
        <v>11280</v>
      </c>
      <c r="G59" s="20" t="s">
        <v>143</v>
      </c>
      <c r="H59" s="42">
        <v>6503</v>
      </c>
      <c r="I59" s="43">
        <v>594.20833333333303</v>
      </c>
      <c r="J59" s="20">
        <v>-2030.6049779732798</v>
      </c>
      <c r="K59" s="20">
        <f t="shared" si="2"/>
        <v>1</v>
      </c>
      <c r="L59" s="20">
        <v>-2375.2752571157043</v>
      </c>
      <c r="M59" s="20">
        <v>-3324.9574333717451</v>
      </c>
      <c r="N59" s="43">
        <v>122.364583333333</v>
      </c>
      <c r="O59" s="43">
        <v>94.4166666666667</v>
      </c>
      <c r="P59" s="42">
        <v>3871.9791666666702</v>
      </c>
      <c r="Q59" s="20">
        <v>11.4</v>
      </c>
      <c r="R59" s="20">
        <v>13.8</v>
      </c>
      <c r="S59" s="20">
        <f t="shared" si="3"/>
        <v>56.84</v>
      </c>
      <c r="T59" s="44">
        <v>54.028125000000003</v>
      </c>
      <c r="U59" s="20">
        <v>56.609375</v>
      </c>
      <c r="V59" s="20">
        <v>71.599999999999994</v>
      </c>
      <c r="W59" s="20">
        <v>72</v>
      </c>
      <c r="X59" s="20">
        <v>77</v>
      </c>
      <c r="Y59" s="20">
        <v>3.52</v>
      </c>
      <c r="Z59" s="44">
        <v>12</v>
      </c>
      <c r="AA59" s="44">
        <v>6366.9460526315797</v>
      </c>
      <c r="AB59" s="42">
        <v>25000</v>
      </c>
      <c r="AC59" s="44">
        <v>4.8909722222222198</v>
      </c>
      <c r="AD59" s="45">
        <v>50</v>
      </c>
      <c r="AE59" s="20">
        <v>432.9</v>
      </c>
      <c r="AF59" s="20">
        <v>0</v>
      </c>
      <c r="AG59" s="20">
        <v>1767.1</v>
      </c>
      <c r="AH59" s="20">
        <v>292.39999999999998</v>
      </c>
      <c r="AI59" s="43">
        <f t="shared" si="4"/>
        <v>2059.5</v>
      </c>
      <c r="AJ59" s="42">
        <v>-2500</v>
      </c>
      <c r="AK59" s="42">
        <v>-4500</v>
      </c>
    </row>
    <row r="60" spans="1:37" x14ac:dyDescent="0.25">
      <c r="A60" s="40">
        <v>44528</v>
      </c>
      <c r="B60" s="20" t="s">
        <v>142</v>
      </c>
      <c r="C60" s="20">
        <f t="shared" si="0"/>
        <v>1</v>
      </c>
      <c r="D60" s="20"/>
      <c r="E60" s="20">
        <v>-5000</v>
      </c>
      <c r="F60" s="41">
        <f t="shared" si="1"/>
        <v>11280</v>
      </c>
      <c r="G60" s="20" t="s">
        <v>143</v>
      </c>
      <c r="H60" s="42">
        <v>6802.6421052631604</v>
      </c>
      <c r="I60" s="43">
        <v>590.82105263157905</v>
      </c>
      <c r="J60" s="20">
        <v>-2038.4371210562135</v>
      </c>
      <c r="K60" s="20">
        <f t="shared" si="2"/>
        <v>1</v>
      </c>
      <c r="L60" s="20">
        <v>-2206.8602840746157</v>
      </c>
      <c r="M60" s="20">
        <v>-2960.2785904038674</v>
      </c>
      <c r="N60" s="43">
        <v>121.677083333333</v>
      </c>
      <c r="O60" s="43">
        <v>94.0625</v>
      </c>
      <c r="P60" s="42">
        <v>3893.4270833333298</v>
      </c>
      <c r="Q60" s="20">
        <v>11.1</v>
      </c>
      <c r="R60" s="20">
        <v>13.8</v>
      </c>
      <c r="S60" s="20">
        <f t="shared" si="3"/>
        <v>56.84</v>
      </c>
      <c r="T60" s="44">
        <v>54.136842105263199</v>
      </c>
      <c r="U60" s="20">
        <v>56.525263157894699</v>
      </c>
      <c r="V60" s="20">
        <v>71.599999999999994</v>
      </c>
      <c r="W60" s="20">
        <v>72</v>
      </c>
      <c r="X60" s="20">
        <v>77</v>
      </c>
      <c r="Y60" s="20">
        <v>2.14</v>
      </c>
      <c r="Z60" s="44">
        <v>12</v>
      </c>
      <c r="AA60" s="44">
        <v>6468.0057017543904</v>
      </c>
      <c r="AB60" s="42">
        <v>25000</v>
      </c>
      <c r="AC60" s="44">
        <v>4.9326388888888903</v>
      </c>
      <c r="AD60" s="45">
        <v>50</v>
      </c>
      <c r="AE60" s="20">
        <v>1410.9</v>
      </c>
      <c r="AF60" s="20">
        <v>0</v>
      </c>
      <c r="AG60" s="20">
        <v>1765.6</v>
      </c>
      <c r="AH60" s="20">
        <v>298</v>
      </c>
      <c r="AI60" s="43">
        <f t="shared" si="4"/>
        <v>2063.6</v>
      </c>
      <c r="AJ60" s="42">
        <v>-2500</v>
      </c>
      <c r="AK60" s="42">
        <v>-4500</v>
      </c>
    </row>
    <row r="61" spans="1:37" x14ac:dyDescent="0.25">
      <c r="A61" s="40">
        <v>44529</v>
      </c>
      <c r="B61" s="20" t="s">
        <v>142</v>
      </c>
      <c r="C61" s="20">
        <f t="shared" si="0"/>
        <v>1</v>
      </c>
      <c r="D61" s="20"/>
      <c r="E61" s="20">
        <v>-5000</v>
      </c>
      <c r="F61" s="41">
        <f t="shared" si="1"/>
        <v>11280</v>
      </c>
      <c r="G61" s="20" t="s">
        <v>143</v>
      </c>
      <c r="H61" s="42">
        <v>6898.8631578947397</v>
      </c>
      <c r="I61" s="43">
        <v>595.46875</v>
      </c>
      <c r="J61" s="20">
        <v>-2010.6586372573734</v>
      </c>
      <c r="K61" s="20">
        <f t="shared" si="2"/>
        <v>1</v>
      </c>
      <c r="L61" s="20">
        <v>-2030.4151371610787</v>
      </c>
      <c r="M61" s="20">
        <v>-2719.3219546557311</v>
      </c>
      <c r="N61" s="43">
        <v>120.5</v>
      </c>
      <c r="O61" s="43">
        <v>93.2916666666667</v>
      </c>
      <c r="P61" s="42">
        <v>3869.4791666666702</v>
      </c>
      <c r="Q61" s="20">
        <v>11.3</v>
      </c>
      <c r="R61" s="20">
        <v>13.8</v>
      </c>
      <c r="S61" s="20">
        <f t="shared" si="3"/>
        <v>56.84</v>
      </c>
      <c r="T61" s="44">
        <v>54.2447916666667</v>
      </c>
      <c r="U61" s="20">
        <v>56.464583333333302</v>
      </c>
      <c r="V61" s="20">
        <v>71.599999999999994</v>
      </c>
      <c r="W61" s="20">
        <v>72</v>
      </c>
      <c r="X61" s="20">
        <v>77</v>
      </c>
      <c r="Y61" s="20">
        <v>2.68</v>
      </c>
      <c r="Z61" s="44">
        <v>12</v>
      </c>
      <c r="AA61" s="44">
        <v>6734.8350877192997</v>
      </c>
      <c r="AB61" s="42">
        <v>25000</v>
      </c>
      <c r="AC61" s="44">
        <v>5.0068384502923999</v>
      </c>
      <c r="AD61" s="45">
        <v>50</v>
      </c>
      <c r="AE61" s="20">
        <v>1406.4</v>
      </c>
      <c r="AF61" s="20">
        <v>0</v>
      </c>
      <c r="AG61" s="20">
        <v>1734.3</v>
      </c>
      <c r="AH61" s="20">
        <v>296.39999999999998</v>
      </c>
      <c r="AI61" s="43">
        <f t="shared" si="4"/>
        <v>2030.6999999999998</v>
      </c>
      <c r="AJ61" s="42">
        <v>-2500</v>
      </c>
      <c r="AK61" s="42">
        <v>-4500</v>
      </c>
    </row>
    <row r="62" spans="1:37" x14ac:dyDescent="0.25">
      <c r="A62" s="40">
        <v>44530</v>
      </c>
      <c r="B62" s="20" t="s">
        <v>145</v>
      </c>
      <c r="C62" s="20">
        <f t="shared" si="0"/>
        <v>0</v>
      </c>
      <c r="D62" s="20"/>
      <c r="E62" s="20">
        <v>-5000</v>
      </c>
      <c r="F62" s="41">
        <f t="shared" si="1"/>
        <v>11280</v>
      </c>
      <c r="G62" s="20" t="s">
        <v>143</v>
      </c>
      <c r="H62" s="42">
        <v>6680.1354166666697</v>
      </c>
      <c r="I62" s="43">
        <v>592.96842105263204</v>
      </c>
      <c r="J62" s="20">
        <v>-1931.8966411646084</v>
      </c>
      <c r="K62" s="20">
        <f t="shared" si="2"/>
        <v>1</v>
      </c>
      <c r="L62" s="20">
        <v>-2009.6565029120243</v>
      </c>
      <c r="M62" s="20">
        <v>-2540.444821188556</v>
      </c>
      <c r="N62" s="43">
        <v>119.229166666667</v>
      </c>
      <c r="O62" s="43">
        <v>92.53125</v>
      </c>
      <c r="P62" s="42">
        <v>3876.21875</v>
      </c>
      <c r="Q62" s="20">
        <v>11.5</v>
      </c>
      <c r="R62" s="20">
        <v>13.8</v>
      </c>
      <c r="S62" s="20">
        <f t="shared" si="3"/>
        <v>56.84</v>
      </c>
      <c r="T62" s="44">
        <v>54.560416666666697</v>
      </c>
      <c r="U62" s="20">
        <v>56.429166666666703</v>
      </c>
      <c r="V62" s="20">
        <v>71.599999999999994</v>
      </c>
      <c r="W62" s="20">
        <v>72</v>
      </c>
      <c r="X62" s="20">
        <v>77</v>
      </c>
      <c r="Y62" s="20">
        <v>3.1</v>
      </c>
      <c r="Z62" s="44">
        <v>12</v>
      </c>
      <c r="AA62" s="44">
        <v>6793.8802266081902</v>
      </c>
      <c r="AB62" s="42">
        <v>25000</v>
      </c>
      <c r="AC62" s="44">
        <v>4.8349634502923999</v>
      </c>
      <c r="AD62" s="45">
        <v>50</v>
      </c>
      <c r="AE62" s="20">
        <v>1480.7</v>
      </c>
      <c r="AF62" s="20">
        <v>0</v>
      </c>
      <c r="AG62" s="20">
        <v>1711</v>
      </c>
      <c r="AH62" s="20">
        <v>296</v>
      </c>
      <c r="AI62" s="43">
        <f t="shared" si="4"/>
        <v>2007</v>
      </c>
      <c r="AJ62" s="42">
        <v>-2500</v>
      </c>
      <c r="AK62" s="42">
        <v>-4500</v>
      </c>
    </row>
    <row r="63" spans="1:37" x14ac:dyDescent="0.25">
      <c r="A63" s="40">
        <v>44531</v>
      </c>
      <c r="B63" s="20" t="s">
        <v>145</v>
      </c>
      <c r="C63" s="20">
        <f t="shared" si="0"/>
        <v>0</v>
      </c>
      <c r="D63" s="20"/>
      <c r="E63" s="20">
        <v>-5000</v>
      </c>
      <c r="F63" s="41">
        <f t="shared" si="1"/>
        <v>11280</v>
      </c>
      <c r="G63" s="20" t="s">
        <v>143</v>
      </c>
      <c r="H63" s="42">
        <v>6560.1354166666697</v>
      </c>
      <c r="I63" s="43">
        <v>581.95833333333303</v>
      </c>
      <c r="J63" s="20">
        <v>-1968.4127653138394</v>
      </c>
      <c r="K63" s="20">
        <f t="shared" si="2"/>
        <v>1</v>
      </c>
      <c r="L63" s="20">
        <v>-1996.0020285530627</v>
      </c>
      <c r="M63" s="20">
        <v>-2440.3023186159021</v>
      </c>
      <c r="N63" s="43">
        <v>117.395833333333</v>
      </c>
      <c r="O63" s="43">
        <v>91.78125</v>
      </c>
      <c r="P63" s="42">
        <v>3765.1145833333298</v>
      </c>
      <c r="Q63" s="20">
        <v>11.7</v>
      </c>
      <c r="R63" s="20">
        <v>13.8</v>
      </c>
      <c r="S63" s="20">
        <f t="shared" si="3"/>
        <v>56.84</v>
      </c>
      <c r="T63" s="44">
        <v>54.785416666666698</v>
      </c>
      <c r="U63" s="20">
        <v>56.353124999999999</v>
      </c>
      <c r="V63" s="20">
        <v>71.599999999999994</v>
      </c>
      <c r="W63" s="20">
        <v>72</v>
      </c>
      <c r="X63" s="20">
        <v>77</v>
      </c>
      <c r="Y63" s="20">
        <v>2.2999999999999998</v>
      </c>
      <c r="Z63" s="44">
        <v>12</v>
      </c>
      <c r="AA63" s="44">
        <v>6713.0446637426903</v>
      </c>
      <c r="AB63" s="42">
        <v>25000</v>
      </c>
      <c r="AC63" s="44">
        <v>4.7672733918128696</v>
      </c>
      <c r="AD63" s="45">
        <v>50</v>
      </c>
      <c r="AE63" s="20">
        <v>122.1</v>
      </c>
      <c r="AF63" s="20">
        <v>0</v>
      </c>
      <c r="AG63" s="20">
        <v>1707</v>
      </c>
      <c r="AH63" s="20">
        <v>292.89999999999998</v>
      </c>
      <c r="AI63" s="43">
        <f t="shared" si="4"/>
        <v>1999.9</v>
      </c>
      <c r="AJ63" s="42">
        <v>-1500</v>
      </c>
      <c r="AK63" s="42">
        <v>-4000</v>
      </c>
    </row>
    <row r="64" spans="1:37" x14ac:dyDescent="0.25">
      <c r="A64" s="40">
        <v>44532</v>
      </c>
      <c r="B64" s="20" t="s">
        <v>145</v>
      </c>
      <c r="C64" s="20">
        <f t="shared" si="0"/>
        <v>0</v>
      </c>
      <c r="D64" s="20"/>
      <c r="E64" s="20">
        <v>-5000</v>
      </c>
      <c r="F64" s="41">
        <f t="shared" si="1"/>
        <v>11280</v>
      </c>
      <c r="G64" s="20" t="s">
        <v>143</v>
      </c>
      <c r="H64" s="42">
        <v>6071.6041666666697</v>
      </c>
      <c r="I64" s="43">
        <v>559.35416666666697</v>
      </c>
      <c r="J64" s="20">
        <v>-1983.2370000000001</v>
      </c>
      <c r="K64" s="20">
        <f t="shared" si="2"/>
        <v>1</v>
      </c>
      <c r="L64" s="20">
        <v>-1986.5284329584069</v>
      </c>
      <c r="M64" s="20">
        <v>-2378.1009137568867</v>
      </c>
      <c r="N64" s="43">
        <v>116.541666666667</v>
      </c>
      <c r="O64" s="43">
        <v>91.4895833333333</v>
      </c>
      <c r="P64" s="42">
        <v>3650.7395833333298</v>
      </c>
      <c r="Q64" s="20">
        <v>12</v>
      </c>
      <c r="R64" s="20">
        <v>13.7</v>
      </c>
      <c r="S64" s="20">
        <f t="shared" si="3"/>
        <v>56.66</v>
      </c>
      <c r="T64" s="44">
        <v>54.830208333333303</v>
      </c>
      <c r="U64" s="20">
        <v>56.264583333333299</v>
      </c>
      <c r="V64" s="20">
        <v>71.599999999999994</v>
      </c>
      <c r="W64" s="20">
        <v>72</v>
      </c>
      <c r="X64" s="20">
        <v>77</v>
      </c>
      <c r="Y64" s="20">
        <v>2.79</v>
      </c>
      <c r="Z64" s="44">
        <v>12</v>
      </c>
      <c r="AA64" s="44">
        <v>6437.2916666666697</v>
      </c>
      <c r="AB64" s="42">
        <v>25000</v>
      </c>
      <c r="AC64" s="44">
        <v>4.7085843615448901</v>
      </c>
      <c r="AD64" s="45">
        <v>50</v>
      </c>
      <c r="AE64" s="20">
        <v>-871.4</v>
      </c>
      <c r="AF64" s="20">
        <v>0</v>
      </c>
      <c r="AG64" s="20">
        <v>1714.7</v>
      </c>
      <c r="AH64" s="20">
        <v>293.89999999999998</v>
      </c>
      <c r="AI64" s="43">
        <f t="shared" si="4"/>
        <v>2008.6</v>
      </c>
      <c r="AJ64" s="42">
        <v>-1500</v>
      </c>
      <c r="AK64" s="42">
        <v>-4000</v>
      </c>
    </row>
    <row r="65" spans="1:37" x14ac:dyDescent="0.25">
      <c r="A65" s="40">
        <v>44533</v>
      </c>
      <c r="B65" s="20" t="s">
        <v>145</v>
      </c>
      <c r="C65" s="20">
        <f t="shared" si="0"/>
        <v>0</v>
      </c>
      <c r="D65" s="20"/>
      <c r="E65" s="20">
        <v>-5000</v>
      </c>
      <c r="F65" s="41">
        <f t="shared" si="1"/>
        <v>11280</v>
      </c>
      <c r="G65" s="20" t="s">
        <v>143</v>
      </c>
      <c r="H65" s="42">
        <v>5756.7604166666697</v>
      </c>
      <c r="I65" s="43">
        <v>543.54166666666697</v>
      </c>
      <c r="J65" s="20">
        <v>-1272.3343365000001</v>
      </c>
      <c r="K65" s="20">
        <f t="shared" si="2"/>
        <v>1</v>
      </c>
      <c r="L65" s="20">
        <v>-1833.3078760471642</v>
      </c>
      <c r="M65" s="20">
        <v>-2262.9456285886326</v>
      </c>
      <c r="N65" s="43">
        <v>116.291666666667</v>
      </c>
      <c r="O65" s="43">
        <v>91.625</v>
      </c>
      <c r="P65" s="42">
        <v>3569.3541666666702</v>
      </c>
      <c r="Q65" s="20">
        <v>12.1</v>
      </c>
      <c r="R65" s="20">
        <v>13.7</v>
      </c>
      <c r="S65" s="20">
        <f t="shared" si="3"/>
        <v>56.66</v>
      </c>
      <c r="T65" s="44">
        <v>54.363541666666698</v>
      </c>
      <c r="U65" s="20">
        <v>56.164583333333297</v>
      </c>
      <c r="V65" s="20">
        <v>71.599999999999994</v>
      </c>
      <c r="W65" s="20">
        <v>72</v>
      </c>
      <c r="X65" s="20">
        <v>77</v>
      </c>
      <c r="Y65" s="20">
        <v>2.4500000000000002</v>
      </c>
      <c r="Z65" s="44">
        <v>12</v>
      </c>
      <c r="AA65" s="44">
        <v>6129.5</v>
      </c>
      <c r="AB65" s="42">
        <v>25000</v>
      </c>
      <c r="AC65" s="44">
        <v>4.4380982504337796</v>
      </c>
      <c r="AD65" s="45">
        <v>50</v>
      </c>
      <c r="AE65" s="20">
        <v>-144.5</v>
      </c>
      <c r="AF65" s="20">
        <v>0</v>
      </c>
      <c r="AG65" s="20">
        <v>928.7</v>
      </c>
      <c r="AH65" s="20">
        <v>288.89999999999998</v>
      </c>
      <c r="AI65" s="43">
        <f t="shared" si="4"/>
        <v>1217.5999999999999</v>
      </c>
      <c r="AJ65" s="42">
        <v>-1500</v>
      </c>
      <c r="AK65" s="42">
        <v>-4000</v>
      </c>
    </row>
    <row r="66" spans="1:37" x14ac:dyDescent="0.25">
      <c r="A66" s="40">
        <v>44534</v>
      </c>
      <c r="B66" s="20" t="s">
        <v>145</v>
      </c>
      <c r="C66" s="20">
        <f t="shared" si="0"/>
        <v>0</v>
      </c>
      <c r="D66" s="20"/>
      <c r="E66" s="20">
        <v>-5000</v>
      </c>
      <c r="F66" s="41">
        <f t="shared" si="1"/>
        <v>11280</v>
      </c>
      <c r="G66" s="20" t="s">
        <v>143</v>
      </c>
      <c r="H66" s="42">
        <v>6081.65625</v>
      </c>
      <c r="I66" s="43">
        <v>533.91666666666697</v>
      </c>
      <c r="J66" s="20">
        <v>-1294.0076900000001</v>
      </c>
      <c r="K66" s="20">
        <f t="shared" si="2"/>
        <v>1</v>
      </c>
      <c r="L66" s="20">
        <v>-1689.9776865956896</v>
      </c>
      <c r="M66" s="20">
        <v>-2149.7889805044383</v>
      </c>
      <c r="N66" s="43">
        <v>115.552083333333</v>
      </c>
      <c r="O66" s="43">
        <v>91.53125</v>
      </c>
      <c r="P66" s="42">
        <v>3530.0729166666702</v>
      </c>
      <c r="Q66" s="20">
        <v>12.2</v>
      </c>
      <c r="R66" s="20">
        <v>13.4</v>
      </c>
      <c r="S66" s="20">
        <f t="shared" si="3"/>
        <v>56.120000000000005</v>
      </c>
      <c r="T66" s="44">
        <v>53.960416666666703</v>
      </c>
      <c r="U66" s="20">
        <v>55.825000000000003</v>
      </c>
      <c r="V66" s="20">
        <v>71.599999999999994</v>
      </c>
      <c r="W66" s="20">
        <v>72</v>
      </c>
      <c r="X66" s="20">
        <v>77</v>
      </c>
      <c r="Y66" s="20">
        <v>2.5299999999999998</v>
      </c>
      <c r="Z66" s="44">
        <v>12</v>
      </c>
      <c r="AA66" s="44">
        <v>5970.0069444444398</v>
      </c>
      <c r="AB66" s="42">
        <v>25000</v>
      </c>
      <c r="AC66" s="44">
        <v>4.1684951647052699</v>
      </c>
      <c r="AD66" s="45">
        <v>50</v>
      </c>
      <c r="AE66" s="20">
        <v>-200</v>
      </c>
      <c r="AF66" s="20">
        <v>0</v>
      </c>
      <c r="AG66" s="20">
        <v>924.6</v>
      </c>
      <c r="AH66" s="20">
        <v>295.89999999999998</v>
      </c>
      <c r="AI66" s="43">
        <f t="shared" si="4"/>
        <v>1220.5</v>
      </c>
      <c r="AJ66" s="42">
        <v>-1500</v>
      </c>
      <c r="AK66" s="42">
        <v>-4000</v>
      </c>
    </row>
    <row r="67" spans="1:37" x14ac:dyDescent="0.25">
      <c r="A67" s="40">
        <v>44535</v>
      </c>
      <c r="B67" s="20" t="s">
        <v>145</v>
      </c>
      <c r="C67" s="20">
        <f t="shared" ref="C67:C130" si="5">IF(B67="O", 1, 0)</f>
        <v>0</v>
      </c>
      <c r="D67" s="20"/>
      <c r="E67" s="20">
        <v>-5000</v>
      </c>
      <c r="F67" s="41">
        <f t="shared" ref="F67:F130" si="6">4600+6680</f>
        <v>11280</v>
      </c>
      <c r="G67" s="20" t="s">
        <v>143</v>
      </c>
      <c r="H67" s="42">
        <v>6414.7395833333303</v>
      </c>
      <c r="I67" s="43">
        <v>548.07291666666697</v>
      </c>
      <c r="J67" s="20">
        <v>-1308.2622500000002</v>
      </c>
      <c r="K67" s="20">
        <f t="shared" ref="K67:K130" si="7">IF(J67&gt;-5000,1,0)</f>
        <v>1</v>
      </c>
      <c r="L67" s="20">
        <v>-1565.2508083627679</v>
      </c>
      <c r="M67" s="20">
        <v>-2038.7632299685888</v>
      </c>
      <c r="N67" s="43">
        <v>114.71875</v>
      </c>
      <c r="O67" s="43">
        <v>91.0833333333333</v>
      </c>
      <c r="P67" s="42">
        <v>3504.6770833333298</v>
      </c>
      <c r="Q67" s="20">
        <v>12.5</v>
      </c>
      <c r="R67" s="20">
        <v>13.4</v>
      </c>
      <c r="S67" s="20">
        <f t="shared" ref="S67:S130" si="8">(R67*1.8)+32</f>
        <v>56.120000000000005</v>
      </c>
      <c r="T67" s="44">
        <v>54.081249999999997</v>
      </c>
      <c r="U67" s="20">
        <v>55.625</v>
      </c>
      <c r="V67" s="20">
        <v>71.599999999999994</v>
      </c>
      <c r="W67" s="20">
        <v>72</v>
      </c>
      <c r="X67" s="20">
        <v>77</v>
      </c>
      <c r="Y67" s="20">
        <v>2.9</v>
      </c>
      <c r="Z67" s="44">
        <v>12</v>
      </c>
      <c r="AA67" s="44">
        <v>6084.3854166666697</v>
      </c>
      <c r="AB67" s="42">
        <v>25000</v>
      </c>
      <c r="AC67" s="44">
        <v>3.8876864309553598</v>
      </c>
      <c r="AD67" s="45">
        <v>50</v>
      </c>
      <c r="AE67" s="20">
        <v>-208.3</v>
      </c>
      <c r="AF67" s="20">
        <v>0</v>
      </c>
      <c r="AG67" s="20">
        <v>922.1</v>
      </c>
      <c r="AH67" s="20">
        <v>295.89999999999998</v>
      </c>
      <c r="AI67" s="43">
        <f t="shared" ref="AI67:AI130" si="9">SUM(AG67:AH67)</f>
        <v>1218</v>
      </c>
      <c r="AJ67" s="42">
        <v>-1500</v>
      </c>
      <c r="AK67" s="42">
        <v>-4000</v>
      </c>
    </row>
    <row r="68" spans="1:37" x14ac:dyDescent="0.25">
      <c r="A68" s="40">
        <v>44536</v>
      </c>
      <c r="B68" s="20" t="s">
        <v>145</v>
      </c>
      <c r="C68" s="20">
        <f t="shared" si="5"/>
        <v>0</v>
      </c>
      <c r="D68" s="20"/>
      <c r="E68" s="20">
        <v>-5000</v>
      </c>
      <c r="F68" s="41">
        <f t="shared" si="6"/>
        <v>11280</v>
      </c>
      <c r="G68" s="20" t="s">
        <v>143</v>
      </c>
      <c r="H68" s="42">
        <v>6347.6041666666697</v>
      </c>
      <c r="I68" s="43">
        <v>556.53684210526296</v>
      </c>
      <c r="J68" s="20">
        <v>-1263.8007</v>
      </c>
      <c r="K68" s="20">
        <f t="shared" si="7"/>
        <v>1</v>
      </c>
      <c r="L68" s="20">
        <v>-1424.3283953000002</v>
      </c>
      <c r="M68" s="20">
        <v>-1924.8159590621824</v>
      </c>
      <c r="N68" s="43">
        <v>114.083333333333</v>
      </c>
      <c r="O68" s="43">
        <v>91.375</v>
      </c>
      <c r="P68" s="42">
        <v>3489.03125</v>
      </c>
      <c r="Q68" s="20">
        <v>12.3</v>
      </c>
      <c r="R68" s="20">
        <v>13.1</v>
      </c>
      <c r="S68" s="20">
        <f t="shared" si="8"/>
        <v>55.58</v>
      </c>
      <c r="T68" s="44">
        <v>53.686458333333299</v>
      </c>
      <c r="U68" s="20">
        <v>55.205208333333303</v>
      </c>
      <c r="V68" s="20">
        <v>71.599999999999994</v>
      </c>
      <c r="W68" s="20">
        <v>72</v>
      </c>
      <c r="X68" s="20">
        <v>77</v>
      </c>
      <c r="Y68" s="20">
        <v>2.77</v>
      </c>
      <c r="Z68" s="44">
        <v>12</v>
      </c>
      <c r="AA68" s="44">
        <v>6281.3333333333303</v>
      </c>
      <c r="AB68" s="42">
        <v>25000</v>
      </c>
      <c r="AC68" s="44">
        <v>3.86893643095536</v>
      </c>
      <c r="AD68" s="45">
        <v>50</v>
      </c>
      <c r="AE68" s="20">
        <v>-153.4</v>
      </c>
      <c r="AF68" s="20">
        <v>0</v>
      </c>
      <c r="AG68" s="20">
        <v>886.3</v>
      </c>
      <c r="AH68" s="20">
        <v>290.39999999999998</v>
      </c>
      <c r="AI68" s="43">
        <f t="shared" si="9"/>
        <v>1176.6999999999998</v>
      </c>
      <c r="AJ68" s="42">
        <v>-1500</v>
      </c>
      <c r="AK68" s="42">
        <v>-4000</v>
      </c>
    </row>
    <row r="69" spans="1:37" x14ac:dyDescent="0.25">
      <c r="A69" s="40">
        <v>44537</v>
      </c>
      <c r="B69" s="20" t="s">
        <v>145</v>
      </c>
      <c r="C69" s="20">
        <f t="shared" si="5"/>
        <v>0</v>
      </c>
      <c r="D69" s="20"/>
      <c r="E69" s="20">
        <v>-5000</v>
      </c>
      <c r="F69" s="41">
        <f t="shared" si="6"/>
        <v>11280</v>
      </c>
      <c r="G69" s="20" t="s">
        <v>143</v>
      </c>
      <c r="H69" s="42">
        <v>6171.3578947368396</v>
      </c>
      <c r="I69" s="43">
        <v>569.22916666666697</v>
      </c>
      <c r="J69" s="20">
        <v>-1230.5919000000001</v>
      </c>
      <c r="K69" s="20">
        <f t="shared" si="7"/>
        <v>1</v>
      </c>
      <c r="L69" s="20">
        <v>-1273.7993753000003</v>
      </c>
      <c r="M69" s="20">
        <v>-1806.9645243292071</v>
      </c>
      <c r="N69" s="43">
        <v>119.395833333333</v>
      </c>
      <c r="O69" s="43">
        <v>95.875</v>
      </c>
      <c r="P69" s="42">
        <v>3517.6979166666702</v>
      </c>
      <c r="Q69" s="20">
        <v>12.2</v>
      </c>
      <c r="R69" s="20">
        <v>13.1</v>
      </c>
      <c r="S69" s="20">
        <f t="shared" si="8"/>
        <v>55.58</v>
      </c>
      <c r="T69" s="44">
        <v>53.361458333333303</v>
      </c>
      <c r="U69" s="20">
        <v>54.980208333333302</v>
      </c>
      <c r="V69" s="20">
        <v>71.599999999999994</v>
      </c>
      <c r="W69" s="20">
        <v>72</v>
      </c>
      <c r="X69" s="20">
        <v>77</v>
      </c>
      <c r="Y69" s="20">
        <v>2.91</v>
      </c>
      <c r="Z69" s="44">
        <v>12</v>
      </c>
      <c r="AA69" s="44">
        <v>6311.2338815789499</v>
      </c>
      <c r="AB69" s="42">
        <v>25000</v>
      </c>
      <c r="AC69" s="44">
        <v>3.8475490196078401</v>
      </c>
      <c r="AD69" s="45">
        <v>50</v>
      </c>
      <c r="AE69" s="20">
        <v>43.1</v>
      </c>
      <c r="AF69" s="20">
        <v>0</v>
      </c>
      <c r="AG69" s="20">
        <v>832.4</v>
      </c>
      <c r="AH69" s="20">
        <v>300</v>
      </c>
      <c r="AI69" s="43">
        <f t="shared" si="9"/>
        <v>1132.4000000000001</v>
      </c>
      <c r="AJ69" s="42">
        <v>-1500</v>
      </c>
      <c r="AK69" s="42">
        <v>-4000</v>
      </c>
    </row>
    <row r="70" spans="1:37" x14ac:dyDescent="0.25">
      <c r="A70" s="40">
        <v>44538</v>
      </c>
      <c r="B70" s="20" t="s">
        <v>145</v>
      </c>
      <c r="C70" s="20">
        <f t="shared" si="5"/>
        <v>0</v>
      </c>
      <c r="D70" s="20"/>
      <c r="E70" s="20">
        <v>-5000</v>
      </c>
      <c r="F70" s="41">
        <f t="shared" si="6"/>
        <v>11280</v>
      </c>
      <c r="G70" s="20" t="s">
        <v>143</v>
      </c>
      <c r="H70" s="42">
        <v>6387.0947368421103</v>
      </c>
      <c r="I70" s="43">
        <v>549.67708333333303</v>
      </c>
      <c r="J70" s="20">
        <v>-1224.0289</v>
      </c>
      <c r="K70" s="20">
        <f t="shared" si="7"/>
        <v>1</v>
      </c>
      <c r="L70" s="20">
        <v>-1264.1382880000001</v>
      </c>
      <c r="M70" s="20">
        <v>-1687.7605620559887</v>
      </c>
      <c r="N70" s="43">
        <v>115.791666666667</v>
      </c>
      <c r="O70" s="43">
        <v>95.1666666666667</v>
      </c>
      <c r="P70" s="42">
        <v>3508.0625</v>
      </c>
      <c r="Q70" s="20">
        <v>12.1</v>
      </c>
      <c r="R70" s="20">
        <v>12.8</v>
      </c>
      <c r="S70" s="20">
        <f t="shared" si="8"/>
        <v>55.040000000000006</v>
      </c>
      <c r="T70" s="44">
        <v>53.481052631578898</v>
      </c>
      <c r="U70" s="20">
        <v>54.698947368421102</v>
      </c>
      <c r="V70" s="20">
        <v>71.599999999999994</v>
      </c>
      <c r="W70" s="20">
        <v>72</v>
      </c>
      <c r="X70" s="20">
        <v>77</v>
      </c>
      <c r="Y70" s="20">
        <v>2.92</v>
      </c>
      <c r="Z70" s="44">
        <v>12</v>
      </c>
      <c r="AA70" s="44">
        <v>6302.0189327485396</v>
      </c>
      <c r="AB70" s="42">
        <v>25000</v>
      </c>
      <c r="AC70" s="44">
        <v>3.7989766081871301</v>
      </c>
      <c r="AD70" s="45">
        <v>50</v>
      </c>
      <c r="AE70" s="20">
        <v>28.1</v>
      </c>
      <c r="AF70" s="20">
        <v>0</v>
      </c>
      <c r="AG70" s="20">
        <v>833.4</v>
      </c>
      <c r="AH70" s="20">
        <v>298</v>
      </c>
      <c r="AI70" s="43">
        <f t="shared" si="9"/>
        <v>1131.4000000000001</v>
      </c>
      <c r="AJ70" s="42">
        <v>-1000</v>
      </c>
      <c r="AK70" s="42">
        <v>-3500</v>
      </c>
    </row>
    <row r="71" spans="1:37" x14ac:dyDescent="0.25">
      <c r="A71" s="40">
        <v>44539</v>
      </c>
      <c r="B71" s="20" t="s">
        <v>145</v>
      </c>
      <c r="C71" s="20">
        <f t="shared" si="5"/>
        <v>0</v>
      </c>
      <c r="D71" s="20"/>
      <c r="E71" s="20">
        <v>-5000</v>
      </c>
      <c r="F71" s="41">
        <f t="shared" si="6"/>
        <v>11280</v>
      </c>
      <c r="G71" s="20" t="s">
        <v>143</v>
      </c>
      <c r="H71" s="42">
        <v>6922.125</v>
      </c>
      <c r="I71" s="43">
        <v>535.875</v>
      </c>
      <c r="J71" s="20">
        <v>-1285.2693000000002</v>
      </c>
      <c r="K71" s="20">
        <f t="shared" si="7"/>
        <v>1</v>
      </c>
      <c r="L71" s="20">
        <v>-1262.3906100000002</v>
      </c>
      <c r="M71" s="20">
        <v>-1634.1590968838543</v>
      </c>
      <c r="N71" s="43">
        <v>119.697916666667</v>
      </c>
      <c r="O71" s="43">
        <v>96.0625</v>
      </c>
      <c r="P71" s="42">
        <v>3521.4791666666702</v>
      </c>
      <c r="Q71" s="20">
        <v>12</v>
      </c>
      <c r="R71" s="20">
        <v>12.8</v>
      </c>
      <c r="S71" s="20">
        <f t="shared" si="8"/>
        <v>55.040000000000006</v>
      </c>
      <c r="T71" s="44">
        <v>53.311458333333299</v>
      </c>
      <c r="U71" s="20">
        <v>54.542708333333302</v>
      </c>
      <c r="V71" s="20">
        <v>71.599999999999994</v>
      </c>
      <c r="W71" s="20">
        <v>72</v>
      </c>
      <c r="X71" s="20">
        <v>77</v>
      </c>
      <c r="Y71" s="20">
        <v>2.36</v>
      </c>
      <c r="Z71" s="44">
        <v>12</v>
      </c>
      <c r="AA71" s="44">
        <v>6493.5258771929803</v>
      </c>
      <c r="AB71" s="42">
        <v>25000</v>
      </c>
      <c r="AC71" s="44">
        <v>3.66772660818713</v>
      </c>
      <c r="AD71" s="45">
        <v>50</v>
      </c>
      <c r="AE71" s="20">
        <v>-28.9</v>
      </c>
      <c r="AF71" s="20">
        <v>0</v>
      </c>
      <c r="AG71" s="20">
        <v>840.4</v>
      </c>
      <c r="AH71" s="20">
        <v>348.9</v>
      </c>
      <c r="AI71" s="43">
        <f t="shared" si="9"/>
        <v>1189.3</v>
      </c>
      <c r="AJ71" s="42">
        <v>-1000</v>
      </c>
      <c r="AK71" s="42">
        <v>-3500</v>
      </c>
    </row>
    <row r="72" spans="1:37" x14ac:dyDescent="0.25">
      <c r="A72" s="40">
        <v>44540</v>
      </c>
      <c r="B72" s="20" t="s">
        <v>145</v>
      </c>
      <c r="C72" s="20">
        <f t="shared" si="5"/>
        <v>0</v>
      </c>
      <c r="D72" s="20"/>
      <c r="E72" s="20">
        <v>-5000</v>
      </c>
      <c r="F72" s="41">
        <f t="shared" si="6"/>
        <v>11280</v>
      </c>
      <c r="G72" s="20" t="s">
        <v>143</v>
      </c>
      <c r="H72" s="42">
        <v>7043.1458333333303</v>
      </c>
      <c r="I72" s="43">
        <v>543.80208333333303</v>
      </c>
      <c r="J72" s="20">
        <v>-1214.1550000000002</v>
      </c>
      <c r="K72" s="20">
        <f t="shared" si="7"/>
        <v>1</v>
      </c>
      <c r="L72" s="20">
        <v>-1243.5691600000002</v>
      </c>
      <c r="M72" s="20">
        <v>-1575.4069442332368</v>
      </c>
      <c r="N72" s="43">
        <v>116.53125</v>
      </c>
      <c r="O72" s="43">
        <v>96.7916666666667</v>
      </c>
      <c r="P72" s="42">
        <v>3515.8645833333298</v>
      </c>
      <c r="Q72" s="20">
        <v>12</v>
      </c>
      <c r="R72" s="20">
        <v>12.5</v>
      </c>
      <c r="S72" s="20">
        <f t="shared" si="8"/>
        <v>54.5</v>
      </c>
      <c r="T72" s="44">
        <v>52.82</v>
      </c>
      <c r="U72" s="20">
        <v>53.94</v>
      </c>
      <c r="V72" s="20">
        <v>71.599999999999994</v>
      </c>
      <c r="W72" s="20">
        <v>72</v>
      </c>
      <c r="X72" s="20">
        <v>77</v>
      </c>
      <c r="Y72" s="20">
        <v>2.23</v>
      </c>
      <c r="Z72" s="44">
        <v>12</v>
      </c>
      <c r="AA72" s="44">
        <v>6784.1218567251499</v>
      </c>
      <c r="AB72" s="42">
        <v>25000</v>
      </c>
      <c r="AC72" s="44">
        <v>3.4677266081871299</v>
      </c>
      <c r="AD72" s="45">
        <v>50</v>
      </c>
      <c r="AE72" s="20">
        <v>401.1</v>
      </c>
      <c r="AF72" s="20">
        <v>0</v>
      </c>
      <c r="AG72" s="20">
        <v>835.9</v>
      </c>
      <c r="AH72" s="20">
        <v>254.6</v>
      </c>
      <c r="AI72" s="43">
        <f t="shared" si="9"/>
        <v>1090.5</v>
      </c>
      <c r="AJ72" s="42">
        <v>-1000</v>
      </c>
      <c r="AK72" s="42">
        <v>-3500</v>
      </c>
    </row>
    <row r="73" spans="1:37" x14ac:dyDescent="0.25">
      <c r="A73" s="40">
        <v>44541</v>
      </c>
      <c r="B73" s="20" t="s">
        <v>145</v>
      </c>
      <c r="C73" s="20">
        <f t="shared" si="5"/>
        <v>0</v>
      </c>
      <c r="D73" s="20"/>
      <c r="E73" s="20">
        <v>-5000</v>
      </c>
      <c r="F73" s="41">
        <f t="shared" si="6"/>
        <v>11280</v>
      </c>
      <c r="G73" s="20" t="s">
        <v>143</v>
      </c>
      <c r="H73" s="42">
        <v>6629.09375</v>
      </c>
      <c r="I73" s="43">
        <v>565.22916666666697</v>
      </c>
      <c r="J73" s="20">
        <v>-1214.0310000000002</v>
      </c>
      <c r="K73" s="20">
        <f t="shared" si="7"/>
        <v>1</v>
      </c>
      <c r="L73" s="20">
        <v>-1233.6152200000001</v>
      </c>
      <c r="M73" s="20">
        <v>-1517.0802315208596</v>
      </c>
      <c r="N73" s="43">
        <v>113.260416666667</v>
      </c>
      <c r="O73" s="43">
        <v>92.625</v>
      </c>
      <c r="P73" s="42">
        <v>3515.0625</v>
      </c>
      <c r="Q73" s="20">
        <v>11.8</v>
      </c>
      <c r="R73" s="20">
        <v>12.1</v>
      </c>
      <c r="S73" s="20">
        <f t="shared" si="8"/>
        <v>53.78</v>
      </c>
      <c r="T73" s="44">
        <v>51.528125000000003</v>
      </c>
      <c r="U73" s="20">
        <v>53.5104166666667</v>
      </c>
      <c r="V73" s="20">
        <v>71.599999999999994</v>
      </c>
      <c r="W73" s="20">
        <v>72</v>
      </c>
      <c r="X73" s="20">
        <v>77</v>
      </c>
      <c r="Y73" s="20">
        <v>2.2999999999999998</v>
      </c>
      <c r="Z73" s="44">
        <v>12</v>
      </c>
      <c r="AA73" s="44">
        <v>6864.7881944444398</v>
      </c>
      <c r="AB73" s="42">
        <v>25000</v>
      </c>
      <c r="AC73" s="44">
        <v>3.25277777777778</v>
      </c>
      <c r="AD73" s="45">
        <v>50</v>
      </c>
      <c r="AE73" s="20">
        <v>428.8</v>
      </c>
      <c r="AF73" s="20">
        <v>0</v>
      </c>
      <c r="AG73" s="20">
        <v>836.4</v>
      </c>
      <c r="AH73" s="20">
        <v>292.39999999999998</v>
      </c>
      <c r="AI73" s="43">
        <f t="shared" si="9"/>
        <v>1128.8</v>
      </c>
      <c r="AJ73" s="42">
        <v>-1000</v>
      </c>
      <c r="AK73" s="42">
        <v>-3500</v>
      </c>
    </row>
    <row r="74" spans="1:37" x14ac:dyDescent="0.25">
      <c r="A74" s="40">
        <v>44542</v>
      </c>
      <c r="B74" s="20" t="s">
        <v>145</v>
      </c>
      <c r="C74" s="20">
        <f t="shared" si="5"/>
        <v>0</v>
      </c>
      <c r="D74" s="20"/>
      <c r="E74" s="20">
        <v>-5000</v>
      </c>
      <c r="F74" s="41">
        <f t="shared" si="6"/>
        <v>11280</v>
      </c>
      <c r="G74" s="20" t="s">
        <v>143</v>
      </c>
      <c r="H74" s="42">
        <v>6681.8645833333303</v>
      </c>
      <c r="I74" s="43">
        <v>605.3125</v>
      </c>
      <c r="J74" s="20">
        <v>-1163.5436629694984</v>
      </c>
      <c r="K74" s="20">
        <f t="shared" si="7"/>
        <v>1</v>
      </c>
      <c r="L74" s="20">
        <v>-1220.2055725938999</v>
      </c>
      <c r="M74" s="20">
        <v>-1454.5878416575229</v>
      </c>
      <c r="N74" s="43">
        <v>129.927083333333</v>
      </c>
      <c r="O74" s="43">
        <v>128.427083333333</v>
      </c>
      <c r="P74" s="42">
        <v>3681.8125</v>
      </c>
      <c r="Q74" s="20">
        <v>11.3</v>
      </c>
      <c r="R74" s="20">
        <v>11.9</v>
      </c>
      <c r="S74" s="20">
        <f t="shared" si="8"/>
        <v>53.42</v>
      </c>
      <c r="T74" s="44">
        <v>50.665624999999999</v>
      </c>
      <c r="U74" s="20">
        <v>53.1927083333333</v>
      </c>
      <c r="V74" s="20">
        <v>71.599999999999994</v>
      </c>
      <c r="W74" s="20">
        <v>72</v>
      </c>
      <c r="X74" s="20">
        <v>77</v>
      </c>
      <c r="Y74" s="20">
        <v>2.2200000000000002</v>
      </c>
      <c r="Z74" s="44">
        <v>12</v>
      </c>
      <c r="AA74" s="44">
        <v>6784.7013888888896</v>
      </c>
      <c r="AB74" s="42">
        <v>25000</v>
      </c>
      <c r="AC74" s="44">
        <v>3.1451388888888898</v>
      </c>
      <c r="AD74" s="45">
        <v>50</v>
      </c>
      <c r="AE74" s="20">
        <v>279.2</v>
      </c>
      <c r="AF74" s="20">
        <v>0</v>
      </c>
      <c r="AG74" s="20">
        <v>816.7</v>
      </c>
      <c r="AH74" s="20">
        <v>292.89999999999998</v>
      </c>
      <c r="AI74" s="43">
        <f t="shared" si="9"/>
        <v>1109.5999999999999</v>
      </c>
      <c r="AJ74" s="42">
        <v>-1000</v>
      </c>
      <c r="AK74" s="42">
        <v>-3500</v>
      </c>
    </row>
    <row r="75" spans="1:37" x14ac:dyDescent="0.25">
      <c r="A75" s="40">
        <v>44543</v>
      </c>
      <c r="B75" s="20" t="s">
        <v>145</v>
      </c>
      <c r="C75" s="20">
        <f t="shared" si="5"/>
        <v>0</v>
      </c>
      <c r="D75" s="20"/>
      <c r="E75" s="20">
        <v>-5000</v>
      </c>
      <c r="F75" s="41">
        <f t="shared" si="6"/>
        <v>11280</v>
      </c>
      <c r="G75" s="20" t="s">
        <v>143</v>
      </c>
      <c r="H75" s="42">
        <v>8806.1875</v>
      </c>
      <c r="I75" s="43">
        <v>654.41666666666697</v>
      </c>
      <c r="J75" s="20">
        <v>-3133.9290000000001</v>
      </c>
      <c r="K75" s="20">
        <f t="shared" si="7"/>
        <v>1</v>
      </c>
      <c r="L75" s="20">
        <v>-1602.1855925938999</v>
      </c>
      <c r="M75" s="20">
        <v>-1534.8214389962818</v>
      </c>
      <c r="N75" s="43">
        <v>652.47916666666697</v>
      </c>
      <c r="O75" s="43">
        <v>1517.7395833333301</v>
      </c>
      <c r="P75" s="42">
        <v>4015.0625</v>
      </c>
      <c r="Q75" s="20">
        <v>10.7</v>
      </c>
      <c r="R75" s="20">
        <v>11.6</v>
      </c>
      <c r="S75" s="20">
        <f t="shared" si="8"/>
        <v>52.879999999999995</v>
      </c>
      <c r="T75" s="44">
        <v>50.326041666666697</v>
      </c>
      <c r="U75" s="20">
        <v>52.712499999999999</v>
      </c>
      <c r="V75" s="20">
        <v>71.599999999999994</v>
      </c>
      <c r="W75" s="20">
        <v>72</v>
      </c>
      <c r="X75" s="20">
        <v>77</v>
      </c>
      <c r="Y75" s="20">
        <v>3.55</v>
      </c>
      <c r="Z75" s="44">
        <v>12</v>
      </c>
      <c r="AA75" s="44">
        <v>7372.3819444444398</v>
      </c>
      <c r="AB75" s="42">
        <v>25000</v>
      </c>
      <c r="AC75" s="44">
        <v>3.7906249999999999</v>
      </c>
      <c r="AD75" s="45">
        <v>50</v>
      </c>
      <c r="AE75" s="20">
        <v>-1331.2</v>
      </c>
      <c r="AF75" s="20">
        <v>0</v>
      </c>
      <c r="AG75" s="20">
        <v>1737.8</v>
      </c>
      <c r="AH75" s="20">
        <v>1490.3</v>
      </c>
      <c r="AI75" s="43">
        <f t="shared" si="9"/>
        <v>3228.1</v>
      </c>
      <c r="AJ75" s="42">
        <v>-1000</v>
      </c>
      <c r="AK75" s="42">
        <v>-3500</v>
      </c>
    </row>
    <row r="76" spans="1:37" x14ac:dyDescent="0.25">
      <c r="A76" s="40">
        <v>44544</v>
      </c>
      <c r="B76" s="20" t="s">
        <v>145</v>
      </c>
      <c r="C76" s="20">
        <f t="shared" si="5"/>
        <v>0</v>
      </c>
      <c r="D76" s="20"/>
      <c r="E76" s="20">
        <v>-5000</v>
      </c>
      <c r="F76" s="41">
        <f t="shared" si="6"/>
        <v>11280</v>
      </c>
      <c r="G76" s="20" t="s">
        <v>146</v>
      </c>
      <c r="H76" s="42">
        <v>16109.6875</v>
      </c>
      <c r="I76" s="43">
        <v>791.26041666666697</v>
      </c>
      <c r="J76" s="20">
        <v>-5430.2561735215531</v>
      </c>
      <c r="K76" s="20">
        <f t="shared" si="7"/>
        <v>0</v>
      </c>
      <c r="L76" s="20">
        <v>-2431.1829672982103</v>
      </c>
      <c r="M76" s="20">
        <v>-1784.7042627360638</v>
      </c>
      <c r="N76" s="43">
        <v>853.89583333333303</v>
      </c>
      <c r="O76" s="43">
        <v>1152.5416666666699</v>
      </c>
      <c r="P76" s="42">
        <v>7087.3333333333303</v>
      </c>
      <c r="Q76" s="20">
        <v>10.4</v>
      </c>
      <c r="R76" s="20">
        <v>11.4</v>
      </c>
      <c r="S76" s="20">
        <f t="shared" si="8"/>
        <v>52.519999999999996</v>
      </c>
      <c r="T76" s="44">
        <v>50.325263157894703</v>
      </c>
      <c r="U76" s="20">
        <v>52.210526315789501</v>
      </c>
      <c r="V76" s="20">
        <v>71.599999999999994</v>
      </c>
      <c r="W76" s="20">
        <v>72</v>
      </c>
      <c r="X76" s="20">
        <v>77</v>
      </c>
      <c r="Y76" s="20">
        <v>2.8</v>
      </c>
      <c r="Z76" s="44">
        <v>12</v>
      </c>
      <c r="AA76" s="44">
        <v>10532.5798611111</v>
      </c>
      <c r="AB76" s="42">
        <v>25000</v>
      </c>
      <c r="AC76" s="44">
        <v>9.1868055555555603</v>
      </c>
      <c r="AD76" s="45">
        <v>50</v>
      </c>
      <c r="AE76" s="20">
        <v>3532.4</v>
      </c>
      <c r="AF76" s="20">
        <v>0</v>
      </c>
      <c r="AG76" s="20">
        <v>2612.1</v>
      </c>
      <c r="AH76" s="20">
        <v>2988.7</v>
      </c>
      <c r="AI76" s="43">
        <f t="shared" si="9"/>
        <v>5600.7999999999993</v>
      </c>
      <c r="AJ76" s="42">
        <v>-1000</v>
      </c>
      <c r="AK76" s="42">
        <v>-3500</v>
      </c>
    </row>
    <row r="77" spans="1:37" x14ac:dyDescent="0.25">
      <c r="A77" s="40">
        <v>44545</v>
      </c>
      <c r="B77" s="20" t="s">
        <v>145</v>
      </c>
      <c r="C77" s="20">
        <f t="shared" si="5"/>
        <v>0</v>
      </c>
      <c r="D77" s="20"/>
      <c r="E77" s="20">
        <v>-5000</v>
      </c>
      <c r="F77" s="41">
        <f t="shared" si="6"/>
        <v>11280</v>
      </c>
      <c r="G77" s="20" t="s">
        <v>146</v>
      </c>
      <c r="H77" s="42">
        <v>25642.1052631579</v>
      </c>
      <c r="I77" s="43">
        <v>1029.04210526316</v>
      </c>
      <c r="J77" s="20">
        <v>-6107.3477200000007</v>
      </c>
      <c r="K77" s="20">
        <f t="shared" si="7"/>
        <v>0</v>
      </c>
      <c r="L77" s="20">
        <v>-3409.8215112982107</v>
      </c>
      <c r="M77" s="20">
        <v>-2080.3424737850755</v>
      </c>
      <c r="N77" s="43">
        <v>458.25</v>
      </c>
      <c r="O77" s="43">
        <v>597.48958333333303</v>
      </c>
      <c r="P77" s="42">
        <v>15439.020833333299</v>
      </c>
      <c r="Q77" s="20">
        <v>10</v>
      </c>
      <c r="R77" s="20">
        <v>11.1</v>
      </c>
      <c r="S77" s="20">
        <f t="shared" si="8"/>
        <v>51.980000000000004</v>
      </c>
      <c r="T77" s="44">
        <v>49.740625000000001</v>
      </c>
      <c r="U77" s="20">
        <v>51.521875000000001</v>
      </c>
      <c r="V77" s="20">
        <v>71.599999999999994</v>
      </c>
      <c r="W77" s="20">
        <v>72</v>
      </c>
      <c r="X77" s="20">
        <v>77</v>
      </c>
      <c r="Y77" s="20">
        <v>2.8</v>
      </c>
      <c r="Z77" s="44">
        <v>12</v>
      </c>
      <c r="AA77" s="44">
        <v>16852.660087719301</v>
      </c>
      <c r="AB77" s="42">
        <v>25000</v>
      </c>
      <c r="AC77" s="44">
        <v>35.797569444444399</v>
      </c>
      <c r="AD77" s="45">
        <v>50</v>
      </c>
      <c r="AE77" s="20">
        <v>6524.4</v>
      </c>
      <c r="AF77" s="20">
        <v>0</v>
      </c>
      <c r="AG77" s="20">
        <v>3412.7</v>
      </c>
      <c r="AH77" s="20">
        <v>2994.7</v>
      </c>
      <c r="AI77" s="43">
        <f t="shared" si="9"/>
        <v>6407.4</v>
      </c>
      <c r="AJ77" s="42">
        <v>-1200</v>
      </c>
      <c r="AK77" s="42">
        <v>-5000</v>
      </c>
    </row>
    <row r="78" spans="1:37" x14ac:dyDescent="0.25">
      <c r="A78" s="40">
        <v>44546</v>
      </c>
      <c r="B78" s="20" t="s">
        <v>145</v>
      </c>
      <c r="C78" s="20">
        <f t="shared" si="5"/>
        <v>0</v>
      </c>
      <c r="D78" s="20"/>
      <c r="E78" s="20">
        <v>-5000</v>
      </c>
      <c r="F78" s="41">
        <f t="shared" si="6"/>
        <v>11280</v>
      </c>
      <c r="G78" s="20" t="s">
        <v>146</v>
      </c>
      <c r="H78" s="42">
        <v>29195.744680851101</v>
      </c>
      <c r="I78" s="43">
        <v>1012.59375</v>
      </c>
      <c r="J78" s="20">
        <v>-5801.7196000000013</v>
      </c>
      <c r="K78" s="20">
        <f t="shared" si="7"/>
        <v>0</v>
      </c>
      <c r="L78" s="20">
        <v>-4327.3592312982109</v>
      </c>
      <c r="M78" s="20">
        <v>-2353.0912309279329</v>
      </c>
      <c r="N78" s="43">
        <v>705.97916666666697</v>
      </c>
      <c r="O78" s="43">
        <v>743.80208333333303</v>
      </c>
      <c r="P78" s="42">
        <v>14003.46875</v>
      </c>
      <c r="Q78" s="20">
        <v>9.5</v>
      </c>
      <c r="R78" s="20">
        <v>10.9</v>
      </c>
      <c r="S78" s="20">
        <f t="shared" si="8"/>
        <v>51.620000000000005</v>
      </c>
      <c r="T78" s="44">
        <v>49.418750000000003</v>
      </c>
      <c r="U78" s="20">
        <v>50.857291666666697</v>
      </c>
      <c r="V78" s="20">
        <v>71.599999999999994</v>
      </c>
      <c r="W78" s="20">
        <v>72</v>
      </c>
      <c r="X78" s="20">
        <v>77</v>
      </c>
      <c r="Y78" s="20">
        <v>3.7</v>
      </c>
      <c r="Z78" s="44">
        <v>12</v>
      </c>
      <c r="AA78" s="44">
        <v>23649.179148003001</v>
      </c>
      <c r="AB78" s="42">
        <v>25000</v>
      </c>
      <c r="AC78" s="44">
        <v>54.902489035087697</v>
      </c>
      <c r="AD78" s="45">
        <v>50</v>
      </c>
      <c r="AE78" s="20">
        <v>6602.3</v>
      </c>
      <c r="AF78" s="20">
        <v>0</v>
      </c>
      <c r="AG78" s="20">
        <v>3939</v>
      </c>
      <c r="AH78" s="20">
        <v>2289.4</v>
      </c>
      <c r="AI78" s="43">
        <f t="shared" si="9"/>
        <v>6228.4</v>
      </c>
      <c r="AJ78" s="42">
        <v>-1200</v>
      </c>
      <c r="AK78" s="42">
        <v>-5000</v>
      </c>
    </row>
    <row r="79" spans="1:37" x14ac:dyDescent="0.25">
      <c r="A79" s="40">
        <v>44547</v>
      </c>
      <c r="B79" s="20" t="s">
        <v>145</v>
      </c>
      <c r="C79" s="20">
        <f t="shared" si="5"/>
        <v>0</v>
      </c>
      <c r="D79" s="20"/>
      <c r="E79" s="20">
        <v>-5000</v>
      </c>
      <c r="F79" s="41">
        <f t="shared" si="6"/>
        <v>11280</v>
      </c>
      <c r="G79" s="20" t="s">
        <v>146</v>
      </c>
      <c r="H79" s="42">
        <v>27769.148936170201</v>
      </c>
      <c r="I79" s="43">
        <v>1005.375</v>
      </c>
      <c r="J79" s="20">
        <v>-8384.0750000000007</v>
      </c>
      <c r="K79" s="20">
        <f t="shared" si="7"/>
        <v>0</v>
      </c>
      <c r="L79" s="20">
        <v>-5771.4654987043114</v>
      </c>
      <c r="M79" s="20">
        <v>-2861.0727068922183</v>
      </c>
      <c r="N79" s="43">
        <v>341.30208333333297</v>
      </c>
      <c r="O79" s="43">
        <v>373.51041666666703</v>
      </c>
      <c r="P79" s="42">
        <v>17846.145833333299</v>
      </c>
      <c r="Q79" s="20">
        <v>9.1999999999999993</v>
      </c>
      <c r="R79" s="20">
        <v>10.8</v>
      </c>
      <c r="S79" s="20">
        <f t="shared" si="8"/>
        <v>51.44</v>
      </c>
      <c r="T79" s="44">
        <v>49.2760416666667</v>
      </c>
      <c r="U79" s="20">
        <v>50.382291666666703</v>
      </c>
      <c r="V79" s="20">
        <v>71.599999999999994</v>
      </c>
      <c r="W79" s="20">
        <v>72</v>
      </c>
      <c r="X79" s="20">
        <v>77</v>
      </c>
      <c r="Y79" s="20">
        <v>3.7</v>
      </c>
      <c r="Z79" s="44">
        <v>12</v>
      </c>
      <c r="AA79" s="44">
        <v>27535.6662933931</v>
      </c>
      <c r="AB79" s="42">
        <v>25000</v>
      </c>
      <c r="AC79" s="44">
        <v>66.889294590643303</v>
      </c>
      <c r="AD79" s="45">
        <v>50</v>
      </c>
      <c r="AE79" s="20">
        <v>6058.3</v>
      </c>
      <c r="AF79" s="20">
        <v>0</v>
      </c>
      <c r="AG79" s="20">
        <v>4129.1000000000004</v>
      </c>
      <c r="AH79" s="20">
        <v>4893.3999999999996</v>
      </c>
      <c r="AI79" s="43">
        <f t="shared" si="9"/>
        <v>9022.5</v>
      </c>
      <c r="AJ79" s="42">
        <v>-1200</v>
      </c>
      <c r="AK79" s="42">
        <v>-5000</v>
      </c>
    </row>
    <row r="80" spans="1:37" x14ac:dyDescent="0.25">
      <c r="A80" s="40">
        <v>44548</v>
      </c>
      <c r="B80" s="20" t="s">
        <v>145</v>
      </c>
      <c r="C80" s="20">
        <f t="shared" si="5"/>
        <v>0</v>
      </c>
      <c r="D80" s="20"/>
      <c r="E80" s="20">
        <v>-5000</v>
      </c>
      <c r="F80" s="41">
        <f t="shared" si="6"/>
        <v>11280</v>
      </c>
      <c r="G80" s="20" t="s">
        <v>146</v>
      </c>
      <c r="H80" s="42">
        <v>27632.631578947399</v>
      </c>
      <c r="I80" s="43">
        <v>1029.21875</v>
      </c>
      <c r="J80" s="20">
        <v>-8857.8889500000005</v>
      </c>
      <c r="K80" s="20">
        <f t="shared" si="7"/>
        <v>0</v>
      </c>
      <c r="L80" s="20">
        <v>-6916.2574887043111</v>
      </c>
      <c r="M80" s="20">
        <v>-3401.3499397493615</v>
      </c>
      <c r="N80" s="43">
        <v>240.9375</v>
      </c>
      <c r="O80" s="43">
        <v>266.83333333333297</v>
      </c>
      <c r="P80" s="42">
        <v>17049.697916666701</v>
      </c>
      <c r="Q80" s="20">
        <v>8.6999999999999993</v>
      </c>
      <c r="R80" s="20">
        <v>10.6</v>
      </c>
      <c r="S80" s="20">
        <f t="shared" si="8"/>
        <v>51.08</v>
      </c>
      <c r="T80" s="44">
        <v>48.435416666666697</v>
      </c>
      <c r="U80" s="20">
        <v>49.9</v>
      </c>
      <c r="V80" s="20">
        <v>71.599999999999994</v>
      </c>
      <c r="W80" s="20">
        <v>72</v>
      </c>
      <c r="X80" s="20">
        <v>77</v>
      </c>
      <c r="Y80" s="20">
        <v>3.2</v>
      </c>
      <c r="Z80" s="44">
        <v>12</v>
      </c>
      <c r="AA80" s="44">
        <v>28199.175065322899</v>
      </c>
      <c r="AB80" s="42">
        <v>25000</v>
      </c>
      <c r="AC80" s="44">
        <v>55.169440789473697</v>
      </c>
      <c r="AD80" s="45">
        <v>50</v>
      </c>
      <c r="AE80" s="20">
        <v>4531.5</v>
      </c>
      <c r="AF80" s="20">
        <v>0</v>
      </c>
      <c r="AG80" s="20">
        <v>4115.5</v>
      </c>
      <c r="AH80" s="20">
        <v>5489.3</v>
      </c>
      <c r="AI80" s="43">
        <f t="shared" si="9"/>
        <v>9604.7999999999993</v>
      </c>
      <c r="AJ80" s="42">
        <v>-1200</v>
      </c>
      <c r="AK80" s="42">
        <v>-5000</v>
      </c>
    </row>
    <row r="81" spans="1:37" x14ac:dyDescent="0.25">
      <c r="A81" s="40">
        <v>44549</v>
      </c>
      <c r="B81" s="20" t="s">
        <v>145</v>
      </c>
      <c r="C81" s="20">
        <f t="shared" si="5"/>
        <v>0</v>
      </c>
      <c r="D81" s="20"/>
      <c r="E81" s="20">
        <v>-5000</v>
      </c>
      <c r="F81" s="41">
        <f t="shared" si="6"/>
        <v>11280</v>
      </c>
      <c r="G81" s="20" t="s">
        <v>146</v>
      </c>
      <c r="H81" s="42">
        <v>24814.583333333299</v>
      </c>
      <c r="I81" s="43">
        <v>993.04166666666697</v>
      </c>
      <c r="J81" s="20">
        <v>-8937.4808600000015</v>
      </c>
      <c r="K81" s="20">
        <f t="shared" si="7"/>
        <v>0</v>
      </c>
      <c r="L81" s="20">
        <v>-7617.7024260000007</v>
      </c>
      <c r="M81" s="20">
        <v>-3946.2941261779333</v>
      </c>
      <c r="N81" s="43">
        <v>206.145833333333</v>
      </c>
      <c r="O81" s="43">
        <v>225.322916666667</v>
      </c>
      <c r="P81" s="42">
        <v>12246.979166666701</v>
      </c>
      <c r="Q81" s="20">
        <v>8.1</v>
      </c>
      <c r="R81" s="20">
        <v>10.3</v>
      </c>
      <c r="S81" s="20">
        <f t="shared" si="8"/>
        <v>50.540000000000006</v>
      </c>
      <c r="T81" s="44">
        <v>47.537500000000001</v>
      </c>
      <c r="U81" s="20">
        <v>49.571874999999999</v>
      </c>
      <c r="V81" s="20">
        <v>71.599999999999994</v>
      </c>
      <c r="W81" s="20">
        <v>72</v>
      </c>
      <c r="X81" s="20">
        <v>77</v>
      </c>
      <c r="Y81" s="20">
        <v>3.55</v>
      </c>
      <c r="Z81" s="44">
        <v>12</v>
      </c>
      <c r="AA81" s="44">
        <v>26738.787949483602</v>
      </c>
      <c r="AB81" s="42">
        <v>25000</v>
      </c>
      <c r="AC81" s="44">
        <v>60.641604532163697</v>
      </c>
      <c r="AD81" s="45">
        <v>50</v>
      </c>
      <c r="AE81" s="20">
        <v>-2714.5</v>
      </c>
      <c r="AF81" s="20">
        <v>0</v>
      </c>
      <c r="AG81" s="20">
        <v>4153.8</v>
      </c>
      <c r="AH81" s="20">
        <v>5497.9</v>
      </c>
      <c r="AI81" s="43">
        <f t="shared" si="9"/>
        <v>9651.7000000000007</v>
      </c>
      <c r="AJ81" s="42">
        <v>-1200</v>
      </c>
      <c r="AK81" s="42">
        <v>-5000</v>
      </c>
    </row>
    <row r="82" spans="1:37" x14ac:dyDescent="0.25">
      <c r="A82" s="40">
        <v>44550</v>
      </c>
      <c r="B82" s="20" t="s">
        <v>145</v>
      </c>
      <c r="C82" s="20">
        <f t="shared" si="5"/>
        <v>0</v>
      </c>
      <c r="D82" s="20"/>
      <c r="E82" s="20">
        <v>-5000</v>
      </c>
      <c r="F82" s="41">
        <f t="shared" si="6"/>
        <v>11280</v>
      </c>
      <c r="G82" s="20" t="s">
        <v>146</v>
      </c>
      <c r="H82" s="42">
        <v>20856.8421052632</v>
      </c>
      <c r="I82" s="43">
        <v>975.41666666666697</v>
      </c>
      <c r="J82" s="20">
        <v>-1928.5835000000002</v>
      </c>
      <c r="K82" s="20">
        <f t="shared" si="7"/>
        <v>1</v>
      </c>
      <c r="L82" s="20">
        <v>-6781.9495820000011</v>
      </c>
      <c r="M82" s="20">
        <v>-3993.7786118922186</v>
      </c>
      <c r="N82" s="43">
        <v>186.135416666667</v>
      </c>
      <c r="O82" s="43">
        <v>201.177083333333</v>
      </c>
      <c r="P82" s="42">
        <v>9658.4375</v>
      </c>
      <c r="Q82" s="20">
        <v>7.5</v>
      </c>
      <c r="R82" s="20">
        <v>10.199999999999999</v>
      </c>
      <c r="S82" s="20">
        <f t="shared" si="8"/>
        <v>50.36</v>
      </c>
      <c r="T82" s="44">
        <v>47.676842105263198</v>
      </c>
      <c r="U82" s="20">
        <v>49.1389473684211</v>
      </c>
      <c r="V82" s="20">
        <v>71.599999999999994</v>
      </c>
      <c r="W82" s="20">
        <v>72</v>
      </c>
      <c r="X82" s="20">
        <v>77</v>
      </c>
      <c r="Y82" s="20">
        <v>3.13</v>
      </c>
      <c r="Z82" s="44">
        <v>12</v>
      </c>
      <c r="AA82" s="44">
        <v>24434.685672514599</v>
      </c>
      <c r="AB82" s="42">
        <v>25000</v>
      </c>
      <c r="AC82" s="44">
        <v>64.546812865497103</v>
      </c>
      <c r="AD82" s="45">
        <v>50</v>
      </c>
      <c r="AE82" s="20">
        <v>3858</v>
      </c>
      <c r="AF82" s="20">
        <v>0</v>
      </c>
      <c r="AG82" s="20">
        <v>933.2</v>
      </c>
      <c r="AH82" s="20">
        <v>1194.9000000000001</v>
      </c>
      <c r="AI82" s="43">
        <f t="shared" si="9"/>
        <v>2128.1000000000004</v>
      </c>
      <c r="AJ82" s="42">
        <v>-1200</v>
      </c>
      <c r="AK82" s="42">
        <v>-5000</v>
      </c>
    </row>
    <row r="83" spans="1:37" x14ac:dyDescent="0.25">
      <c r="A83" s="40">
        <v>44551</v>
      </c>
      <c r="B83" s="20" t="s">
        <v>145</v>
      </c>
      <c r="C83" s="20">
        <f t="shared" si="5"/>
        <v>0</v>
      </c>
      <c r="D83" s="20"/>
      <c r="E83" s="20">
        <v>-5000</v>
      </c>
      <c r="F83" s="41">
        <f t="shared" si="6"/>
        <v>11280</v>
      </c>
      <c r="G83" s="20" t="s">
        <v>146</v>
      </c>
      <c r="H83" s="42">
        <v>17706.315789473701</v>
      </c>
      <c r="I83" s="43">
        <v>945.35416666666697</v>
      </c>
      <c r="J83" s="20">
        <v>-1908.8050000000003</v>
      </c>
      <c r="K83" s="20">
        <f t="shared" si="7"/>
        <v>1</v>
      </c>
      <c r="L83" s="20">
        <v>-6003.3666620000004</v>
      </c>
      <c r="M83" s="20">
        <v>-4042.2224047493614</v>
      </c>
      <c r="N83" s="43">
        <v>173.666666666667</v>
      </c>
      <c r="O83" s="43">
        <v>182.46875</v>
      </c>
      <c r="P83" s="42">
        <v>8346.9166666666697</v>
      </c>
      <c r="Q83" s="20">
        <v>7.6</v>
      </c>
      <c r="R83" s="20">
        <v>10.1</v>
      </c>
      <c r="S83" s="20">
        <f t="shared" si="8"/>
        <v>50.18</v>
      </c>
      <c r="T83" s="44">
        <v>47.712499999999999</v>
      </c>
      <c r="U83" s="20">
        <v>48.857291666666697</v>
      </c>
      <c r="V83" s="20">
        <v>71.599999999999994</v>
      </c>
      <c r="W83" s="20">
        <v>72</v>
      </c>
      <c r="X83" s="20">
        <v>77</v>
      </c>
      <c r="Y83" s="20">
        <v>3.2</v>
      </c>
      <c r="Z83" s="44">
        <v>12</v>
      </c>
      <c r="AA83" s="44">
        <v>21125.9137426901</v>
      </c>
      <c r="AB83" s="42">
        <v>25000</v>
      </c>
      <c r="AC83" s="44">
        <v>61.3755847953216</v>
      </c>
      <c r="AD83" s="45">
        <v>50</v>
      </c>
      <c r="AE83" s="20">
        <v>3221.5</v>
      </c>
      <c r="AF83" s="20">
        <v>0</v>
      </c>
      <c r="AG83" s="20">
        <v>914.5</v>
      </c>
      <c r="AH83" s="20">
        <v>1197.4000000000001</v>
      </c>
      <c r="AI83" s="43">
        <f t="shared" si="9"/>
        <v>2111.9</v>
      </c>
      <c r="AJ83" s="42">
        <v>-1200</v>
      </c>
      <c r="AK83" s="42">
        <v>-5000</v>
      </c>
    </row>
    <row r="84" spans="1:37" x14ac:dyDescent="0.25">
      <c r="A84" s="40">
        <v>44552</v>
      </c>
      <c r="B84" s="20" t="s">
        <v>145</v>
      </c>
      <c r="C84" s="20">
        <f t="shared" si="5"/>
        <v>0</v>
      </c>
      <c r="D84" s="20"/>
      <c r="E84" s="20">
        <v>-5000</v>
      </c>
      <c r="F84" s="41">
        <f t="shared" si="6"/>
        <v>11280</v>
      </c>
      <c r="G84" s="20" t="s">
        <v>146</v>
      </c>
      <c r="H84" s="42">
        <v>15964.375</v>
      </c>
      <c r="I84" s="43">
        <v>830.45833333333303</v>
      </c>
      <c r="J84" s="20">
        <v>-2011.4504800000004</v>
      </c>
      <c r="K84" s="20">
        <f t="shared" si="7"/>
        <v>1</v>
      </c>
      <c r="L84" s="20">
        <v>-4728.8417580000005</v>
      </c>
      <c r="M84" s="20">
        <v>-4098.4668033207899</v>
      </c>
      <c r="N84" s="43">
        <v>252.052083333333</v>
      </c>
      <c r="O84" s="43">
        <v>264.15625</v>
      </c>
      <c r="P84" s="42">
        <v>7553.1666666666697</v>
      </c>
      <c r="Q84" s="20">
        <v>6.8</v>
      </c>
      <c r="R84" s="20">
        <v>10</v>
      </c>
      <c r="S84" s="20">
        <f t="shared" si="8"/>
        <v>50</v>
      </c>
      <c r="T84" s="44">
        <v>48.334375000000001</v>
      </c>
      <c r="U84" s="20">
        <v>48.618749999999999</v>
      </c>
      <c r="V84" s="20">
        <v>71.599999999999994</v>
      </c>
      <c r="W84" s="20">
        <v>72</v>
      </c>
      <c r="X84" s="20">
        <v>77</v>
      </c>
      <c r="Y84" s="20">
        <v>3.46</v>
      </c>
      <c r="Z84" s="44">
        <v>12</v>
      </c>
      <c r="AA84" s="44">
        <v>18175.8442982456</v>
      </c>
      <c r="AB84" s="42">
        <v>25000</v>
      </c>
      <c r="AC84" s="44">
        <v>44.406140350877202</v>
      </c>
      <c r="AD84" s="45">
        <v>50</v>
      </c>
      <c r="AE84" s="20">
        <v>1326.8</v>
      </c>
      <c r="AF84" s="20">
        <v>0</v>
      </c>
      <c r="AG84" s="20">
        <v>914</v>
      </c>
      <c r="AH84" s="20">
        <v>1293</v>
      </c>
      <c r="AI84" s="43">
        <f t="shared" si="9"/>
        <v>2207</v>
      </c>
      <c r="AJ84" s="42">
        <v>-2500</v>
      </c>
      <c r="AK84" s="42">
        <v>-5000</v>
      </c>
    </row>
    <row r="85" spans="1:37" x14ac:dyDescent="0.25">
      <c r="A85" s="40">
        <v>44553</v>
      </c>
      <c r="B85" s="20" t="s">
        <v>145</v>
      </c>
      <c r="C85" s="20">
        <f t="shared" si="5"/>
        <v>0</v>
      </c>
      <c r="D85" s="20"/>
      <c r="E85" s="20">
        <v>-5000</v>
      </c>
      <c r="F85" s="41">
        <f t="shared" si="6"/>
        <v>11280</v>
      </c>
      <c r="G85" s="20" t="s">
        <v>146</v>
      </c>
      <c r="H85" s="42">
        <v>16433.333333333299</v>
      </c>
      <c r="I85" s="43">
        <v>802.88541666666697</v>
      </c>
      <c r="J85" s="20">
        <v>-2061.3975500000006</v>
      </c>
      <c r="K85" s="20">
        <f t="shared" si="7"/>
        <v>1</v>
      </c>
      <c r="L85" s="20">
        <v>-3369.543478000001</v>
      </c>
      <c r="M85" s="20">
        <v>-4153.9045354636473</v>
      </c>
      <c r="N85" s="43">
        <v>982.125</v>
      </c>
      <c r="O85" s="43">
        <v>1193.5104166666699</v>
      </c>
      <c r="P85" s="42">
        <v>8129.875</v>
      </c>
      <c r="Q85" s="20">
        <v>7.6</v>
      </c>
      <c r="R85" s="20">
        <v>10.1</v>
      </c>
      <c r="S85" s="20">
        <f t="shared" si="8"/>
        <v>50.18</v>
      </c>
      <c r="T85" s="44">
        <v>49.780208333333299</v>
      </c>
      <c r="U85" s="20">
        <v>48.629166666666698</v>
      </c>
      <c r="V85" s="20">
        <v>71.599999999999994</v>
      </c>
      <c r="W85" s="20">
        <v>72</v>
      </c>
      <c r="X85" s="20">
        <v>77</v>
      </c>
      <c r="Y85" s="20">
        <v>3.97</v>
      </c>
      <c r="Z85" s="44">
        <v>12</v>
      </c>
      <c r="AA85" s="44">
        <v>16701.341374268999</v>
      </c>
      <c r="AB85" s="42">
        <v>25000</v>
      </c>
      <c r="AC85" s="44">
        <v>30.399195906432698</v>
      </c>
      <c r="AD85" s="45">
        <v>50</v>
      </c>
      <c r="AE85" s="20">
        <v>1958.9</v>
      </c>
      <c r="AF85" s="20">
        <v>0</v>
      </c>
      <c r="AG85" s="20">
        <v>918.6</v>
      </c>
      <c r="AH85" s="20">
        <v>1296.7</v>
      </c>
      <c r="AI85" s="43">
        <f t="shared" si="9"/>
        <v>2215.3000000000002</v>
      </c>
      <c r="AJ85" s="42">
        <v>-2500</v>
      </c>
      <c r="AK85" s="42">
        <v>-5000</v>
      </c>
    </row>
    <row r="86" spans="1:37" x14ac:dyDescent="0.25">
      <c r="A86" s="40">
        <v>44554</v>
      </c>
      <c r="B86" s="20" t="s">
        <v>145</v>
      </c>
      <c r="C86" s="20">
        <f t="shared" si="5"/>
        <v>0</v>
      </c>
      <c r="D86" s="20"/>
      <c r="E86" s="20">
        <v>-5000</v>
      </c>
      <c r="F86" s="41">
        <f t="shared" si="6"/>
        <v>11280</v>
      </c>
      <c r="G86" s="20" t="s">
        <v>146</v>
      </c>
      <c r="H86" s="42">
        <v>22447.916666666701</v>
      </c>
      <c r="I86" s="43">
        <v>981.36458333333303</v>
      </c>
      <c r="J86" s="20">
        <v>-1960.1388878800101</v>
      </c>
      <c r="K86" s="20">
        <f t="shared" si="7"/>
        <v>1</v>
      </c>
      <c r="L86" s="20">
        <v>-1974.0750835760023</v>
      </c>
      <c r="M86" s="20">
        <v>-4207.1890988836485</v>
      </c>
      <c r="N86" s="43">
        <v>810.52083333333303</v>
      </c>
      <c r="O86" s="43">
        <v>1361.3125</v>
      </c>
      <c r="P86" s="42">
        <v>14343.125</v>
      </c>
      <c r="Q86" s="20">
        <v>7.6</v>
      </c>
      <c r="R86" s="20">
        <v>10.1</v>
      </c>
      <c r="S86" s="20">
        <f t="shared" si="8"/>
        <v>50.18</v>
      </c>
      <c r="T86" s="44">
        <v>50.811458333333299</v>
      </c>
      <c r="U86" s="20">
        <v>48.832291666666698</v>
      </c>
      <c r="V86" s="20">
        <v>71.599999999999994</v>
      </c>
      <c r="W86" s="20">
        <v>72</v>
      </c>
      <c r="X86" s="20">
        <v>77</v>
      </c>
      <c r="Y86" s="20">
        <v>3.82</v>
      </c>
      <c r="Z86" s="44">
        <v>12</v>
      </c>
      <c r="AA86" s="44">
        <v>18281.875</v>
      </c>
      <c r="AB86" s="42">
        <v>25000</v>
      </c>
      <c r="AC86" s="44">
        <v>31.227777777777799</v>
      </c>
      <c r="AD86" s="45">
        <v>50</v>
      </c>
      <c r="AE86" s="20">
        <v>7491.1</v>
      </c>
      <c r="AF86" s="20">
        <v>0</v>
      </c>
      <c r="AG86" s="20">
        <v>1699.5</v>
      </c>
      <c r="AH86" s="20">
        <v>392.2</v>
      </c>
      <c r="AI86" s="43">
        <f t="shared" si="9"/>
        <v>2091.6999999999998</v>
      </c>
      <c r="AJ86" s="42">
        <v>-2500</v>
      </c>
      <c r="AK86" s="42">
        <v>-5000</v>
      </c>
    </row>
    <row r="87" spans="1:37" x14ac:dyDescent="0.25">
      <c r="A87" s="40">
        <v>44555</v>
      </c>
      <c r="B87" s="20" t="s">
        <v>145</v>
      </c>
      <c r="C87" s="20">
        <f t="shared" si="5"/>
        <v>0</v>
      </c>
      <c r="D87" s="20"/>
      <c r="E87" s="20">
        <v>-5000</v>
      </c>
      <c r="F87" s="41">
        <f t="shared" si="6"/>
        <v>11280</v>
      </c>
      <c r="G87" s="20" t="s">
        <v>146</v>
      </c>
      <c r="H87" s="42">
        <v>30541.666666666701</v>
      </c>
      <c r="I87" s="43">
        <v>1169.05263157895</v>
      </c>
      <c r="J87" s="20">
        <v>-1968.0475583564407</v>
      </c>
      <c r="K87" s="20">
        <f t="shared" si="7"/>
        <v>1</v>
      </c>
      <c r="L87" s="20">
        <v>-1981.9678952472902</v>
      </c>
      <c r="M87" s="20">
        <v>-4261.0474244805364</v>
      </c>
      <c r="N87" s="43">
        <v>878.45833333333303</v>
      </c>
      <c r="O87" s="43">
        <v>1219.625</v>
      </c>
      <c r="P87" s="42">
        <v>19642.3125</v>
      </c>
      <c r="Q87" s="20">
        <v>8</v>
      </c>
      <c r="R87" s="20">
        <v>10.199999999999999</v>
      </c>
      <c r="S87" s="20">
        <f t="shared" si="8"/>
        <v>50.36</v>
      </c>
      <c r="T87" s="44">
        <v>51.190624999999997</v>
      </c>
      <c r="U87" s="20">
        <v>48.763541666666697</v>
      </c>
      <c r="V87" s="20">
        <v>71.599999999999994</v>
      </c>
      <c r="W87" s="20">
        <v>72</v>
      </c>
      <c r="X87" s="20">
        <v>77</v>
      </c>
      <c r="Y87" s="20">
        <v>3.39</v>
      </c>
      <c r="Z87" s="44">
        <v>12</v>
      </c>
      <c r="AA87" s="44">
        <v>23140.972222222201</v>
      </c>
      <c r="AB87" s="42">
        <v>25000</v>
      </c>
      <c r="AC87" s="44">
        <v>41.442013888888901</v>
      </c>
      <c r="AD87" s="45">
        <v>50</v>
      </c>
      <c r="AE87" s="20">
        <v>9206.9</v>
      </c>
      <c r="AF87" s="20">
        <v>0</v>
      </c>
      <c r="AG87" s="20">
        <v>1694.5</v>
      </c>
      <c r="AH87" s="20">
        <v>499.1</v>
      </c>
      <c r="AI87" s="43">
        <f t="shared" si="9"/>
        <v>2193.6</v>
      </c>
      <c r="AJ87" s="42">
        <v>-2500</v>
      </c>
      <c r="AK87" s="42">
        <v>-5000</v>
      </c>
    </row>
    <row r="88" spans="1:37" x14ac:dyDescent="0.25">
      <c r="A88" s="40">
        <v>44556</v>
      </c>
      <c r="B88" s="20" t="s">
        <v>145</v>
      </c>
      <c r="C88" s="20">
        <f t="shared" si="5"/>
        <v>0</v>
      </c>
      <c r="D88" s="20"/>
      <c r="E88" s="20">
        <v>-5000</v>
      </c>
      <c r="F88" s="41">
        <f t="shared" si="6"/>
        <v>11280</v>
      </c>
      <c r="G88" s="20" t="s">
        <v>146</v>
      </c>
      <c r="H88" s="42">
        <v>34306.25</v>
      </c>
      <c r="I88" s="43">
        <v>1338.11578947368</v>
      </c>
      <c r="J88" s="20">
        <v>-2146.3211700000002</v>
      </c>
      <c r="K88" s="20">
        <f t="shared" si="7"/>
        <v>1</v>
      </c>
      <c r="L88" s="20">
        <v>-2029.47112924729</v>
      </c>
      <c r="M88" s="20">
        <v>-4331.2458178398583</v>
      </c>
      <c r="N88" s="43">
        <v>565.60416666666697</v>
      </c>
      <c r="O88" s="43">
        <v>770.22916666666697</v>
      </c>
      <c r="P88" s="42">
        <v>17952.90625</v>
      </c>
      <c r="Q88" s="20">
        <v>8.6</v>
      </c>
      <c r="R88" s="20">
        <v>10</v>
      </c>
      <c r="S88" s="20">
        <f t="shared" si="8"/>
        <v>50</v>
      </c>
      <c r="T88" s="44">
        <v>50.002083333333303</v>
      </c>
      <c r="U88" s="20">
        <v>48.393749999999997</v>
      </c>
      <c r="V88" s="20">
        <v>71.599999999999994</v>
      </c>
      <c r="W88" s="20">
        <v>72</v>
      </c>
      <c r="X88" s="20">
        <v>77</v>
      </c>
      <c r="Y88" s="20">
        <v>2.97</v>
      </c>
      <c r="Z88" s="44">
        <v>12</v>
      </c>
      <c r="AA88" s="44">
        <v>29098.611111111099</v>
      </c>
      <c r="AB88" s="42">
        <v>25000</v>
      </c>
      <c r="AC88" s="44">
        <v>51.816319444444403</v>
      </c>
      <c r="AD88" s="45">
        <v>50</v>
      </c>
      <c r="AE88" s="20">
        <v>10458.700000000001</v>
      </c>
      <c r="AF88" s="20">
        <v>0</v>
      </c>
      <c r="AG88" s="20">
        <v>1701</v>
      </c>
      <c r="AH88" s="20">
        <v>792</v>
      </c>
      <c r="AI88" s="43">
        <f t="shared" si="9"/>
        <v>2493</v>
      </c>
      <c r="AJ88" s="42">
        <v>-2500</v>
      </c>
      <c r="AK88" s="42">
        <v>-5000</v>
      </c>
    </row>
    <row r="89" spans="1:37" x14ac:dyDescent="0.25">
      <c r="A89" s="40">
        <v>44557</v>
      </c>
      <c r="B89" s="20" t="s">
        <v>145</v>
      </c>
      <c r="C89" s="20">
        <f t="shared" si="5"/>
        <v>0</v>
      </c>
      <c r="D89" s="20"/>
      <c r="E89" s="20">
        <v>-5000</v>
      </c>
      <c r="F89" s="41">
        <f t="shared" si="6"/>
        <v>11280</v>
      </c>
      <c r="G89" s="20" t="s">
        <v>146</v>
      </c>
      <c r="H89" s="42">
        <v>34234.375</v>
      </c>
      <c r="I89" s="43">
        <v>1605.8333333333301</v>
      </c>
      <c r="J89" s="20">
        <v>-2044.377753844215</v>
      </c>
      <c r="K89" s="20">
        <f t="shared" si="7"/>
        <v>1</v>
      </c>
      <c r="L89" s="20">
        <v>-2036.0565840161332</v>
      </c>
      <c r="M89" s="20">
        <v>-4253.4207288287307</v>
      </c>
      <c r="N89" s="43">
        <v>432.53125</v>
      </c>
      <c r="O89" s="43">
        <v>536.19791666666697</v>
      </c>
      <c r="P89" s="42">
        <v>19237.8125</v>
      </c>
      <c r="Q89" s="20">
        <v>8.6</v>
      </c>
      <c r="R89" s="20">
        <v>10</v>
      </c>
      <c r="S89" s="20">
        <f t="shared" si="8"/>
        <v>50</v>
      </c>
      <c r="T89" s="44">
        <v>49.514583333333299</v>
      </c>
      <c r="U89" s="20">
        <v>48.293750000000003</v>
      </c>
      <c r="V89" s="20">
        <v>71.599999999999994</v>
      </c>
      <c r="W89" s="20">
        <v>72</v>
      </c>
      <c r="X89" s="20">
        <v>77</v>
      </c>
      <c r="Y89" s="20">
        <v>3</v>
      </c>
      <c r="Z89" s="44">
        <v>12</v>
      </c>
      <c r="AA89" s="44">
        <v>33027.430555555598</v>
      </c>
      <c r="AB89" s="42">
        <v>25000</v>
      </c>
      <c r="AC89" s="44">
        <v>56.871180555555597</v>
      </c>
      <c r="AD89" s="45">
        <v>50</v>
      </c>
      <c r="AE89" s="20">
        <v>11188.5</v>
      </c>
      <c r="AF89" s="20">
        <v>0</v>
      </c>
      <c r="AG89" s="20">
        <v>1697</v>
      </c>
      <c r="AH89" s="20">
        <v>792.5</v>
      </c>
      <c r="AI89" s="43">
        <f t="shared" si="9"/>
        <v>2489.5</v>
      </c>
      <c r="AJ89" s="42">
        <v>-2500</v>
      </c>
      <c r="AK89" s="42">
        <v>-5000</v>
      </c>
    </row>
    <row r="90" spans="1:37" x14ac:dyDescent="0.25">
      <c r="A90" s="40">
        <v>44558</v>
      </c>
      <c r="B90" s="20" t="s">
        <v>145</v>
      </c>
      <c r="C90" s="20">
        <f t="shared" si="5"/>
        <v>0</v>
      </c>
      <c r="D90" s="20"/>
      <c r="E90" s="20">
        <v>-5000</v>
      </c>
      <c r="F90" s="41">
        <f t="shared" si="6"/>
        <v>11280</v>
      </c>
      <c r="G90" s="20" t="s">
        <v>146</v>
      </c>
      <c r="H90" s="42">
        <v>29762.1052631579</v>
      </c>
      <c r="I90" s="43">
        <v>1986</v>
      </c>
      <c r="J90" s="20">
        <v>-1906.3572300000005</v>
      </c>
      <c r="K90" s="20">
        <f t="shared" si="7"/>
        <v>1</v>
      </c>
      <c r="L90" s="20">
        <v>-2005.0485200161334</v>
      </c>
      <c r="M90" s="20">
        <v>-4001.713661434334</v>
      </c>
      <c r="N90" s="43">
        <v>344.09375</v>
      </c>
      <c r="O90" s="43">
        <v>417.11458333333297</v>
      </c>
      <c r="P90" s="42">
        <v>15973.854166666701</v>
      </c>
      <c r="Q90" s="20">
        <v>8.5</v>
      </c>
      <c r="R90" s="20">
        <v>10</v>
      </c>
      <c r="S90" s="20">
        <f t="shared" si="8"/>
        <v>50</v>
      </c>
      <c r="T90" s="44">
        <v>48.834375000000001</v>
      </c>
      <c r="U90" s="20">
        <v>48.090625000000003</v>
      </c>
      <c r="V90" s="20">
        <v>71.599999999999994</v>
      </c>
      <c r="W90" s="20">
        <v>72</v>
      </c>
      <c r="X90" s="20">
        <v>77</v>
      </c>
      <c r="Y90" s="20">
        <v>2.93</v>
      </c>
      <c r="Z90" s="44">
        <v>12</v>
      </c>
      <c r="AA90" s="44">
        <v>32767.576754385998</v>
      </c>
      <c r="AB90" s="42">
        <v>25000</v>
      </c>
      <c r="AC90" s="44">
        <v>52.6545138888889</v>
      </c>
      <c r="AD90" s="45">
        <v>50</v>
      </c>
      <c r="AE90" s="20">
        <v>13033.5</v>
      </c>
      <c r="AF90" s="20">
        <v>0</v>
      </c>
      <c r="AG90" s="20">
        <v>1715.7</v>
      </c>
      <c r="AH90" s="20">
        <v>791.5</v>
      </c>
      <c r="AI90" s="43">
        <f t="shared" si="9"/>
        <v>2507.1999999999998</v>
      </c>
      <c r="AJ90" s="42">
        <v>-2500</v>
      </c>
      <c r="AK90" s="42">
        <v>-5000</v>
      </c>
    </row>
    <row r="91" spans="1:37" x14ac:dyDescent="0.25">
      <c r="A91" s="40">
        <v>44559</v>
      </c>
      <c r="B91" s="20" t="s">
        <v>145</v>
      </c>
      <c r="C91" s="20">
        <f t="shared" si="5"/>
        <v>0</v>
      </c>
      <c r="D91" s="20"/>
      <c r="E91" s="20">
        <v>-5000</v>
      </c>
      <c r="F91" s="41">
        <f t="shared" si="6"/>
        <v>11280</v>
      </c>
      <c r="G91" s="20" t="s">
        <v>146</v>
      </c>
      <c r="H91" s="42">
        <v>30961.052631578899</v>
      </c>
      <c r="I91" s="43">
        <v>2350.7083333333298</v>
      </c>
      <c r="J91" s="20">
        <v>-2063.1290000000004</v>
      </c>
      <c r="K91" s="20">
        <f t="shared" si="7"/>
        <v>1</v>
      </c>
      <c r="L91" s="20">
        <v>-2025.6465424401315</v>
      </c>
      <c r="M91" s="20">
        <v>-3712.8408957200486</v>
      </c>
      <c r="N91" s="43">
        <v>401.41666666666703</v>
      </c>
      <c r="O91" s="43">
        <v>426.55208333333297</v>
      </c>
      <c r="P91" s="42">
        <v>13412.072916666701</v>
      </c>
      <c r="Q91" s="20">
        <v>7.8</v>
      </c>
      <c r="R91" s="20">
        <v>9.8000000000000007</v>
      </c>
      <c r="S91" s="20">
        <f t="shared" si="8"/>
        <v>49.64</v>
      </c>
      <c r="T91" s="44">
        <v>48.070833333333297</v>
      </c>
      <c r="U91" s="20">
        <v>47.805208333333297</v>
      </c>
      <c r="V91" s="20">
        <v>71.599999999999994</v>
      </c>
      <c r="W91" s="20">
        <v>72</v>
      </c>
      <c r="X91" s="20">
        <v>77</v>
      </c>
      <c r="Y91" s="20">
        <v>3.11</v>
      </c>
      <c r="Z91" s="44">
        <v>12</v>
      </c>
      <c r="AA91" s="44">
        <v>31652.510964912301</v>
      </c>
      <c r="AB91" s="42">
        <v>25000</v>
      </c>
      <c r="AC91" s="44">
        <v>48.404861111111103</v>
      </c>
      <c r="AD91" s="45">
        <v>50</v>
      </c>
      <c r="AE91" s="20">
        <v>9371</v>
      </c>
      <c r="AF91" s="20">
        <v>0</v>
      </c>
      <c r="AG91" s="20">
        <v>2607</v>
      </c>
      <c r="AH91" s="20">
        <v>298.5</v>
      </c>
      <c r="AI91" s="43">
        <f t="shared" si="9"/>
        <v>2905.5</v>
      </c>
      <c r="AJ91" s="42">
        <v>-1500</v>
      </c>
      <c r="AK91" s="42">
        <v>-5000</v>
      </c>
    </row>
    <row r="92" spans="1:37" x14ac:dyDescent="0.25">
      <c r="A92" s="40">
        <v>44560</v>
      </c>
      <c r="B92" s="20" t="s">
        <v>145</v>
      </c>
      <c r="C92" s="20">
        <f t="shared" si="5"/>
        <v>0</v>
      </c>
      <c r="D92" s="20"/>
      <c r="E92" s="20">
        <v>-5000</v>
      </c>
      <c r="F92" s="41">
        <f t="shared" si="6"/>
        <v>11280</v>
      </c>
      <c r="G92" s="20" t="s">
        <v>146</v>
      </c>
      <c r="H92" s="42">
        <v>29444.791666666701</v>
      </c>
      <c r="I92" s="43">
        <v>2386.40625</v>
      </c>
      <c r="J92" s="20">
        <v>-1871.5269570153769</v>
      </c>
      <c r="K92" s="20">
        <f t="shared" si="7"/>
        <v>1</v>
      </c>
      <c r="L92" s="20">
        <v>-2006.3424221719185</v>
      </c>
      <c r="M92" s="20">
        <v>-3432.1128497925752</v>
      </c>
      <c r="N92" s="43">
        <v>329.76041666666703</v>
      </c>
      <c r="O92" s="43">
        <v>345.89583333333297</v>
      </c>
      <c r="P92" s="42">
        <v>12832.8125</v>
      </c>
      <c r="Q92" s="20">
        <v>7.5</v>
      </c>
      <c r="R92" s="20">
        <v>9.6999999999999993</v>
      </c>
      <c r="S92" s="20">
        <f t="shared" si="8"/>
        <v>49.46</v>
      </c>
      <c r="T92" s="44">
        <v>48.222916666666698</v>
      </c>
      <c r="U92" s="20">
        <v>47.704166666666701</v>
      </c>
      <c r="V92" s="20">
        <v>71.599999999999994</v>
      </c>
      <c r="W92" s="20">
        <v>72</v>
      </c>
      <c r="X92" s="20">
        <v>77</v>
      </c>
      <c r="Y92" s="20">
        <v>3.51</v>
      </c>
      <c r="Z92" s="44">
        <v>12</v>
      </c>
      <c r="AA92" s="44">
        <v>30055.983187134501</v>
      </c>
      <c r="AB92" s="42">
        <v>25000</v>
      </c>
      <c r="AC92" s="44">
        <v>42.557986111111099</v>
      </c>
      <c r="AD92" s="45">
        <v>50</v>
      </c>
      <c r="AE92" s="20">
        <v>9619</v>
      </c>
      <c r="AF92" s="20">
        <v>0</v>
      </c>
      <c r="AG92" s="20">
        <v>2601.5</v>
      </c>
      <c r="AH92" s="20">
        <v>294.39999999999998</v>
      </c>
      <c r="AI92" s="43">
        <f t="shared" si="9"/>
        <v>2895.9</v>
      </c>
      <c r="AJ92" s="42">
        <v>-1500</v>
      </c>
      <c r="AK92" s="42">
        <v>-5000</v>
      </c>
    </row>
    <row r="93" spans="1:37" x14ac:dyDescent="0.25">
      <c r="A93" s="40">
        <v>44561</v>
      </c>
      <c r="B93" s="20" t="s">
        <v>145</v>
      </c>
      <c r="C93" s="20">
        <f t="shared" si="5"/>
        <v>0</v>
      </c>
      <c r="D93" s="20"/>
      <c r="E93" s="20">
        <v>-5000</v>
      </c>
      <c r="F93" s="41">
        <f t="shared" si="6"/>
        <v>11280</v>
      </c>
      <c r="G93" s="20" t="s">
        <v>146</v>
      </c>
      <c r="H93" s="42">
        <v>30341.666666666701</v>
      </c>
      <c r="I93" s="43">
        <v>2169.4583333333298</v>
      </c>
      <c r="J93" s="20">
        <v>-1850.4480000000001</v>
      </c>
      <c r="K93" s="20">
        <f t="shared" si="7"/>
        <v>1</v>
      </c>
      <c r="L93" s="20">
        <v>-1947.1677881719183</v>
      </c>
      <c r="M93" s="20">
        <v>-2965.425206935432</v>
      </c>
      <c r="N93" s="43">
        <v>287.20833333333297</v>
      </c>
      <c r="O93" s="43">
        <v>299.39583333333297</v>
      </c>
      <c r="P93" s="42">
        <v>12864.947916666701</v>
      </c>
      <c r="Q93" s="20">
        <v>7.4</v>
      </c>
      <c r="R93" s="20">
        <v>9.6999999999999993</v>
      </c>
      <c r="S93" s="20">
        <f t="shared" si="8"/>
        <v>49.46</v>
      </c>
      <c r="T93" s="44">
        <v>48.651578947368399</v>
      </c>
      <c r="U93" s="20">
        <v>47.587368421052602</v>
      </c>
      <c r="V93" s="20">
        <v>71.599999999999994</v>
      </c>
      <c r="W93" s="20">
        <v>72</v>
      </c>
      <c r="X93" s="20">
        <v>77</v>
      </c>
      <c r="Y93" s="20">
        <v>3.92</v>
      </c>
      <c r="Z93" s="44">
        <v>12</v>
      </c>
      <c r="AA93" s="44">
        <v>30249.170321637401</v>
      </c>
      <c r="AB93" s="42">
        <v>25000</v>
      </c>
      <c r="AC93" s="44">
        <v>37.957291666666698</v>
      </c>
      <c r="AD93" s="45">
        <v>50</v>
      </c>
      <c r="AE93" s="20">
        <v>7613</v>
      </c>
      <c r="AF93" s="20">
        <v>0</v>
      </c>
      <c r="AG93" s="20">
        <v>2603</v>
      </c>
      <c r="AH93" s="20">
        <v>305</v>
      </c>
      <c r="AI93" s="43">
        <f t="shared" si="9"/>
        <v>2908</v>
      </c>
      <c r="AJ93" s="42">
        <v>-1500</v>
      </c>
      <c r="AK93" s="42">
        <v>-5000</v>
      </c>
    </row>
    <row r="94" spans="1:37" x14ac:dyDescent="0.25">
      <c r="A94" s="40">
        <v>44562</v>
      </c>
      <c r="B94" s="20" t="s">
        <v>145</v>
      </c>
      <c r="C94" s="20">
        <f t="shared" si="5"/>
        <v>0</v>
      </c>
      <c r="D94" s="46"/>
      <c r="E94" s="20">
        <v>-5000</v>
      </c>
      <c r="F94" s="41">
        <f t="shared" si="6"/>
        <v>11280</v>
      </c>
      <c r="G94" s="20" t="s">
        <v>146</v>
      </c>
      <c r="H94" s="42">
        <v>28315.625</v>
      </c>
      <c r="I94" s="43">
        <v>2010.375</v>
      </c>
      <c r="J94" s="20">
        <v>-1737.1461200000001</v>
      </c>
      <c r="K94" s="20">
        <f t="shared" si="7"/>
        <v>1</v>
      </c>
      <c r="L94" s="20">
        <v>-1885.7214614030756</v>
      </c>
      <c r="M94" s="20">
        <v>-2456.8007190782891</v>
      </c>
      <c r="N94" s="43">
        <v>240.65625</v>
      </c>
      <c r="O94" s="43">
        <v>258.71875</v>
      </c>
      <c r="P94" s="42">
        <v>11625.197916666701</v>
      </c>
      <c r="Q94" s="20">
        <v>7.4</v>
      </c>
      <c r="R94" s="20">
        <v>9.5</v>
      </c>
      <c r="S94" s="20">
        <f t="shared" si="8"/>
        <v>49.1</v>
      </c>
      <c r="T94" s="44">
        <v>48.109473684210499</v>
      </c>
      <c r="U94" s="20">
        <v>47.230526315789497</v>
      </c>
      <c r="V94" s="20">
        <v>71.599999999999994</v>
      </c>
      <c r="W94" s="20">
        <v>72</v>
      </c>
      <c r="X94" s="20">
        <v>77</v>
      </c>
      <c r="Y94" s="20">
        <v>3.85</v>
      </c>
      <c r="Z94" s="44">
        <v>12</v>
      </c>
      <c r="AA94" s="44" t="s">
        <v>484</v>
      </c>
      <c r="AB94" s="42">
        <v>25000</v>
      </c>
      <c r="AC94" s="44" t="s">
        <v>484</v>
      </c>
      <c r="AD94" s="45">
        <v>50</v>
      </c>
      <c r="AE94" s="20">
        <v>6770.8</v>
      </c>
      <c r="AF94" s="20">
        <v>0</v>
      </c>
      <c r="AG94" s="20">
        <v>1698</v>
      </c>
      <c r="AH94" s="20">
        <v>998.2</v>
      </c>
      <c r="AI94" s="43">
        <f t="shared" si="9"/>
        <v>2696.2</v>
      </c>
      <c r="AJ94" s="42">
        <v>-1500</v>
      </c>
      <c r="AK94" s="42">
        <v>-5000</v>
      </c>
    </row>
    <row r="95" spans="1:37" x14ac:dyDescent="0.25">
      <c r="A95" s="40">
        <v>44563</v>
      </c>
      <c r="B95" s="20" t="s">
        <v>145</v>
      </c>
      <c r="C95" s="20">
        <f t="shared" si="5"/>
        <v>0</v>
      </c>
      <c r="D95" s="46"/>
      <c r="E95" s="20">
        <v>-5000</v>
      </c>
      <c r="F95" s="41">
        <f t="shared" si="6"/>
        <v>11280</v>
      </c>
      <c r="G95" s="20" t="s">
        <v>146</v>
      </c>
      <c r="H95" s="42">
        <v>25290.425531914902</v>
      </c>
      <c r="I95" s="43">
        <v>1749.5833333333301</v>
      </c>
      <c r="J95" s="20">
        <v>-2260.3045000000002</v>
      </c>
      <c r="K95" s="20">
        <f t="shared" si="7"/>
        <v>1</v>
      </c>
      <c r="L95" s="20">
        <v>-1956.5109154030754</v>
      </c>
      <c r="M95" s="20">
        <v>-1979.8595505068604</v>
      </c>
      <c r="N95" s="43">
        <v>212.708333333333</v>
      </c>
      <c r="O95" s="43">
        <v>230.614583333333</v>
      </c>
      <c r="P95" s="42">
        <v>10560.40625</v>
      </c>
      <c r="Q95" s="20">
        <v>7</v>
      </c>
      <c r="R95" s="20">
        <v>9.1999999999999993</v>
      </c>
      <c r="S95" s="20">
        <f t="shared" si="8"/>
        <v>48.56</v>
      </c>
      <c r="T95" s="44">
        <v>46.970833333333303</v>
      </c>
      <c r="U95" s="20">
        <v>47.014583333333299</v>
      </c>
      <c r="V95" s="20">
        <v>71.599999999999994</v>
      </c>
      <c r="W95" s="20">
        <v>72</v>
      </c>
      <c r="X95" s="20">
        <v>77</v>
      </c>
      <c r="Y95" s="20">
        <v>4.0599999999999996</v>
      </c>
      <c r="Z95" s="44">
        <v>12</v>
      </c>
      <c r="AA95" s="44" t="s">
        <v>484</v>
      </c>
      <c r="AB95" s="42">
        <v>25000</v>
      </c>
      <c r="AC95" s="44" t="s">
        <v>484</v>
      </c>
      <c r="AD95" s="45">
        <v>50</v>
      </c>
      <c r="AE95" s="20">
        <v>4531.8999999999996</v>
      </c>
      <c r="AF95" s="20">
        <v>0</v>
      </c>
      <c r="AG95" s="20">
        <v>1707.1</v>
      </c>
      <c r="AH95" s="20">
        <v>1494.3</v>
      </c>
      <c r="AI95" s="43">
        <f t="shared" si="9"/>
        <v>3201.3999999999996</v>
      </c>
      <c r="AJ95" s="42">
        <v>-1500</v>
      </c>
      <c r="AK95" s="42">
        <v>-5000</v>
      </c>
    </row>
    <row r="96" spans="1:37" x14ac:dyDescent="0.25">
      <c r="A96" s="40">
        <v>44564</v>
      </c>
      <c r="B96" s="20" t="s">
        <v>145</v>
      </c>
      <c r="C96" s="20">
        <f t="shared" si="5"/>
        <v>0</v>
      </c>
      <c r="D96" s="46"/>
      <c r="E96" s="20">
        <v>-5000</v>
      </c>
      <c r="F96" s="41">
        <f t="shared" si="6"/>
        <v>11280</v>
      </c>
      <c r="G96" s="20" t="s">
        <v>146</v>
      </c>
      <c r="H96" s="42">
        <v>22511.578947368402</v>
      </c>
      <c r="I96" s="43">
        <v>1452.9166666666699</v>
      </c>
      <c r="J96" s="20">
        <v>-4872.0986407864884</v>
      </c>
      <c r="K96" s="20">
        <f t="shared" si="7"/>
        <v>1</v>
      </c>
      <c r="L96" s="20">
        <v>-2518.3048435603732</v>
      </c>
      <c r="M96" s="20">
        <v>-2190.1106319916094</v>
      </c>
      <c r="N96" s="43">
        <v>200.96875</v>
      </c>
      <c r="O96" s="43">
        <v>221.25</v>
      </c>
      <c r="P96" s="42">
        <v>9705.53125</v>
      </c>
      <c r="Q96" s="20">
        <v>6.9</v>
      </c>
      <c r="R96" s="20">
        <v>9.1999999999999993</v>
      </c>
      <c r="S96" s="20">
        <f t="shared" si="8"/>
        <v>48.56</v>
      </c>
      <c r="T96" s="44">
        <v>46.404166666666697</v>
      </c>
      <c r="U96" s="20">
        <v>46.886458333333302</v>
      </c>
      <c r="V96" s="20">
        <v>71.599999999999994</v>
      </c>
      <c r="W96" s="20">
        <v>72</v>
      </c>
      <c r="X96" s="20">
        <v>77</v>
      </c>
      <c r="Y96" s="20">
        <v>4.59</v>
      </c>
      <c r="Z96" s="44">
        <v>12</v>
      </c>
      <c r="AA96" s="44">
        <v>25372.543159761099</v>
      </c>
      <c r="AB96" s="42">
        <v>25000</v>
      </c>
      <c r="AC96" s="44">
        <v>22.926388888888901</v>
      </c>
      <c r="AD96" s="45">
        <v>50</v>
      </c>
      <c r="AE96" s="20">
        <v>1014.1</v>
      </c>
      <c r="AF96" s="20">
        <v>0</v>
      </c>
      <c r="AG96" s="20">
        <v>3446.9</v>
      </c>
      <c r="AH96" s="20">
        <v>2500.1</v>
      </c>
      <c r="AI96" s="43">
        <f t="shared" si="9"/>
        <v>5947</v>
      </c>
      <c r="AJ96" s="42">
        <v>-1500</v>
      </c>
      <c r="AK96" s="42">
        <v>-5000</v>
      </c>
    </row>
    <row r="97" spans="1:37" x14ac:dyDescent="0.25">
      <c r="A97" s="40">
        <v>44565</v>
      </c>
      <c r="B97" s="20" t="s">
        <v>145</v>
      </c>
      <c r="C97" s="20">
        <f t="shared" si="5"/>
        <v>0</v>
      </c>
      <c r="D97" s="46"/>
      <c r="E97" s="20">
        <v>-5000</v>
      </c>
      <c r="F97" s="41">
        <f t="shared" si="6"/>
        <v>11280</v>
      </c>
      <c r="G97" s="20" t="s">
        <v>146</v>
      </c>
      <c r="H97" s="42">
        <v>21475.789473684199</v>
      </c>
      <c r="I97" s="43">
        <v>1260.3125</v>
      </c>
      <c r="J97" s="20">
        <v>-4414.9351499999993</v>
      </c>
      <c r="K97" s="20">
        <f t="shared" si="7"/>
        <v>1</v>
      </c>
      <c r="L97" s="20">
        <v>-3026.9864821572974</v>
      </c>
      <c r="M97" s="20">
        <v>-2369.1199284201807</v>
      </c>
      <c r="N97" s="43">
        <v>397.55208333333297</v>
      </c>
      <c r="O97" s="43">
        <v>438.84375</v>
      </c>
      <c r="P97" s="42">
        <v>9070.6979166666697</v>
      </c>
      <c r="Q97" s="20">
        <v>6.9</v>
      </c>
      <c r="R97" s="20">
        <v>9.3000000000000007</v>
      </c>
      <c r="S97" s="20">
        <f t="shared" si="8"/>
        <v>48.74</v>
      </c>
      <c r="T97" s="44">
        <v>47.478124999999999</v>
      </c>
      <c r="U97" s="20">
        <v>47.069791666666703</v>
      </c>
      <c r="V97" s="20">
        <v>71.599999999999994</v>
      </c>
      <c r="W97" s="20">
        <v>72</v>
      </c>
      <c r="X97" s="20">
        <v>77</v>
      </c>
      <c r="Y97" s="20">
        <v>4.9000000000000004</v>
      </c>
      <c r="Z97" s="44">
        <v>12</v>
      </c>
      <c r="AA97" s="44">
        <v>23092.5979843225</v>
      </c>
      <c r="AB97" s="42">
        <v>25000</v>
      </c>
      <c r="AC97" s="44">
        <v>19.569228801169601</v>
      </c>
      <c r="AD97" s="45">
        <v>50</v>
      </c>
      <c r="AE97" s="20">
        <v>-233.2</v>
      </c>
      <c r="AF97" s="20">
        <v>0</v>
      </c>
      <c r="AG97" s="20">
        <v>3495.8</v>
      </c>
      <c r="AH97" s="20">
        <v>1794.3</v>
      </c>
      <c r="AI97" s="43">
        <f t="shared" si="9"/>
        <v>5290.1</v>
      </c>
      <c r="AJ97" s="42">
        <v>-1500</v>
      </c>
      <c r="AK97" s="42">
        <v>-5000</v>
      </c>
    </row>
    <row r="98" spans="1:37" x14ac:dyDescent="0.25">
      <c r="A98" s="40">
        <v>44566</v>
      </c>
      <c r="B98" s="20" t="s">
        <v>145</v>
      </c>
      <c r="C98" s="20">
        <f t="shared" si="5"/>
        <v>0</v>
      </c>
      <c r="D98" s="46"/>
      <c r="E98" s="20">
        <v>-5000</v>
      </c>
      <c r="F98" s="41">
        <f t="shared" si="6"/>
        <v>11280</v>
      </c>
      <c r="G98" s="20" t="s">
        <v>146</v>
      </c>
      <c r="H98" s="42">
        <v>20511.702127659599</v>
      </c>
      <c r="I98" s="43">
        <v>1166.7083333333301</v>
      </c>
      <c r="J98" s="20">
        <v>-5024.5470000000005</v>
      </c>
      <c r="K98" s="20">
        <f t="shared" si="7"/>
        <v>0</v>
      </c>
      <c r="L98" s="20">
        <v>-3661.806282157298</v>
      </c>
      <c r="M98" s="20">
        <v>-2584.3411084201807</v>
      </c>
      <c r="N98" s="43">
        <v>412.19791666666703</v>
      </c>
      <c r="O98" s="43">
        <v>465.125</v>
      </c>
      <c r="P98" s="42">
        <v>9643.2916666666697</v>
      </c>
      <c r="Q98" s="20">
        <v>7.4</v>
      </c>
      <c r="R98" s="20">
        <v>9.6</v>
      </c>
      <c r="S98" s="20">
        <f t="shared" si="8"/>
        <v>49.28</v>
      </c>
      <c r="T98" s="44">
        <v>48.932258064516098</v>
      </c>
      <c r="U98" s="20">
        <v>47.4376344086022</v>
      </c>
      <c r="V98" s="20">
        <v>71.599999999999994</v>
      </c>
      <c r="W98" s="20">
        <v>72</v>
      </c>
      <c r="X98" s="20">
        <v>77</v>
      </c>
      <c r="Y98" s="20">
        <v>5.29</v>
      </c>
      <c r="Z98" s="44">
        <v>12</v>
      </c>
      <c r="AA98" s="44">
        <v>21499.690182904102</v>
      </c>
      <c r="AB98" s="42">
        <v>25000</v>
      </c>
      <c r="AC98" s="44">
        <v>17.721312134502899</v>
      </c>
      <c r="AD98" s="45">
        <v>50</v>
      </c>
      <c r="AE98" s="20">
        <v>-1172.0999999999999</v>
      </c>
      <c r="AF98" s="20">
        <v>0</v>
      </c>
      <c r="AG98" s="20">
        <v>3477.7</v>
      </c>
      <c r="AH98" s="20">
        <v>2393.1999999999998</v>
      </c>
      <c r="AI98" s="43">
        <f t="shared" si="9"/>
        <v>5870.9</v>
      </c>
      <c r="AJ98" s="42">
        <v>-2000</v>
      </c>
      <c r="AK98" s="42">
        <v>-5000</v>
      </c>
    </row>
    <row r="99" spans="1:37" x14ac:dyDescent="0.25">
      <c r="A99" s="40">
        <v>44567</v>
      </c>
      <c r="B99" s="20" t="s">
        <v>145</v>
      </c>
      <c r="C99" s="20">
        <f t="shared" si="5"/>
        <v>0</v>
      </c>
      <c r="D99" s="46"/>
      <c r="E99" s="20">
        <v>-5000</v>
      </c>
      <c r="F99" s="41">
        <f t="shared" si="6"/>
        <v>11280</v>
      </c>
      <c r="G99" s="20" t="s">
        <v>146</v>
      </c>
      <c r="H99" s="42">
        <v>20668.539325842699</v>
      </c>
      <c r="I99" s="43">
        <v>1100.625</v>
      </c>
      <c r="J99" s="20">
        <v>-4874.8954631963707</v>
      </c>
      <c r="K99" s="20">
        <f t="shared" si="7"/>
        <v>1</v>
      </c>
      <c r="L99" s="20">
        <v>-4289.3561507965715</v>
      </c>
      <c r="M99" s="20">
        <v>-2785.3052450770642</v>
      </c>
      <c r="N99" s="43">
        <v>395.28125</v>
      </c>
      <c r="O99" s="43">
        <v>460.71875</v>
      </c>
      <c r="P99" s="42">
        <v>11669.03125</v>
      </c>
      <c r="Q99" s="20">
        <v>8</v>
      </c>
      <c r="R99" s="20">
        <v>10</v>
      </c>
      <c r="S99" s="20">
        <f t="shared" si="8"/>
        <v>50</v>
      </c>
      <c r="T99" s="44">
        <v>51.13</v>
      </c>
      <c r="U99" s="20">
        <v>47.755555555555603</v>
      </c>
      <c r="V99" s="20">
        <v>71.599999999999994</v>
      </c>
      <c r="W99" s="20">
        <v>72</v>
      </c>
      <c r="X99" s="20">
        <v>77</v>
      </c>
      <c r="Y99" s="20">
        <v>5.32</v>
      </c>
      <c r="Z99" s="44">
        <v>12</v>
      </c>
      <c r="AA99" s="44">
        <v>20885.343642395499</v>
      </c>
      <c r="AB99" s="42">
        <v>25000</v>
      </c>
      <c r="AC99" s="44">
        <v>17.472987859140598</v>
      </c>
      <c r="AD99" s="45">
        <v>50</v>
      </c>
      <c r="AE99" s="20">
        <v>-1157.4000000000001</v>
      </c>
      <c r="AF99" s="20">
        <v>0</v>
      </c>
      <c r="AG99" s="20">
        <v>4015.6</v>
      </c>
      <c r="AH99" s="20">
        <v>1664</v>
      </c>
      <c r="AI99" s="43">
        <f t="shared" si="9"/>
        <v>5679.6</v>
      </c>
      <c r="AJ99" s="42">
        <v>-2000</v>
      </c>
      <c r="AK99" s="42">
        <v>-5000</v>
      </c>
    </row>
    <row r="100" spans="1:37" x14ac:dyDescent="0.25">
      <c r="A100" s="40">
        <v>44568</v>
      </c>
      <c r="B100" s="20" t="s">
        <v>145</v>
      </c>
      <c r="C100" s="20">
        <f t="shared" si="5"/>
        <v>0</v>
      </c>
      <c r="D100" s="46"/>
      <c r="E100" s="20">
        <v>-5000</v>
      </c>
      <c r="F100" s="41">
        <f t="shared" si="6"/>
        <v>11280</v>
      </c>
      <c r="G100" s="20" t="s">
        <v>146</v>
      </c>
      <c r="H100" s="42">
        <v>21963.541666666701</v>
      </c>
      <c r="I100" s="43">
        <v>1065.10526315789</v>
      </c>
      <c r="J100" s="20">
        <v>-5090.9400400000004</v>
      </c>
      <c r="K100" s="20">
        <f t="shared" si="7"/>
        <v>0</v>
      </c>
      <c r="L100" s="20">
        <v>-4855.483258796572</v>
      </c>
      <c r="M100" s="20">
        <v>-3008.9338987999208</v>
      </c>
      <c r="N100" s="43">
        <v>393.9375</v>
      </c>
      <c r="O100" s="43">
        <v>470.4375</v>
      </c>
      <c r="P100" s="42">
        <v>11953.9375</v>
      </c>
      <c r="Q100" s="20">
        <v>8.5</v>
      </c>
      <c r="R100" s="20">
        <v>10.1</v>
      </c>
      <c r="S100" s="20">
        <f t="shared" si="8"/>
        <v>50.18</v>
      </c>
      <c r="T100" s="44">
        <v>52.294444444444402</v>
      </c>
      <c r="U100" s="20">
        <v>47.9722222222222</v>
      </c>
      <c r="V100" s="20">
        <v>71.599999999999994</v>
      </c>
      <c r="W100" s="20">
        <v>72</v>
      </c>
      <c r="X100" s="20">
        <v>77</v>
      </c>
      <c r="Y100" s="20">
        <v>5.44</v>
      </c>
      <c r="Z100" s="44">
        <v>12</v>
      </c>
      <c r="AA100" s="44">
        <v>21047.927706723</v>
      </c>
      <c r="AB100" s="42">
        <v>25000</v>
      </c>
      <c r="AC100" s="44">
        <v>17.320425724637701</v>
      </c>
      <c r="AD100" s="45">
        <v>50</v>
      </c>
      <c r="AE100" s="20">
        <v>-1394.8</v>
      </c>
      <c r="AF100" s="20">
        <v>0</v>
      </c>
      <c r="AG100" s="20">
        <v>4207.7</v>
      </c>
      <c r="AH100" s="20">
        <v>1691.5</v>
      </c>
      <c r="AI100" s="43">
        <f t="shared" si="9"/>
        <v>5899.2</v>
      </c>
      <c r="AJ100" s="42">
        <v>-2000</v>
      </c>
      <c r="AK100" s="42">
        <v>-5000</v>
      </c>
    </row>
    <row r="101" spans="1:37" x14ac:dyDescent="0.25">
      <c r="A101" s="40">
        <v>44569</v>
      </c>
      <c r="B101" s="20" t="s">
        <v>145</v>
      </c>
      <c r="C101" s="20">
        <f t="shared" si="5"/>
        <v>0</v>
      </c>
      <c r="D101" s="46"/>
      <c r="E101" s="20">
        <v>-5000</v>
      </c>
      <c r="F101" s="41">
        <f t="shared" si="6"/>
        <v>11280</v>
      </c>
      <c r="G101" s="20" t="s">
        <v>146</v>
      </c>
      <c r="H101" s="42">
        <v>22466.666666666701</v>
      </c>
      <c r="I101" s="43">
        <v>1077.71875</v>
      </c>
      <c r="J101" s="20">
        <v>-5019.9389900000006</v>
      </c>
      <c r="K101" s="20">
        <f t="shared" si="7"/>
        <v>0</v>
      </c>
      <c r="L101" s="20">
        <v>-4885.0513286392743</v>
      </c>
      <c r="M101" s="20">
        <v>-3226.9261439173179</v>
      </c>
      <c r="N101" s="43">
        <v>399.22916666666703</v>
      </c>
      <c r="O101" s="43">
        <v>504.86458333333297</v>
      </c>
      <c r="P101" s="42">
        <v>11503.770833333299</v>
      </c>
      <c r="Q101" s="20">
        <v>9.3000000000000007</v>
      </c>
      <c r="R101" s="20">
        <v>10.1</v>
      </c>
      <c r="S101" s="20">
        <f t="shared" si="8"/>
        <v>50.18</v>
      </c>
      <c r="T101" s="44">
        <v>52.220833333333303</v>
      </c>
      <c r="U101" s="20">
        <v>47.985416666666701</v>
      </c>
      <c r="V101" s="20">
        <v>71.599999999999994</v>
      </c>
      <c r="W101" s="20">
        <v>72</v>
      </c>
      <c r="X101" s="20">
        <v>77</v>
      </c>
      <c r="Y101" s="20">
        <v>5.56</v>
      </c>
      <c r="Z101" s="44">
        <v>12</v>
      </c>
      <c r="AA101" s="44">
        <v>21699.582553058699</v>
      </c>
      <c r="AB101" s="42">
        <v>25000</v>
      </c>
      <c r="AC101" s="44">
        <v>17.774939613526598</v>
      </c>
      <c r="AD101" s="45">
        <v>50</v>
      </c>
      <c r="AE101" s="20">
        <v>-1141.4000000000001</v>
      </c>
      <c r="AF101" s="20">
        <v>0</v>
      </c>
      <c r="AG101" s="20">
        <v>4204.7</v>
      </c>
      <c r="AH101" s="20">
        <v>1596.7</v>
      </c>
      <c r="AI101" s="43">
        <f t="shared" si="9"/>
        <v>5801.4</v>
      </c>
      <c r="AJ101" s="42">
        <v>-2000</v>
      </c>
      <c r="AK101" s="42">
        <v>-5000</v>
      </c>
    </row>
    <row r="102" spans="1:37" x14ac:dyDescent="0.25">
      <c r="A102" s="40">
        <v>44570</v>
      </c>
      <c r="B102" s="20" t="s">
        <v>145</v>
      </c>
      <c r="C102" s="20">
        <f t="shared" si="5"/>
        <v>0</v>
      </c>
      <c r="D102" s="46"/>
      <c r="E102" s="20">
        <v>-5000</v>
      </c>
      <c r="F102" s="41">
        <f t="shared" si="6"/>
        <v>11280</v>
      </c>
      <c r="G102" s="20" t="s">
        <v>146</v>
      </c>
      <c r="H102" s="42">
        <v>22231.25</v>
      </c>
      <c r="I102" s="43">
        <v>1056.0416666666699</v>
      </c>
      <c r="J102" s="20">
        <v>-4857.9438899999996</v>
      </c>
      <c r="K102" s="20">
        <f t="shared" si="7"/>
        <v>1</v>
      </c>
      <c r="L102" s="20">
        <v>-4973.6530766392743</v>
      </c>
      <c r="M102" s="20">
        <v>-3420.6134810601757</v>
      </c>
      <c r="N102" s="43">
        <v>326.3125</v>
      </c>
      <c r="O102" s="43">
        <v>409.69791666666703</v>
      </c>
      <c r="P102" s="42">
        <v>12343.770833333299</v>
      </c>
      <c r="Q102" s="20">
        <v>9.6</v>
      </c>
      <c r="R102" s="20">
        <v>9.9</v>
      </c>
      <c r="S102" s="20">
        <f t="shared" si="8"/>
        <v>49.82</v>
      </c>
      <c r="T102" s="44">
        <v>51.12</v>
      </c>
      <c r="U102" s="20">
        <v>48.004210526315802</v>
      </c>
      <c r="V102" s="20">
        <v>71.599999999999994</v>
      </c>
      <c r="W102" s="20">
        <v>72</v>
      </c>
      <c r="X102" s="20">
        <v>77</v>
      </c>
      <c r="Y102" s="20">
        <v>5.42</v>
      </c>
      <c r="Z102" s="44">
        <v>12</v>
      </c>
      <c r="AA102" s="44">
        <v>22220.486111111099</v>
      </c>
      <c r="AB102" s="42">
        <v>25000</v>
      </c>
      <c r="AC102" s="44">
        <v>18.540277777777799</v>
      </c>
      <c r="AD102" s="45">
        <v>50</v>
      </c>
      <c r="AE102" s="20">
        <v>-808.8</v>
      </c>
      <c r="AF102" s="20">
        <v>0</v>
      </c>
      <c r="AG102" s="20">
        <v>4056</v>
      </c>
      <c r="AH102" s="20">
        <v>1586.6</v>
      </c>
      <c r="AI102" s="43">
        <f t="shared" si="9"/>
        <v>5642.6</v>
      </c>
      <c r="AJ102" s="42">
        <v>-2000</v>
      </c>
      <c r="AK102" s="42">
        <v>-5000</v>
      </c>
    </row>
    <row r="103" spans="1:37" x14ac:dyDescent="0.25">
      <c r="A103" s="40">
        <v>44571</v>
      </c>
      <c r="B103" s="20" t="s">
        <v>145</v>
      </c>
      <c r="C103" s="20">
        <f t="shared" si="5"/>
        <v>0</v>
      </c>
      <c r="D103" s="46"/>
      <c r="E103" s="20">
        <v>-5000</v>
      </c>
      <c r="F103" s="41">
        <f t="shared" si="6"/>
        <v>11280</v>
      </c>
      <c r="G103" s="20" t="s">
        <v>146</v>
      </c>
      <c r="H103" s="42">
        <v>22492.708333333299</v>
      </c>
      <c r="I103" s="43">
        <v>1030.18947368421</v>
      </c>
      <c r="J103" s="20">
        <v>-4769.7014992286367</v>
      </c>
      <c r="K103" s="20">
        <f t="shared" si="7"/>
        <v>1</v>
      </c>
      <c r="L103" s="20">
        <v>-4922.683976485001</v>
      </c>
      <c r="M103" s="20">
        <v>-3615.2794628733486</v>
      </c>
      <c r="N103" s="43">
        <v>278.15625</v>
      </c>
      <c r="O103" s="43">
        <v>344.10416666666703</v>
      </c>
      <c r="P103" s="42">
        <v>11947.791666666701</v>
      </c>
      <c r="Q103" s="20">
        <v>10.1</v>
      </c>
      <c r="R103" s="20">
        <v>10</v>
      </c>
      <c r="S103" s="20">
        <f t="shared" si="8"/>
        <v>50</v>
      </c>
      <c r="T103" s="44">
        <v>50.956842105263199</v>
      </c>
      <c r="U103" s="20">
        <v>48.2494736842105</v>
      </c>
      <c r="V103" s="20">
        <v>71.599999999999994</v>
      </c>
      <c r="W103" s="20">
        <v>72</v>
      </c>
      <c r="X103" s="20">
        <v>77</v>
      </c>
      <c r="Y103" s="20">
        <v>5.25</v>
      </c>
      <c r="Z103" s="44">
        <v>12</v>
      </c>
      <c r="AA103" s="44">
        <v>22396.875</v>
      </c>
      <c r="AB103" s="42">
        <v>25000</v>
      </c>
      <c r="AC103" s="44">
        <v>19.4100694444444</v>
      </c>
      <c r="AD103" s="45">
        <v>50</v>
      </c>
      <c r="AE103" s="20">
        <v>-818.2</v>
      </c>
      <c r="AF103" s="20">
        <v>0</v>
      </c>
      <c r="AG103" s="20">
        <v>4051.9</v>
      </c>
      <c r="AH103" s="20">
        <v>1496.3</v>
      </c>
      <c r="AI103" s="43">
        <f t="shared" si="9"/>
        <v>5548.2</v>
      </c>
      <c r="AJ103" s="42">
        <v>-2000</v>
      </c>
      <c r="AK103" s="42">
        <v>-5000</v>
      </c>
    </row>
    <row r="104" spans="1:37" x14ac:dyDescent="0.25">
      <c r="A104" s="40">
        <v>44572</v>
      </c>
      <c r="B104" s="20" t="s">
        <v>145</v>
      </c>
      <c r="C104" s="20">
        <f t="shared" si="5"/>
        <v>0</v>
      </c>
      <c r="D104" s="46"/>
      <c r="E104" s="20">
        <v>-5000</v>
      </c>
      <c r="F104" s="41">
        <f t="shared" si="6"/>
        <v>11280</v>
      </c>
      <c r="G104" s="20" t="s">
        <v>146</v>
      </c>
      <c r="H104" s="42">
        <v>21628.125</v>
      </c>
      <c r="I104" s="43">
        <v>996.98958333333303</v>
      </c>
      <c r="J104" s="20">
        <v>-4958.4360000000006</v>
      </c>
      <c r="K104" s="20">
        <f t="shared" si="7"/>
        <v>1</v>
      </c>
      <c r="L104" s="20">
        <v>-4939.392083845727</v>
      </c>
      <c r="M104" s="20">
        <v>-3833.2850893019199</v>
      </c>
      <c r="N104" s="43">
        <v>249.03125</v>
      </c>
      <c r="O104" s="43">
        <v>301.79166666666703</v>
      </c>
      <c r="P104" s="42">
        <v>10741.177083333299</v>
      </c>
      <c r="Q104" s="20">
        <v>9.6</v>
      </c>
      <c r="R104" s="20">
        <v>10.1</v>
      </c>
      <c r="S104" s="20">
        <f t="shared" si="8"/>
        <v>50.18</v>
      </c>
      <c r="T104" s="44">
        <v>51.160638297872303</v>
      </c>
      <c r="U104" s="20">
        <v>48.486170212765998</v>
      </c>
      <c r="V104" s="20">
        <v>71.599999999999994</v>
      </c>
      <c r="W104" s="20">
        <v>72</v>
      </c>
      <c r="X104" s="20">
        <v>77</v>
      </c>
      <c r="Y104" s="20">
        <v>5.26</v>
      </c>
      <c r="Z104" s="44">
        <v>12</v>
      </c>
      <c r="AA104" s="44">
        <v>22117.361111111099</v>
      </c>
      <c r="AB104" s="42">
        <v>25000</v>
      </c>
      <c r="AC104" s="44">
        <v>18.7850694444444</v>
      </c>
      <c r="AD104" s="45">
        <v>50</v>
      </c>
      <c r="AE104" s="20">
        <v>-1034.3</v>
      </c>
      <c r="AF104" s="20">
        <v>0</v>
      </c>
      <c r="AG104" s="20">
        <v>4051.9</v>
      </c>
      <c r="AH104" s="20">
        <v>1690.5</v>
      </c>
      <c r="AI104" s="43">
        <f t="shared" si="9"/>
        <v>5742.4</v>
      </c>
      <c r="AJ104" s="42">
        <v>-2000</v>
      </c>
      <c r="AK104" s="42">
        <v>-5000</v>
      </c>
    </row>
    <row r="105" spans="1:37" x14ac:dyDescent="0.25">
      <c r="A105" s="40">
        <v>44573</v>
      </c>
      <c r="B105" s="20" t="s">
        <v>145</v>
      </c>
      <c r="C105" s="20">
        <f t="shared" si="5"/>
        <v>0</v>
      </c>
      <c r="D105" s="46"/>
      <c r="E105" s="20">
        <v>-5000</v>
      </c>
      <c r="F105" s="41">
        <f t="shared" si="6"/>
        <v>11280</v>
      </c>
      <c r="G105" s="20" t="s">
        <v>146</v>
      </c>
      <c r="H105" s="42">
        <v>20126.041666666701</v>
      </c>
      <c r="I105" s="43">
        <v>980.84375</v>
      </c>
      <c r="J105" s="20">
        <v>-4964.769908369045</v>
      </c>
      <c r="K105" s="20">
        <f t="shared" si="7"/>
        <v>1</v>
      </c>
      <c r="L105" s="20">
        <v>-4914.1580575195367</v>
      </c>
      <c r="M105" s="20">
        <v>-4040.5451541854231</v>
      </c>
      <c r="N105" s="43">
        <v>231.90625</v>
      </c>
      <c r="O105" s="43">
        <v>272.1875</v>
      </c>
      <c r="P105" s="42">
        <v>9716.71875</v>
      </c>
      <c r="Q105" s="20">
        <v>9.5</v>
      </c>
      <c r="R105" s="20">
        <v>10.1</v>
      </c>
      <c r="S105" s="20">
        <f t="shared" si="8"/>
        <v>50.18</v>
      </c>
      <c r="T105" s="44">
        <v>51.193750000000001</v>
      </c>
      <c r="U105" s="20">
        <v>48.766666666666701</v>
      </c>
      <c r="V105" s="20">
        <v>71.599999999999994</v>
      </c>
      <c r="W105" s="20">
        <v>72</v>
      </c>
      <c r="X105" s="20">
        <v>77</v>
      </c>
      <c r="Y105" s="20">
        <v>5.28</v>
      </c>
      <c r="Z105" s="44">
        <v>12</v>
      </c>
      <c r="AA105" s="44">
        <v>21415.625</v>
      </c>
      <c r="AB105" s="42">
        <v>25000</v>
      </c>
      <c r="AC105" s="44">
        <v>17.0086805555556</v>
      </c>
      <c r="AD105" s="45">
        <v>50</v>
      </c>
      <c r="AE105" s="20">
        <v>-1209.5</v>
      </c>
      <c r="AF105" s="20">
        <v>0</v>
      </c>
      <c r="AG105" s="20">
        <v>4053.4</v>
      </c>
      <c r="AH105" s="20">
        <v>1691</v>
      </c>
      <c r="AI105" s="43">
        <f t="shared" si="9"/>
        <v>5744.4</v>
      </c>
      <c r="AJ105" s="42">
        <v>-1000</v>
      </c>
      <c r="AK105" s="42">
        <v>-3500</v>
      </c>
    </row>
    <row r="106" spans="1:37" x14ac:dyDescent="0.25">
      <c r="A106" s="40">
        <v>44574</v>
      </c>
      <c r="B106" s="20" t="s">
        <v>145</v>
      </c>
      <c r="C106" s="20">
        <f t="shared" si="5"/>
        <v>0</v>
      </c>
      <c r="D106" s="46"/>
      <c r="E106" s="20">
        <v>-5000</v>
      </c>
      <c r="F106" s="41">
        <f t="shared" si="6"/>
        <v>11280</v>
      </c>
      <c r="G106" s="20" t="s">
        <v>146</v>
      </c>
      <c r="H106" s="42">
        <v>17106.382978723399</v>
      </c>
      <c r="I106" s="43">
        <v>969.5</v>
      </c>
      <c r="J106" s="20">
        <v>-4981.96269107638</v>
      </c>
      <c r="K106" s="20">
        <f t="shared" si="7"/>
        <v>1</v>
      </c>
      <c r="L106" s="20">
        <v>-4906.5627977348131</v>
      </c>
      <c r="M106" s="20">
        <v>-4262.71913518978</v>
      </c>
      <c r="N106" s="43">
        <v>224.520833333333</v>
      </c>
      <c r="O106" s="43">
        <v>254.5</v>
      </c>
      <c r="P106" s="42">
        <v>8843.8020833333303</v>
      </c>
      <c r="Q106" s="20">
        <v>9.1999999999999993</v>
      </c>
      <c r="R106" s="20">
        <v>10.199999999999999</v>
      </c>
      <c r="S106" s="20">
        <f t="shared" si="8"/>
        <v>50.36</v>
      </c>
      <c r="T106" s="44">
        <v>51.498958333333299</v>
      </c>
      <c r="U106" s="20">
        <v>48.957291666666698</v>
      </c>
      <c r="V106" s="20">
        <v>71.599999999999994</v>
      </c>
      <c r="W106" s="20">
        <v>72</v>
      </c>
      <c r="X106" s="20">
        <v>77</v>
      </c>
      <c r="Y106" s="20">
        <v>5.98</v>
      </c>
      <c r="Z106" s="44">
        <v>12</v>
      </c>
      <c r="AA106" s="44">
        <v>19620.18321513</v>
      </c>
      <c r="AB106" s="42">
        <v>25000</v>
      </c>
      <c r="AC106" s="44">
        <v>15.3305555555556</v>
      </c>
      <c r="AD106" s="45">
        <v>50</v>
      </c>
      <c r="AE106" s="20">
        <v>-1426.2</v>
      </c>
      <c r="AF106" s="20">
        <v>0</v>
      </c>
      <c r="AG106" s="20">
        <v>4060.5</v>
      </c>
      <c r="AH106" s="20">
        <v>1694</v>
      </c>
      <c r="AI106" s="43">
        <f t="shared" si="9"/>
        <v>5754.5</v>
      </c>
      <c r="AJ106" s="42">
        <v>-1000</v>
      </c>
      <c r="AK106" s="42">
        <v>-3500</v>
      </c>
    </row>
    <row r="107" spans="1:37" x14ac:dyDescent="0.25">
      <c r="A107" s="40">
        <v>44575</v>
      </c>
      <c r="B107" s="20" t="s">
        <v>145</v>
      </c>
      <c r="C107" s="20">
        <f t="shared" si="5"/>
        <v>0</v>
      </c>
      <c r="D107" s="46"/>
      <c r="E107" s="20">
        <v>-5000</v>
      </c>
      <c r="F107" s="41">
        <f t="shared" si="6"/>
        <v>11280</v>
      </c>
      <c r="G107" s="20" t="s">
        <v>146</v>
      </c>
      <c r="H107" s="42">
        <v>16169.473684210499</v>
      </c>
      <c r="I107" s="43">
        <v>959.36458333333303</v>
      </c>
      <c r="J107" s="20">
        <v>-5204.0228913536675</v>
      </c>
      <c r="K107" s="20">
        <f t="shared" si="7"/>
        <v>0</v>
      </c>
      <c r="L107" s="20">
        <v>-4975.778598005546</v>
      </c>
      <c r="M107" s="20">
        <v>-4502.2601988578999</v>
      </c>
      <c r="N107" s="43">
        <v>220.3125</v>
      </c>
      <c r="O107" s="43">
        <v>241.072916666667</v>
      </c>
      <c r="P107" s="42">
        <v>8414.0208333333303</v>
      </c>
      <c r="Q107" s="20">
        <v>9</v>
      </c>
      <c r="R107" s="20">
        <v>10.199999999999999</v>
      </c>
      <c r="S107" s="20">
        <f t="shared" si="8"/>
        <v>50.36</v>
      </c>
      <c r="T107" s="44">
        <v>51.489473684210502</v>
      </c>
      <c r="U107" s="20">
        <v>49.057894736842101</v>
      </c>
      <c r="V107" s="20">
        <v>71.599999999999994</v>
      </c>
      <c r="W107" s="20">
        <v>72</v>
      </c>
      <c r="X107" s="20">
        <v>77</v>
      </c>
      <c r="Y107" s="20">
        <v>5.44</v>
      </c>
      <c r="Z107" s="44">
        <v>12</v>
      </c>
      <c r="AA107" s="44">
        <v>17800.632776533501</v>
      </c>
      <c r="AB107" s="42">
        <v>25000</v>
      </c>
      <c r="AC107" s="44">
        <v>13.893008040935699</v>
      </c>
      <c r="AD107" s="45">
        <v>50</v>
      </c>
      <c r="AE107" s="20">
        <v>-2068.1999999999998</v>
      </c>
      <c r="AF107" s="20">
        <v>0</v>
      </c>
      <c r="AG107" s="20">
        <v>4109.8999999999996</v>
      </c>
      <c r="AH107" s="20">
        <v>1895.1</v>
      </c>
      <c r="AI107" s="43">
        <f t="shared" si="9"/>
        <v>6005</v>
      </c>
      <c r="AJ107" s="42">
        <v>-1000</v>
      </c>
      <c r="AK107" s="42">
        <v>-3500</v>
      </c>
    </row>
    <row r="108" spans="1:37" x14ac:dyDescent="0.25">
      <c r="A108" s="40">
        <v>44576</v>
      </c>
      <c r="B108" s="20" t="s">
        <v>145</v>
      </c>
      <c r="C108" s="20">
        <f t="shared" si="5"/>
        <v>0</v>
      </c>
      <c r="D108" s="46"/>
      <c r="E108" s="20">
        <v>-5000</v>
      </c>
      <c r="F108" s="41">
        <f t="shared" si="6"/>
        <v>11280</v>
      </c>
      <c r="G108" s="20" t="s">
        <v>146</v>
      </c>
      <c r="H108" s="42">
        <v>15960.6382978723</v>
      </c>
      <c r="I108" s="43">
        <v>951.94736842105306</v>
      </c>
      <c r="J108" s="20">
        <v>-5214.7153609780689</v>
      </c>
      <c r="K108" s="20">
        <f t="shared" si="7"/>
        <v>0</v>
      </c>
      <c r="L108" s="20">
        <v>-5064.781370355433</v>
      </c>
      <c r="M108" s="20">
        <v>-4750.6580017849046</v>
      </c>
      <c r="N108" s="43">
        <v>215.427083333333</v>
      </c>
      <c r="O108" s="43">
        <v>232.09375</v>
      </c>
      <c r="P108" s="42">
        <v>8168.0416666666697</v>
      </c>
      <c r="Q108" s="20">
        <v>9</v>
      </c>
      <c r="R108" s="20">
        <v>10.3</v>
      </c>
      <c r="S108" s="20">
        <f t="shared" si="8"/>
        <v>50.540000000000006</v>
      </c>
      <c r="T108" s="44">
        <v>51.501041666666701</v>
      </c>
      <c r="U108" s="20">
        <v>49.061458333333299</v>
      </c>
      <c r="V108" s="20">
        <v>71.599999999999994</v>
      </c>
      <c r="W108" s="20">
        <v>72</v>
      </c>
      <c r="X108" s="20">
        <v>77</v>
      </c>
      <c r="Y108" s="20">
        <v>5.45</v>
      </c>
      <c r="Z108" s="44">
        <v>12</v>
      </c>
      <c r="AA108" s="44">
        <v>16412.164986935401</v>
      </c>
      <c r="AB108" s="42">
        <v>25000</v>
      </c>
      <c r="AC108" s="44">
        <v>12.2971747076023</v>
      </c>
      <c r="AD108" s="45">
        <v>50</v>
      </c>
      <c r="AE108" s="20">
        <v>-2183.1999999999998</v>
      </c>
      <c r="AF108" s="20">
        <v>0</v>
      </c>
      <c r="AG108" s="20">
        <v>4119.5</v>
      </c>
      <c r="AH108" s="20">
        <v>1891.6</v>
      </c>
      <c r="AI108" s="43">
        <f t="shared" si="9"/>
        <v>6011.1</v>
      </c>
      <c r="AJ108" s="42">
        <v>-1000</v>
      </c>
      <c r="AK108" s="42">
        <v>-3500</v>
      </c>
    </row>
    <row r="109" spans="1:37" x14ac:dyDescent="0.25">
      <c r="A109" s="40">
        <v>44577</v>
      </c>
      <c r="B109" s="20" t="s">
        <v>145</v>
      </c>
      <c r="C109" s="20">
        <f t="shared" si="5"/>
        <v>0</v>
      </c>
      <c r="D109" s="46"/>
      <c r="E109" s="20">
        <v>-5000</v>
      </c>
      <c r="F109" s="41">
        <f t="shared" si="6"/>
        <v>11280</v>
      </c>
      <c r="G109" s="20" t="s">
        <v>146</v>
      </c>
      <c r="H109" s="42">
        <v>15547.311827957001</v>
      </c>
      <c r="I109" s="43">
        <v>943.36458333333303</v>
      </c>
      <c r="J109" s="20">
        <v>-5203.4098370305019</v>
      </c>
      <c r="K109" s="20">
        <f t="shared" si="7"/>
        <v>0</v>
      </c>
      <c r="L109" s="20">
        <v>-5113.7761377615334</v>
      </c>
      <c r="M109" s="20">
        <v>-4960.8798115727977</v>
      </c>
      <c r="N109" s="43">
        <v>210.833333333333</v>
      </c>
      <c r="O109" s="43">
        <v>224.59375</v>
      </c>
      <c r="P109" s="42">
        <v>8015</v>
      </c>
      <c r="Q109" s="20">
        <v>9.1999999999999993</v>
      </c>
      <c r="R109" s="20">
        <v>10.3</v>
      </c>
      <c r="S109" s="20">
        <f t="shared" si="8"/>
        <v>50.540000000000006</v>
      </c>
      <c r="T109" s="44">
        <v>52.255789473684203</v>
      </c>
      <c r="U109" s="20">
        <v>49.191578947368399</v>
      </c>
      <c r="V109" s="20">
        <v>71.599999999999994</v>
      </c>
      <c r="W109" s="20">
        <v>72</v>
      </c>
      <c r="X109" s="20">
        <v>77</v>
      </c>
      <c r="Y109" s="20">
        <v>5.35</v>
      </c>
      <c r="Z109" s="44">
        <v>12</v>
      </c>
      <c r="AA109" s="44">
        <v>15892.4746033466</v>
      </c>
      <c r="AB109" s="42">
        <v>25000</v>
      </c>
      <c r="AC109" s="44">
        <v>11.4346747076023</v>
      </c>
      <c r="AD109" s="45">
        <v>50</v>
      </c>
      <c r="AE109" s="20">
        <v>-2192.8000000000002</v>
      </c>
      <c r="AF109" s="20">
        <v>0</v>
      </c>
      <c r="AG109" s="20">
        <v>4114.3999999999996</v>
      </c>
      <c r="AH109" s="20">
        <v>1893.1</v>
      </c>
      <c r="AI109" s="43">
        <f t="shared" si="9"/>
        <v>6007.5</v>
      </c>
      <c r="AJ109" s="42">
        <v>-1000</v>
      </c>
      <c r="AK109" s="42">
        <v>-3500</v>
      </c>
    </row>
    <row r="110" spans="1:37" x14ac:dyDescent="0.25">
      <c r="A110" s="40">
        <v>44578</v>
      </c>
      <c r="B110" s="20" t="s">
        <v>145</v>
      </c>
      <c r="C110" s="20">
        <f t="shared" si="5"/>
        <v>0</v>
      </c>
      <c r="D110" s="46"/>
      <c r="E110" s="20">
        <v>-5000</v>
      </c>
      <c r="F110" s="41">
        <f t="shared" si="6"/>
        <v>11280</v>
      </c>
      <c r="G110" s="20" t="s">
        <v>146</v>
      </c>
      <c r="H110" s="42">
        <v>15295.7608695652</v>
      </c>
      <c r="I110" s="43">
        <v>937.73958333333303</v>
      </c>
      <c r="J110" s="20">
        <v>-4890.7276227627935</v>
      </c>
      <c r="K110" s="20">
        <f t="shared" si="7"/>
        <v>1</v>
      </c>
      <c r="L110" s="20">
        <v>-5098.9676806402831</v>
      </c>
      <c r="M110" s="20">
        <v>-4962.210453142533</v>
      </c>
      <c r="N110" s="43">
        <v>205.020833333333</v>
      </c>
      <c r="O110" s="43">
        <v>215.458333333333</v>
      </c>
      <c r="P110" s="42">
        <v>7877.5208333333303</v>
      </c>
      <c r="Q110" s="20">
        <v>9.3000000000000007</v>
      </c>
      <c r="R110" s="20">
        <v>10.4</v>
      </c>
      <c r="S110" s="20">
        <f t="shared" si="8"/>
        <v>50.72</v>
      </c>
      <c r="T110" s="44">
        <v>52.921052631578902</v>
      </c>
      <c r="U110" s="20">
        <v>49.290526315789499</v>
      </c>
      <c r="V110" s="20">
        <v>71.599999999999994</v>
      </c>
      <c r="W110" s="20">
        <v>72</v>
      </c>
      <c r="X110" s="20">
        <v>77</v>
      </c>
      <c r="Y110" s="20">
        <v>5.18</v>
      </c>
      <c r="Z110" s="44">
        <v>12</v>
      </c>
      <c r="AA110" s="44">
        <v>15601.236998464799</v>
      </c>
      <c r="AB110" s="42">
        <v>25000</v>
      </c>
      <c r="AC110" s="44">
        <v>10.4564290935673</v>
      </c>
      <c r="AD110" s="45">
        <v>50</v>
      </c>
      <c r="AE110" s="20">
        <v>-1884.1</v>
      </c>
      <c r="AF110" s="20">
        <v>0</v>
      </c>
      <c r="AG110" s="20">
        <v>4071.1</v>
      </c>
      <c r="AH110" s="20">
        <v>1589.1</v>
      </c>
      <c r="AI110" s="43">
        <f t="shared" si="9"/>
        <v>5660.2</v>
      </c>
      <c r="AJ110" s="42">
        <v>-1000</v>
      </c>
      <c r="AK110" s="42">
        <v>-3500</v>
      </c>
    </row>
    <row r="111" spans="1:37" x14ac:dyDescent="0.25">
      <c r="A111" s="40">
        <v>44579</v>
      </c>
      <c r="B111" s="20" t="s">
        <v>145</v>
      </c>
      <c r="C111" s="20">
        <f t="shared" si="5"/>
        <v>0</v>
      </c>
      <c r="D111" s="46"/>
      <c r="E111" s="20">
        <v>-5000</v>
      </c>
      <c r="F111" s="41">
        <f t="shared" si="6"/>
        <v>11280</v>
      </c>
      <c r="G111" s="20" t="s">
        <v>146</v>
      </c>
      <c r="H111" s="42">
        <v>15113.020833333299</v>
      </c>
      <c r="I111" s="43">
        <v>927.86315789473701</v>
      </c>
      <c r="J111" s="20">
        <v>-4609.3483763549284</v>
      </c>
      <c r="K111" s="20">
        <f t="shared" si="7"/>
        <v>1</v>
      </c>
      <c r="L111" s="20">
        <v>-5024.4448176959922</v>
      </c>
      <c r="M111" s="20">
        <v>-4976.0971121678858</v>
      </c>
      <c r="N111" s="43">
        <v>198.520833333333</v>
      </c>
      <c r="O111" s="43">
        <v>206.052083333333</v>
      </c>
      <c r="P111" s="42">
        <v>7737.3125</v>
      </c>
      <c r="Q111" s="20">
        <v>9.3000000000000007</v>
      </c>
      <c r="R111" s="20">
        <v>10.7</v>
      </c>
      <c r="S111" s="20">
        <f t="shared" si="8"/>
        <v>51.26</v>
      </c>
      <c r="T111" s="44">
        <v>53.329473684210498</v>
      </c>
      <c r="U111" s="20">
        <v>49.456842105263199</v>
      </c>
      <c r="V111" s="20">
        <v>71.599999999999994</v>
      </c>
      <c r="W111" s="20">
        <v>72</v>
      </c>
      <c r="X111" s="20">
        <v>77</v>
      </c>
      <c r="Y111" s="20">
        <v>5.15</v>
      </c>
      <c r="Z111" s="44">
        <v>12</v>
      </c>
      <c r="AA111" s="44">
        <v>15318.6978436185</v>
      </c>
      <c r="AB111" s="42">
        <v>25000</v>
      </c>
      <c r="AC111" s="44">
        <v>10.0338596491228</v>
      </c>
      <c r="AD111" s="45">
        <v>50</v>
      </c>
      <c r="AE111" s="20">
        <v>-1640</v>
      </c>
      <c r="AF111" s="20">
        <v>0</v>
      </c>
      <c r="AG111" s="20">
        <v>4063.5</v>
      </c>
      <c r="AH111" s="20">
        <v>1297.2</v>
      </c>
      <c r="AI111" s="43">
        <f t="shared" si="9"/>
        <v>5360.7</v>
      </c>
      <c r="AJ111" s="42">
        <v>-1000</v>
      </c>
      <c r="AK111" s="42">
        <v>-3500</v>
      </c>
    </row>
    <row r="112" spans="1:37" x14ac:dyDescent="0.25">
      <c r="A112" s="40">
        <v>44580</v>
      </c>
      <c r="B112" s="20" t="s">
        <v>145</v>
      </c>
      <c r="C112" s="20">
        <f t="shared" si="5"/>
        <v>0</v>
      </c>
      <c r="D112" s="46"/>
      <c r="E112" s="20">
        <v>-5000</v>
      </c>
      <c r="F112" s="41">
        <f t="shared" si="6"/>
        <v>11280</v>
      </c>
      <c r="G112" s="20" t="s">
        <v>146</v>
      </c>
      <c r="H112" s="42">
        <v>15302.916666666701</v>
      </c>
      <c r="I112" s="43">
        <v>921.42708333333303</v>
      </c>
      <c r="J112" s="20">
        <v>-4997.1055152508197</v>
      </c>
      <c r="K112" s="20">
        <f t="shared" si="7"/>
        <v>1</v>
      </c>
      <c r="L112" s="20">
        <v>-4983.061342475422</v>
      </c>
      <c r="M112" s="20">
        <v>-4974.1370061143725</v>
      </c>
      <c r="N112" s="43">
        <v>192.739583333333</v>
      </c>
      <c r="O112" s="43">
        <v>196.125</v>
      </c>
      <c r="P112" s="42">
        <v>7588.6770833333303</v>
      </c>
      <c r="Q112" s="20">
        <v>8.9</v>
      </c>
      <c r="R112" s="20">
        <v>10.8</v>
      </c>
      <c r="S112" s="20">
        <f t="shared" si="8"/>
        <v>51.44</v>
      </c>
      <c r="T112" s="44">
        <v>53.315789473684198</v>
      </c>
      <c r="U112" s="20">
        <v>49.717894736842098</v>
      </c>
      <c r="V112" s="20">
        <v>71.599999999999994</v>
      </c>
      <c r="W112" s="20">
        <v>72</v>
      </c>
      <c r="X112" s="20">
        <v>77</v>
      </c>
      <c r="Y112" s="20">
        <v>4.92</v>
      </c>
      <c r="Z112" s="44">
        <v>12</v>
      </c>
      <c r="AA112" s="44">
        <v>15237.232789855099</v>
      </c>
      <c r="AB112" s="42">
        <v>25000</v>
      </c>
      <c r="AC112" s="44">
        <v>9.2637207602339195</v>
      </c>
      <c r="AD112" s="45">
        <v>50</v>
      </c>
      <c r="AE112" s="20">
        <v>-2080.8000000000002</v>
      </c>
      <c r="AF112" s="20">
        <v>0</v>
      </c>
      <c r="AG112" s="20">
        <v>4084.7</v>
      </c>
      <c r="AH112" s="20">
        <v>1696.5</v>
      </c>
      <c r="AI112" s="43">
        <f t="shared" si="9"/>
        <v>5781.2</v>
      </c>
      <c r="AJ112" s="42">
        <v>-1000</v>
      </c>
      <c r="AK112" s="42">
        <v>-3500</v>
      </c>
    </row>
    <row r="113" spans="1:37" x14ac:dyDescent="0.25">
      <c r="A113" s="40">
        <v>44581</v>
      </c>
      <c r="B113" s="20" t="s">
        <v>145</v>
      </c>
      <c r="C113" s="20">
        <f t="shared" si="5"/>
        <v>0</v>
      </c>
      <c r="D113" s="46"/>
      <c r="E113" s="20">
        <v>-5000</v>
      </c>
      <c r="F113" s="41">
        <f t="shared" si="6"/>
        <v>11280</v>
      </c>
      <c r="G113" s="20" t="s">
        <v>146</v>
      </c>
      <c r="H113" s="42">
        <v>14885.4255319149</v>
      </c>
      <c r="I113" s="43">
        <v>920.22916666666697</v>
      </c>
      <c r="J113" s="20">
        <v>-5007.2918522813206</v>
      </c>
      <c r="K113" s="20">
        <f t="shared" si="7"/>
        <v>0</v>
      </c>
      <c r="L113" s="20">
        <v>-4941.5766407360734</v>
      </c>
      <c r="M113" s="20">
        <v>-4983.5938910490122</v>
      </c>
      <c r="N113" s="43">
        <v>189.5</v>
      </c>
      <c r="O113" s="43">
        <v>188.520833333333</v>
      </c>
      <c r="P113" s="42">
        <v>7249.1666666666697</v>
      </c>
      <c r="Q113" s="20">
        <v>9.1999999999999993</v>
      </c>
      <c r="R113" s="20">
        <v>10.9</v>
      </c>
      <c r="S113" s="20">
        <f t="shared" si="8"/>
        <v>51.620000000000005</v>
      </c>
      <c r="T113" s="44">
        <v>53.116666666666703</v>
      </c>
      <c r="U113" s="20">
        <v>49.881250000000001</v>
      </c>
      <c r="V113" s="20">
        <v>71.599999999999994</v>
      </c>
      <c r="W113" s="20">
        <v>72</v>
      </c>
      <c r="X113" s="20">
        <v>77</v>
      </c>
      <c r="Y113" s="20">
        <v>4.7300000000000004</v>
      </c>
      <c r="Z113" s="44">
        <v>12</v>
      </c>
      <c r="AA113" s="44">
        <v>15100.4543439716</v>
      </c>
      <c r="AB113" s="42">
        <v>25000</v>
      </c>
      <c r="AC113" s="44">
        <v>8.8069444444444507</v>
      </c>
      <c r="AD113" s="45">
        <v>50</v>
      </c>
      <c r="AE113" s="20">
        <v>-2096</v>
      </c>
      <c r="AF113" s="20">
        <v>0</v>
      </c>
      <c r="AG113" s="20">
        <v>4090.2</v>
      </c>
      <c r="AH113" s="20">
        <v>1698.5</v>
      </c>
      <c r="AI113" s="43">
        <f t="shared" si="9"/>
        <v>5788.7</v>
      </c>
      <c r="AJ113" s="42">
        <v>-1000</v>
      </c>
      <c r="AK113" s="42">
        <v>-3500</v>
      </c>
    </row>
    <row r="114" spans="1:37" x14ac:dyDescent="0.25">
      <c r="A114" s="40">
        <v>44582</v>
      </c>
      <c r="B114" s="20" t="s">
        <v>145</v>
      </c>
      <c r="C114" s="20">
        <f t="shared" si="5"/>
        <v>0</v>
      </c>
      <c r="D114" s="46"/>
      <c r="E114" s="20">
        <v>-5000</v>
      </c>
      <c r="F114" s="41">
        <f t="shared" si="6"/>
        <v>11280</v>
      </c>
      <c r="G114" s="20" t="s">
        <v>146</v>
      </c>
      <c r="H114" s="42">
        <v>13973.870967741899</v>
      </c>
      <c r="I114" s="43">
        <v>919.98958333333303</v>
      </c>
      <c r="J114" s="20">
        <v>-4988.5674369800863</v>
      </c>
      <c r="K114" s="20">
        <f t="shared" si="7"/>
        <v>1</v>
      </c>
      <c r="L114" s="20">
        <v>-4898.6081607259894</v>
      </c>
      <c r="M114" s="20">
        <v>-4976.2815622618746</v>
      </c>
      <c r="N114" s="43">
        <v>193.864583333333</v>
      </c>
      <c r="O114" s="43">
        <v>186.03125</v>
      </c>
      <c r="P114" s="42">
        <v>7027.1770833333303</v>
      </c>
      <c r="Q114" s="20">
        <v>9</v>
      </c>
      <c r="R114" s="20">
        <v>10.9</v>
      </c>
      <c r="S114" s="20">
        <f t="shared" si="8"/>
        <v>51.620000000000005</v>
      </c>
      <c r="T114" s="44">
        <v>52.941666666666698</v>
      </c>
      <c r="U114" s="20">
        <v>49.909374999999997</v>
      </c>
      <c r="V114" s="20">
        <v>71.599999999999994</v>
      </c>
      <c r="W114" s="20">
        <v>72</v>
      </c>
      <c r="X114" s="20">
        <v>77</v>
      </c>
      <c r="Y114" s="20">
        <v>4.8</v>
      </c>
      <c r="Z114" s="44">
        <v>12</v>
      </c>
      <c r="AA114" s="44">
        <v>14720.7377221078</v>
      </c>
      <c r="AB114" s="42">
        <v>25000</v>
      </c>
      <c r="AC114" s="44">
        <v>8.20442616959064</v>
      </c>
      <c r="AD114" s="45">
        <v>50</v>
      </c>
      <c r="AE114" s="20">
        <v>-2154.9</v>
      </c>
      <c r="AF114" s="20">
        <v>0</v>
      </c>
      <c r="AG114" s="20">
        <v>4088.2</v>
      </c>
      <c r="AH114" s="20">
        <v>1692</v>
      </c>
      <c r="AI114" s="43">
        <f t="shared" si="9"/>
        <v>5780.2</v>
      </c>
      <c r="AJ114" s="42">
        <v>-1000</v>
      </c>
      <c r="AK114" s="42">
        <v>-3500</v>
      </c>
    </row>
    <row r="115" spans="1:37" x14ac:dyDescent="0.25">
      <c r="A115" s="40">
        <v>44583</v>
      </c>
      <c r="B115" s="20" t="s">
        <v>145</v>
      </c>
      <c r="C115" s="20">
        <f t="shared" si="5"/>
        <v>0</v>
      </c>
      <c r="D115" s="46"/>
      <c r="E115" s="20">
        <v>-5000</v>
      </c>
      <c r="F115" s="41">
        <f t="shared" si="6"/>
        <v>11280</v>
      </c>
      <c r="G115" s="20" t="s">
        <v>146</v>
      </c>
      <c r="H115" s="42">
        <v>12897.2043010753</v>
      </c>
      <c r="I115" s="43">
        <v>929.84375</v>
      </c>
      <c r="J115" s="20">
        <v>-5038.6299527350657</v>
      </c>
      <c r="K115" s="20">
        <f t="shared" si="7"/>
        <v>0</v>
      </c>
      <c r="L115" s="20">
        <v>-4928.1886267204445</v>
      </c>
      <c r="M115" s="20">
        <v>-4977.6166310286653</v>
      </c>
      <c r="N115" s="43">
        <v>192.71875</v>
      </c>
      <c r="O115" s="43">
        <v>183.958333333333</v>
      </c>
      <c r="P115" s="42">
        <v>6857.6875</v>
      </c>
      <c r="Q115" s="20">
        <v>9.1999999999999993</v>
      </c>
      <c r="R115" s="20">
        <v>10.9</v>
      </c>
      <c r="S115" s="20">
        <f t="shared" si="8"/>
        <v>51.620000000000005</v>
      </c>
      <c r="T115" s="44">
        <v>52.027173913043498</v>
      </c>
      <c r="U115" s="20">
        <v>49.826086956521699</v>
      </c>
      <c r="V115" s="20">
        <v>71.599999999999994</v>
      </c>
      <c r="W115" s="20">
        <v>72</v>
      </c>
      <c r="X115" s="20">
        <v>77</v>
      </c>
      <c r="Y115" s="20">
        <v>10.35</v>
      </c>
      <c r="Z115" s="44">
        <v>12</v>
      </c>
      <c r="AA115" s="44">
        <v>13918.833600243999</v>
      </c>
      <c r="AB115" s="42">
        <v>25000</v>
      </c>
      <c r="AC115" s="44">
        <v>7.9992178362573103</v>
      </c>
      <c r="AD115" s="45">
        <v>50</v>
      </c>
      <c r="AE115" s="20">
        <v>-2291.5</v>
      </c>
      <c r="AF115" s="20">
        <v>0</v>
      </c>
      <c r="AG115" s="20">
        <v>4143.7</v>
      </c>
      <c r="AH115" s="20">
        <v>1691.5</v>
      </c>
      <c r="AI115" s="43">
        <f t="shared" si="9"/>
        <v>5835.2</v>
      </c>
      <c r="AJ115" s="42">
        <v>-1000</v>
      </c>
      <c r="AK115" s="42">
        <v>-3500</v>
      </c>
    </row>
    <row r="116" spans="1:37" x14ac:dyDescent="0.25">
      <c r="A116" s="40">
        <v>44584</v>
      </c>
      <c r="B116" s="20" t="s">
        <v>145</v>
      </c>
      <c r="C116" s="20">
        <f t="shared" si="5"/>
        <v>0</v>
      </c>
      <c r="D116" s="46"/>
      <c r="E116" s="20">
        <v>-5000</v>
      </c>
      <c r="F116" s="41">
        <f t="shared" si="6"/>
        <v>11280</v>
      </c>
      <c r="G116" s="20" t="s">
        <v>146</v>
      </c>
      <c r="H116" s="42">
        <v>12777.956989247299</v>
      </c>
      <c r="I116" s="43">
        <v>927.15625</v>
      </c>
      <c r="J116" s="20">
        <v>-4909.5590362994708</v>
      </c>
      <c r="K116" s="20">
        <f t="shared" si="7"/>
        <v>1</v>
      </c>
      <c r="L116" s="20">
        <v>-4988.2307587093528</v>
      </c>
      <c r="M116" s="20">
        <v>-4981.3034271929137</v>
      </c>
      <c r="N116" s="43">
        <v>190.114583333333</v>
      </c>
      <c r="O116" s="43">
        <v>181.208333333333</v>
      </c>
      <c r="P116" s="42">
        <v>6727.8125</v>
      </c>
      <c r="Q116" s="20">
        <v>9</v>
      </c>
      <c r="R116" s="20">
        <v>10.8</v>
      </c>
      <c r="S116" s="20">
        <f t="shared" si="8"/>
        <v>51.44</v>
      </c>
      <c r="T116" s="44">
        <v>51.987368421052601</v>
      </c>
      <c r="U116" s="20">
        <v>49.846315789473699</v>
      </c>
      <c r="V116" s="20">
        <v>71.599999999999994</v>
      </c>
      <c r="W116" s="20">
        <v>72</v>
      </c>
      <c r="X116" s="20">
        <v>77</v>
      </c>
      <c r="Y116" s="20">
        <v>11.61</v>
      </c>
      <c r="Z116" s="44">
        <v>12</v>
      </c>
      <c r="AA116" s="44">
        <v>13216.3440860215</v>
      </c>
      <c r="AB116" s="42">
        <v>25000</v>
      </c>
      <c r="AC116" s="44">
        <v>7.4875730994151999</v>
      </c>
      <c r="AD116" s="45">
        <v>50</v>
      </c>
      <c r="AE116" s="20">
        <v>-2307.6999999999998</v>
      </c>
      <c r="AF116" s="20">
        <v>0</v>
      </c>
      <c r="AG116" s="20">
        <v>4119</v>
      </c>
      <c r="AH116" s="20">
        <v>1591.6</v>
      </c>
      <c r="AI116" s="43">
        <f t="shared" si="9"/>
        <v>5710.6</v>
      </c>
      <c r="AJ116" s="42">
        <v>-1000</v>
      </c>
      <c r="AK116" s="42">
        <v>-3500</v>
      </c>
    </row>
    <row r="117" spans="1:37" x14ac:dyDescent="0.25">
      <c r="A117" s="40">
        <v>44585</v>
      </c>
      <c r="B117" s="20" t="s">
        <v>145</v>
      </c>
      <c r="C117" s="20">
        <f t="shared" si="5"/>
        <v>0</v>
      </c>
      <c r="D117" s="46"/>
      <c r="E117" s="20">
        <v>-5000</v>
      </c>
      <c r="F117" s="41">
        <f t="shared" si="6"/>
        <v>11280</v>
      </c>
      <c r="G117" s="20" t="s">
        <v>146</v>
      </c>
      <c r="H117" s="42">
        <v>12517.6842105263</v>
      </c>
      <c r="I117" s="43">
        <v>908.73958333333303</v>
      </c>
      <c r="J117" s="20">
        <v>-4877.4322185530627</v>
      </c>
      <c r="K117" s="20">
        <f t="shared" si="7"/>
        <v>1</v>
      </c>
      <c r="L117" s="20">
        <v>-4964.2960993698016</v>
      </c>
      <c r="M117" s="20">
        <v>-4988.9984785732295</v>
      </c>
      <c r="N117" s="43">
        <v>190.322916666667</v>
      </c>
      <c r="O117" s="43">
        <v>178.916666666667</v>
      </c>
      <c r="P117" s="42">
        <v>6663.9166666666697</v>
      </c>
      <c r="Q117" s="20">
        <v>9.4</v>
      </c>
      <c r="R117" s="20">
        <v>10.7</v>
      </c>
      <c r="S117" s="20">
        <f t="shared" si="8"/>
        <v>51.26</v>
      </c>
      <c r="T117" s="44">
        <v>51.730208333333302</v>
      </c>
      <c r="U117" s="20">
        <v>49.878124999999997</v>
      </c>
      <c r="V117" s="20">
        <v>71.599999999999994</v>
      </c>
      <c r="W117" s="20">
        <v>72</v>
      </c>
      <c r="X117" s="20">
        <v>77</v>
      </c>
      <c r="Y117" s="20">
        <v>9.08</v>
      </c>
      <c r="Z117" s="44">
        <v>12</v>
      </c>
      <c r="AA117" s="44">
        <v>12730.948500283001</v>
      </c>
      <c r="AB117" s="42">
        <v>25000</v>
      </c>
      <c r="AC117" s="44">
        <v>6.91353801169591</v>
      </c>
      <c r="AD117" s="45">
        <v>50</v>
      </c>
      <c r="AE117" s="20">
        <v>-2286.1999999999998</v>
      </c>
      <c r="AF117" s="20">
        <v>0</v>
      </c>
      <c r="AG117" s="20">
        <v>4184</v>
      </c>
      <c r="AH117" s="20">
        <v>1490.3</v>
      </c>
      <c r="AI117" s="43">
        <f t="shared" si="9"/>
        <v>5674.3</v>
      </c>
      <c r="AJ117" s="42">
        <v>-1000</v>
      </c>
      <c r="AK117" s="42">
        <v>-3500</v>
      </c>
    </row>
    <row r="118" spans="1:37" x14ac:dyDescent="0.25">
      <c r="A118" s="40">
        <v>44586</v>
      </c>
      <c r="B118" s="20" t="s">
        <v>145</v>
      </c>
      <c r="C118" s="20">
        <f t="shared" si="5"/>
        <v>0</v>
      </c>
      <c r="D118" s="46"/>
      <c r="E118" s="20">
        <v>-5000</v>
      </c>
      <c r="F118" s="41">
        <f t="shared" si="6"/>
        <v>11280</v>
      </c>
      <c r="G118" s="20" t="s">
        <v>146</v>
      </c>
      <c r="H118" s="42">
        <v>12275.520833333299</v>
      </c>
      <c r="I118" s="43">
        <v>905.09375</v>
      </c>
      <c r="J118" s="20">
        <v>-5004.4068154776905</v>
      </c>
      <c r="K118" s="20">
        <f t="shared" si="7"/>
        <v>0</v>
      </c>
      <c r="L118" s="20">
        <v>-4963.7190920090743</v>
      </c>
      <c r="M118" s="20">
        <v>-4992.2821082502069</v>
      </c>
      <c r="N118" s="43">
        <v>190.583333333333</v>
      </c>
      <c r="O118" s="43">
        <v>176.791666666667</v>
      </c>
      <c r="P118" s="42">
        <v>6543.9270833333303</v>
      </c>
      <c r="Q118" s="20">
        <v>9.6</v>
      </c>
      <c r="R118" s="20">
        <v>10.8</v>
      </c>
      <c r="S118" s="20">
        <f t="shared" si="8"/>
        <v>51.44</v>
      </c>
      <c r="T118" s="44">
        <v>51.6822916666667</v>
      </c>
      <c r="U118" s="20">
        <v>49.995833333333302</v>
      </c>
      <c r="V118" s="20">
        <v>71.599999999999994</v>
      </c>
      <c r="W118" s="20">
        <v>72</v>
      </c>
      <c r="X118" s="20">
        <v>77</v>
      </c>
      <c r="Y118" s="20">
        <v>6.92</v>
      </c>
      <c r="Z118" s="44">
        <v>12</v>
      </c>
      <c r="AA118" s="44">
        <v>12523.7206777023</v>
      </c>
      <c r="AB118" s="42">
        <v>25000</v>
      </c>
      <c r="AC118" s="44">
        <v>6.1361074561403504</v>
      </c>
      <c r="AD118" s="45">
        <v>50</v>
      </c>
      <c r="AE118" s="20">
        <v>-2483.1</v>
      </c>
      <c r="AF118" s="20">
        <v>0</v>
      </c>
      <c r="AG118" s="20">
        <v>4207.2</v>
      </c>
      <c r="AH118" s="20">
        <v>1597.2</v>
      </c>
      <c r="AI118" s="43">
        <f t="shared" si="9"/>
        <v>5804.4</v>
      </c>
      <c r="AJ118" s="42">
        <v>-1000</v>
      </c>
      <c r="AK118" s="42">
        <v>-3500</v>
      </c>
    </row>
    <row r="119" spans="1:37" x14ac:dyDescent="0.25">
      <c r="A119" s="40">
        <v>44587</v>
      </c>
      <c r="B119" s="20" t="s">
        <v>145</v>
      </c>
      <c r="C119" s="20">
        <f t="shared" si="5"/>
        <v>0</v>
      </c>
      <c r="D119" s="46"/>
      <c r="E119" s="20">
        <v>-5000</v>
      </c>
      <c r="F119" s="41">
        <f t="shared" si="6"/>
        <v>11280</v>
      </c>
      <c r="G119" s="20" t="s">
        <v>146</v>
      </c>
      <c r="H119" s="42">
        <v>11766.063829787199</v>
      </c>
      <c r="I119" s="43">
        <v>863.95833333333303</v>
      </c>
      <c r="J119" s="20">
        <v>-4707.7528774892871</v>
      </c>
      <c r="K119" s="20">
        <f t="shared" si="7"/>
        <v>1</v>
      </c>
      <c r="L119" s="20">
        <v>-4907.5561801109161</v>
      </c>
      <c r="M119" s="20">
        <v>-4973.9237489016532</v>
      </c>
      <c r="N119" s="43">
        <v>537.01063829787199</v>
      </c>
      <c r="O119" s="43">
        <v>172.458333333333</v>
      </c>
      <c r="P119" s="42">
        <v>6418.7083333333303</v>
      </c>
      <c r="Q119" s="20">
        <v>9.6999999999999993</v>
      </c>
      <c r="R119" s="20">
        <v>10.8</v>
      </c>
      <c r="S119" s="20">
        <f t="shared" si="8"/>
        <v>51.44</v>
      </c>
      <c r="T119" s="44">
        <v>51.658947368421103</v>
      </c>
      <c r="U119" s="20">
        <v>50.107368421052598</v>
      </c>
      <c r="V119" s="20">
        <v>71.599999999999994</v>
      </c>
      <c r="W119" s="20">
        <v>72</v>
      </c>
      <c r="X119" s="20">
        <v>77</v>
      </c>
      <c r="Y119" s="20">
        <v>5.72</v>
      </c>
      <c r="Z119" s="44">
        <v>12</v>
      </c>
      <c r="AA119" s="44">
        <v>12186.4229578823</v>
      </c>
      <c r="AB119" s="42">
        <v>25000</v>
      </c>
      <c r="AC119" s="44">
        <v>5.4852521929824603</v>
      </c>
      <c r="AD119" s="45">
        <v>50</v>
      </c>
      <c r="AE119" s="20">
        <v>-2202.8000000000002</v>
      </c>
      <c r="AF119" s="20">
        <v>0</v>
      </c>
      <c r="AG119" s="20">
        <v>3884.6</v>
      </c>
      <c r="AH119" s="20">
        <v>1592.1</v>
      </c>
      <c r="AI119" s="43">
        <f t="shared" si="9"/>
        <v>5476.7</v>
      </c>
      <c r="AJ119" s="42">
        <v>-2500</v>
      </c>
      <c r="AK119" s="42">
        <v>-5000</v>
      </c>
    </row>
    <row r="120" spans="1:37" x14ac:dyDescent="0.25">
      <c r="A120" s="40">
        <v>44588</v>
      </c>
      <c r="B120" s="20" t="s">
        <v>145</v>
      </c>
      <c r="C120" s="20">
        <f t="shared" si="5"/>
        <v>0</v>
      </c>
      <c r="D120" s="46"/>
      <c r="E120" s="20">
        <v>-5000</v>
      </c>
      <c r="F120" s="41">
        <f t="shared" si="6"/>
        <v>11280</v>
      </c>
      <c r="G120" s="20" t="s">
        <v>146</v>
      </c>
      <c r="H120" s="42">
        <v>10939.2631578947</v>
      </c>
      <c r="I120" s="43">
        <v>831.25</v>
      </c>
      <c r="J120" s="20">
        <v>-4825.7542045626415</v>
      </c>
      <c r="K120" s="20">
        <f t="shared" si="7"/>
        <v>1</v>
      </c>
      <c r="L120" s="20">
        <v>-4864.9810304764305</v>
      </c>
      <c r="M120" s="20">
        <v>-4962.7659998649569</v>
      </c>
      <c r="N120" s="43">
        <v>177.260416666667</v>
      </c>
      <c r="O120" s="43">
        <v>166.854166666667</v>
      </c>
      <c r="P120" s="42">
        <v>6303.9375</v>
      </c>
      <c r="Q120" s="20">
        <v>9.6999999999999993</v>
      </c>
      <c r="R120" s="20">
        <v>10.8</v>
      </c>
      <c r="S120" s="20">
        <f t="shared" si="8"/>
        <v>51.44</v>
      </c>
      <c r="T120" s="44">
        <v>51.5833333333333</v>
      </c>
      <c r="U120" s="20">
        <v>50.248958333333299</v>
      </c>
      <c r="V120" s="20">
        <v>71.599999999999994</v>
      </c>
      <c r="W120" s="20">
        <v>72</v>
      </c>
      <c r="X120" s="20">
        <v>77</v>
      </c>
      <c r="Y120" s="20">
        <v>5.24</v>
      </c>
      <c r="Z120" s="44">
        <v>12</v>
      </c>
      <c r="AA120" s="44">
        <v>11660.2826070051</v>
      </c>
      <c r="AB120" s="42">
        <v>25000</v>
      </c>
      <c r="AC120" s="44">
        <v>5.0065972222222204</v>
      </c>
      <c r="AD120" s="45">
        <v>50</v>
      </c>
      <c r="AE120" s="20">
        <v>-2456.9</v>
      </c>
      <c r="AF120" s="20">
        <v>0</v>
      </c>
      <c r="AG120" s="20">
        <v>3391.5</v>
      </c>
      <c r="AH120" s="20">
        <v>2186</v>
      </c>
      <c r="AI120" s="43">
        <f t="shared" si="9"/>
        <v>5577.5</v>
      </c>
      <c r="AJ120" s="42">
        <v>-2500</v>
      </c>
      <c r="AK120" s="42">
        <v>-5000</v>
      </c>
    </row>
    <row r="121" spans="1:37" x14ac:dyDescent="0.25">
      <c r="A121" s="40">
        <v>44589</v>
      </c>
      <c r="B121" s="20" t="s">
        <v>145</v>
      </c>
      <c r="C121" s="20">
        <f t="shared" si="5"/>
        <v>0</v>
      </c>
      <c r="D121" s="46"/>
      <c r="E121" s="20">
        <v>-5000</v>
      </c>
      <c r="F121" s="41">
        <f t="shared" si="6"/>
        <v>11280</v>
      </c>
      <c r="G121" s="20" t="s">
        <v>146</v>
      </c>
      <c r="H121" s="42">
        <v>10814.270833333299</v>
      </c>
      <c r="I121" s="43">
        <v>798.16666666666697</v>
      </c>
      <c r="J121" s="20">
        <v>-5046.284606377616</v>
      </c>
      <c r="K121" s="20">
        <f t="shared" si="7"/>
        <v>0</v>
      </c>
      <c r="L121" s="20">
        <v>-4892.326144492059</v>
      </c>
      <c r="M121" s="20">
        <v>-4951.4989795095244</v>
      </c>
      <c r="N121" s="43">
        <v>173.322916666667</v>
      </c>
      <c r="O121" s="43">
        <v>161.75</v>
      </c>
      <c r="P121" s="42">
        <v>6187.5104166666697</v>
      </c>
      <c r="Q121" s="20">
        <v>9.4</v>
      </c>
      <c r="R121" s="20">
        <v>10.8</v>
      </c>
      <c r="S121" s="20">
        <f t="shared" si="8"/>
        <v>51.44</v>
      </c>
      <c r="T121" s="44">
        <v>51.902150537634398</v>
      </c>
      <c r="U121" s="20">
        <v>50.294680851063802</v>
      </c>
      <c r="V121" s="20">
        <v>71.599999999999994</v>
      </c>
      <c r="W121" s="20">
        <v>72</v>
      </c>
      <c r="X121" s="20">
        <v>77</v>
      </c>
      <c r="Y121" s="20">
        <v>4.8600000000000003</v>
      </c>
      <c r="Z121" s="44">
        <v>12</v>
      </c>
      <c r="AA121" s="44">
        <v>11173.1992736718</v>
      </c>
      <c r="AB121" s="42">
        <v>25000</v>
      </c>
      <c r="AC121" s="44">
        <v>4.63784722222222</v>
      </c>
      <c r="AD121" s="45">
        <v>50</v>
      </c>
      <c r="AE121" s="20">
        <v>-2789.7</v>
      </c>
      <c r="AF121" s="20">
        <v>0</v>
      </c>
      <c r="AG121" s="20">
        <v>3275</v>
      </c>
      <c r="AH121" s="20">
        <v>2488</v>
      </c>
      <c r="AI121" s="43">
        <f t="shared" si="9"/>
        <v>5763</v>
      </c>
      <c r="AJ121" s="42">
        <v>-2500</v>
      </c>
      <c r="AK121" s="42">
        <v>-5000</v>
      </c>
    </row>
    <row r="122" spans="1:37" x14ac:dyDescent="0.25">
      <c r="A122" s="40">
        <v>44590</v>
      </c>
      <c r="B122" s="20" t="s">
        <v>145</v>
      </c>
      <c r="C122" s="20">
        <f t="shared" si="5"/>
        <v>0</v>
      </c>
      <c r="D122" s="46"/>
      <c r="E122" s="20">
        <v>-5000</v>
      </c>
      <c r="F122" s="41">
        <f t="shared" si="6"/>
        <v>11280</v>
      </c>
      <c r="G122" s="20" t="s">
        <v>146</v>
      </c>
      <c r="H122" s="42">
        <v>10472.8125</v>
      </c>
      <c r="I122" s="43">
        <v>879.57894736842104</v>
      </c>
      <c r="J122" s="20">
        <v>-5119.3180182984624</v>
      </c>
      <c r="K122" s="20">
        <f t="shared" si="7"/>
        <v>0</v>
      </c>
      <c r="L122" s="20">
        <v>-4940.7033044411392</v>
      </c>
      <c r="M122" s="20">
        <v>-4944.6848836038389</v>
      </c>
      <c r="N122" s="43">
        <v>171.375</v>
      </c>
      <c r="O122" s="43">
        <v>158.0625</v>
      </c>
      <c r="P122" s="42">
        <v>6034.0520833333303</v>
      </c>
      <c r="Q122" s="47">
        <v>9.3000000000000007</v>
      </c>
      <c r="R122" s="20">
        <v>10.8</v>
      </c>
      <c r="S122" s="20">
        <f t="shared" si="8"/>
        <v>51.44</v>
      </c>
      <c r="T122" s="44">
        <v>51.905434782608701</v>
      </c>
      <c r="U122" s="20">
        <v>50.331521739130402</v>
      </c>
      <c r="V122" s="20">
        <v>71.599999999999994</v>
      </c>
      <c r="W122" s="20">
        <v>72</v>
      </c>
      <c r="X122" s="20">
        <v>77</v>
      </c>
      <c r="Y122" s="20">
        <v>4.82</v>
      </c>
      <c r="Z122" s="44">
        <v>12</v>
      </c>
      <c r="AA122" s="44">
        <v>10742.115497076</v>
      </c>
      <c r="AB122" s="42">
        <v>25000</v>
      </c>
      <c r="AC122" s="44">
        <v>4.4281881313131297</v>
      </c>
      <c r="AD122" s="45">
        <v>50</v>
      </c>
      <c r="AE122" s="20">
        <v>-2909.1</v>
      </c>
      <c r="AF122" s="20">
        <v>0</v>
      </c>
      <c r="AG122" s="20">
        <v>3335.5</v>
      </c>
      <c r="AH122" s="20">
        <v>2490.6</v>
      </c>
      <c r="AI122" s="43">
        <f t="shared" si="9"/>
        <v>5826.1</v>
      </c>
      <c r="AJ122" s="42">
        <v>-2500</v>
      </c>
      <c r="AK122" s="42">
        <v>-5000</v>
      </c>
    </row>
    <row r="123" spans="1:37" x14ac:dyDescent="0.25">
      <c r="A123" s="40">
        <v>44591</v>
      </c>
      <c r="B123" s="20" t="s">
        <v>145</v>
      </c>
      <c r="C123" s="20">
        <f t="shared" si="5"/>
        <v>0</v>
      </c>
      <c r="D123" s="46"/>
      <c r="E123" s="20">
        <v>-5000</v>
      </c>
      <c r="F123" s="41">
        <f t="shared" si="6"/>
        <v>11280</v>
      </c>
      <c r="G123" s="20" t="s">
        <v>146</v>
      </c>
      <c r="H123" s="42">
        <v>10739.368421052601</v>
      </c>
      <c r="I123" s="43">
        <v>1072.2395833333301</v>
      </c>
      <c r="J123" s="20">
        <v>-5146.3302272498122</v>
      </c>
      <c r="K123" s="20">
        <f t="shared" si="7"/>
        <v>0</v>
      </c>
      <c r="L123" s="20">
        <v>-4969.0879867955637</v>
      </c>
      <c r="M123" s="20">
        <v>-4940.607768619504</v>
      </c>
      <c r="N123" s="43">
        <v>170.614583333333</v>
      </c>
      <c r="O123" s="43">
        <v>155.375</v>
      </c>
      <c r="P123" s="42">
        <v>5919.21875</v>
      </c>
      <c r="Q123" s="47">
        <v>9.1</v>
      </c>
      <c r="R123" s="20">
        <v>10.9</v>
      </c>
      <c r="S123" s="20">
        <f t="shared" si="8"/>
        <v>51.620000000000005</v>
      </c>
      <c r="T123" s="44">
        <v>51.611458333333303</v>
      </c>
      <c r="U123" s="20">
        <v>50.393749999999997</v>
      </c>
      <c r="V123" s="20">
        <v>71.599999999999994</v>
      </c>
      <c r="W123" s="20">
        <v>72</v>
      </c>
      <c r="X123" s="20">
        <v>77</v>
      </c>
      <c r="Y123" s="20">
        <v>4.9000000000000004</v>
      </c>
      <c r="Z123" s="44">
        <v>12</v>
      </c>
      <c r="AA123" s="44">
        <v>10675.483918128701</v>
      </c>
      <c r="AB123" s="42">
        <v>25000</v>
      </c>
      <c r="AC123" s="44">
        <v>5.4892992424242397</v>
      </c>
      <c r="AD123" s="45">
        <v>50</v>
      </c>
      <c r="AE123" s="20">
        <v>-2927.7</v>
      </c>
      <c r="AF123" s="20">
        <v>0</v>
      </c>
      <c r="AG123" s="20">
        <v>3399.1</v>
      </c>
      <c r="AH123" s="20">
        <v>2497.6</v>
      </c>
      <c r="AI123" s="43">
        <f t="shared" si="9"/>
        <v>5896.7</v>
      </c>
      <c r="AJ123" s="42">
        <v>-2500</v>
      </c>
      <c r="AK123" s="42">
        <v>-5000</v>
      </c>
    </row>
    <row r="124" spans="1:37" x14ac:dyDescent="0.25">
      <c r="A124" s="40">
        <v>44592</v>
      </c>
      <c r="B124" s="20" t="s">
        <v>145</v>
      </c>
      <c r="C124" s="20">
        <f t="shared" si="5"/>
        <v>0</v>
      </c>
      <c r="D124" s="46"/>
      <c r="E124" s="20">
        <v>-5000</v>
      </c>
      <c r="F124" s="41">
        <f t="shared" si="6"/>
        <v>11280</v>
      </c>
      <c r="G124" s="20" t="s">
        <v>146</v>
      </c>
      <c r="H124" s="42">
        <v>11825.9375</v>
      </c>
      <c r="I124" s="43">
        <v>991.58333333333303</v>
      </c>
      <c r="J124" s="20">
        <v>-5075.271388454752</v>
      </c>
      <c r="K124" s="20">
        <f t="shared" si="7"/>
        <v>0</v>
      </c>
      <c r="L124" s="20">
        <v>-5042.5916889886566</v>
      </c>
      <c r="M124" s="20">
        <v>-4953.7894661689297</v>
      </c>
      <c r="N124" s="43">
        <v>170.760416666667</v>
      </c>
      <c r="O124" s="43">
        <v>153.541666666667</v>
      </c>
      <c r="P124" s="42">
        <v>5887.9166666666697</v>
      </c>
      <c r="Q124" s="47">
        <v>8.8000000000000007</v>
      </c>
      <c r="R124" s="20">
        <v>10.9</v>
      </c>
      <c r="S124" s="20">
        <f t="shared" si="8"/>
        <v>51.620000000000005</v>
      </c>
      <c r="T124" s="44">
        <v>51.127659574468098</v>
      </c>
      <c r="U124" s="20">
        <v>50.538297872340401</v>
      </c>
      <c r="V124" s="20">
        <v>71.599999999999994</v>
      </c>
      <c r="W124" s="20">
        <v>72</v>
      </c>
      <c r="X124" s="20">
        <v>77</v>
      </c>
      <c r="Y124" s="20">
        <v>4.8</v>
      </c>
      <c r="Z124" s="44">
        <v>12</v>
      </c>
      <c r="AA124" s="44">
        <v>11012.7061403509</v>
      </c>
      <c r="AB124" s="42">
        <v>25000</v>
      </c>
      <c r="AC124" s="44">
        <v>6.0611742424242401</v>
      </c>
      <c r="AD124" s="45">
        <v>50</v>
      </c>
      <c r="AE124" s="20">
        <v>-2729.3</v>
      </c>
      <c r="AF124" s="20">
        <v>0</v>
      </c>
      <c r="AG124" s="20">
        <v>3430.8</v>
      </c>
      <c r="AH124" s="20">
        <v>2500.1</v>
      </c>
      <c r="AI124" s="43">
        <f t="shared" si="9"/>
        <v>5930.9</v>
      </c>
      <c r="AJ124" s="42">
        <v>-2500</v>
      </c>
      <c r="AK124" s="42">
        <v>-5000</v>
      </c>
    </row>
    <row r="125" spans="1:37" x14ac:dyDescent="0.25">
      <c r="A125" s="40">
        <v>44593</v>
      </c>
      <c r="B125" s="20" t="s">
        <v>145</v>
      </c>
      <c r="C125" s="20">
        <f t="shared" si="5"/>
        <v>0</v>
      </c>
      <c r="D125" s="46"/>
      <c r="E125" s="20">
        <v>-5000</v>
      </c>
      <c r="F125" s="41">
        <f t="shared" si="6"/>
        <v>11280</v>
      </c>
      <c r="G125" s="20" t="s">
        <v>143</v>
      </c>
      <c r="H125" s="42">
        <v>12531.770833333299</v>
      </c>
      <c r="I125" s="43">
        <v>878.1875</v>
      </c>
      <c r="J125" s="20">
        <v>-412.63775162591378</v>
      </c>
      <c r="K125" s="20">
        <f t="shared" si="7"/>
        <v>1</v>
      </c>
      <c r="L125" s="20">
        <v>-4159.9683984013109</v>
      </c>
      <c r="M125" s="20">
        <v>-4654.0244215454286</v>
      </c>
      <c r="N125" s="43">
        <v>168.552083333333</v>
      </c>
      <c r="O125" s="43">
        <v>151.375</v>
      </c>
      <c r="P125" s="42">
        <v>5959.6875</v>
      </c>
      <c r="Q125" s="20">
        <v>9</v>
      </c>
      <c r="R125" s="20">
        <v>10.9</v>
      </c>
      <c r="S125" s="20">
        <f t="shared" si="8"/>
        <v>51.620000000000005</v>
      </c>
      <c r="T125" s="44">
        <v>50.868421052631597</v>
      </c>
      <c r="U125" s="20">
        <v>50.074736842105303</v>
      </c>
      <c r="V125" s="20">
        <v>71.599999999999994</v>
      </c>
      <c r="W125" s="20">
        <v>72</v>
      </c>
      <c r="X125" s="20">
        <v>77</v>
      </c>
      <c r="Y125" s="20">
        <v>6.28</v>
      </c>
      <c r="Z125" s="44">
        <v>12</v>
      </c>
      <c r="AA125" s="44">
        <v>11699.025584795299</v>
      </c>
      <c r="AB125" s="42">
        <v>25000</v>
      </c>
      <c r="AC125" s="44">
        <v>6.75138888888889</v>
      </c>
      <c r="AD125" s="45">
        <v>50</v>
      </c>
      <c r="AE125" s="20">
        <v>2695.6</v>
      </c>
      <c r="AF125" s="20">
        <v>0</v>
      </c>
      <c r="AG125" s="20">
        <v>832.9</v>
      </c>
      <c r="AH125" s="20">
        <v>0</v>
      </c>
      <c r="AI125" s="43">
        <f t="shared" si="9"/>
        <v>832.9</v>
      </c>
      <c r="AJ125" s="42">
        <v>-2500</v>
      </c>
      <c r="AK125" s="42">
        <v>-5000</v>
      </c>
    </row>
    <row r="126" spans="1:37" x14ac:dyDescent="0.25">
      <c r="A126" s="40">
        <v>44594</v>
      </c>
      <c r="B126" s="20" t="s">
        <v>145</v>
      </c>
      <c r="C126" s="20">
        <f t="shared" si="5"/>
        <v>0</v>
      </c>
      <c r="D126" s="46"/>
      <c r="E126" s="20">
        <v>-5000</v>
      </c>
      <c r="F126" s="41">
        <f t="shared" si="6"/>
        <v>11280</v>
      </c>
      <c r="G126" s="20" t="s">
        <v>143</v>
      </c>
      <c r="H126" s="42">
        <v>12754.0625</v>
      </c>
      <c r="I126" s="43">
        <v>1065.4791666666699</v>
      </c>
      <c r="J126" s="20">
        <v>-1532.7100239475676</v>
      </c>
      <c r="K126" s="20">
        <f t="shared" si="7"/>
        <v>1</v>
      </c>
      <c r="L126" s="20">
        <v>-3457.253481915302</v>
      </c>
      <c r="M126" s="20">
        <v>-4406.5676007380544</v>
      </c>
      <c r="N126" s="43">
        <v>163.6875</v>
      </c>
      <c r="O126" s="43">
        <v>147.833333333333</v>
      </c>
      <c r="P126" s="42">
        <v>5782.5053763440901</v>
      </c>
      <c r="Q126" s="47">
        <v>8.6999999999999993</v>
      </c>
      <c r="R126" s="20">
        <v>10.4</v>
      </c>
      <c r="S126" s="20">
        <f t="shared" si="8"/>
        <v>50.72</v>
      </c>
      <c r="T126" s="44">
        <v>49.0885416666667</v>
      </c>
      <c r="U126" s="20">
        <v>49.284374999999997</v>
      </c>
      <c r="V126" s="20">
        <v>71.599999999999994</v>
      </c>
      <c r="W126" s="20">
        <v>72</v>
      </c>
      <c r="X126" s="20">
        <v>77</v>
      </c>
      <c r="Y126" s="20">
        <v>9.86</v>
      </c>
      <c r="Z126" s="44">
        <v>12</v>
      </c>
      <c r="AA126" s="44">
        <v>12370.590277777799</v>
      </c>
      <c r="AB126" s="42">
        <v>25000</v>
      </c>
      <c r="AC126" s="44">
        <v>6.8954861111111097</v>
      </c>
      <c r="AD126" s="45">
        <v>50</v>
      </c>
      <c r="AE126" s="20">
        <v>1615.8</v>
      </c>
      <c r="AF126" s="20">
        <v>0</v>
      </c>
      <c r="AG126" s="20">
        <v>813.2</v>
      </c>
      <c r="AH126" s="20">
        <v>1190.3</v>
      </c>
      <c r="AI126" s="43">
        <f t="shared" si="9"/>
        <v>2003.5</v>
      </c>
      <c r="AJ126" s="42">
        <v>-2000</v>
      </c>
      <c r="AK126" s="42">
        <v>-3000</v>
      </c>
    </row>
    <row r="127" spans="1:37" x14ac:dyDescent="0.25">
      <c r="A127" s="40">
        <v>44595</v>
      </c>
      <c r="B127" s="20" t="s">
        <v>145</v>
      </c>
      <c r="C127" s="20">
        <f t="shared" si="5"/>
        <v>0</v>
      </c>
      <c r="D127" s="46"/>
      <c r="E127" s="20">
        <v>-5000</v>
      </c>
      <c r="F127" s="41">
        <f t="shared" si="6"/>
        <v>11280</v>
      </c>
      <c r="G127" s="20" t="s">
        <v>143</v>
      </c>
      <c r="H127" s="42">
        <v>12503.229166666701</v>
      </c>
      <c r="I127" s="43">
        <v>1545.0729166666699</v>
      </c>
      <c r="J127" s="20">
        <v>-1543.4855858331237</v>
      </c>
      <c r="K127" s="20">
        <f t="shared" si="7"/>
        <v>1</v>
      </c>
      <c r="L127" s="20">
        <v>-2742.0869954222335</v>
      </c>
      <c r="M127" s="20">
        <v>-4159.1528674203246</v>
      </c>
      <c r="N127" s="43">
        <v>159.239583333333</v>
      </c>
      <c r="O127" s="43">
        <v>143.854166666667</v>
      </c>
      <c r="P127" s="42">
        <v>5331.8645833333303</v>
      </c>
      <c r="Q127" s="20">
        <v>8.1999999999999993</v>
      </c>
      <c r="R127" s="20">
        <v>10.3</v>
      </c>
      <c r="S127" s="20">
        <f t="shared" si="8"/>
        <v>50.540000000000006</v>
      </c>
      <c r="T127" s="44">
        <v>48.704166666666701</v>
      </c>
      <c r="U127" s="20">
        <v>49.193750000000001</v>
      </c>
      <c r="V127" s="20">
        <v>71.599999999999994</v>
      </c>
      <c r="W127" s="20">
        <v>72</v>
      </c>
      <c r="X127" s="20">
        <v>77</v>
      </c>
      <c r="Y127" s="20">
        <v>11.22</v>
      </c>
      <c r="Z127" s="44">
        <v>12</v>
      </c>
      <c r="AA127" s="44">
        <v>12596.354166666701</v>
      </c>
      <c r="AB127" s="42">
        <v>25000</v>
      </c>
      <c r="AC127" s="44">
        <v>8.2013888888888893</v>
      </c>
      <c r="AD127" s="45">
        <v>50</v>
      </c>
      <c r="AE127" s="20">
        <v>1624</v>
      </c>
      <c r="AF127" s="20">
        <v>0</v>
      </c>
      <c r="AG127" s="20">
        <v>1813</v>
      </c>
      <c r="AH127" s="20">
        <v>294.39999999999998</v>
      </c>
      <c r="AI127" s="43">
        <f t="shared" si="9"/>
        <v>2107.4</v>
      </c>
      <c r="AJ127" s="42">
        <v>-2000</v>
      </c>
      <c r="AK127" s="42">
        <v>-3000</v>
      </c>
    </row>
    <row r="128" spans="1:37" x14ac:dyDescent="0.25">
      <c r="A128" s="40">
        <v>44596</v>
      </c>
      <c r="B128" s="20" t="s">
        <v>145</v>
      </c>
      <c r="C128" s="20">
        <f t="shared" si="5"/>
        <v>0</v>
      </c>
      <c r="D128" s="46"/>
      <c r="E128" s="20">
        <v>-5000</v>
      </c>
      <c r="F128" s="41">
        <f t="shared" si="6"/>
        <v>11280</v>
      </c>
      <c r="G128" s="20" t="s">
        <v>143</v>
      </c>
      <c r="H128" s="42">
        <v>12784.479166666701</v>
      </c>
      <c r="I128" s="43">
        <v>1719.71875</v>
      </c>
      <c r="J128" s="20">
        <v>-1489.1445898663981</v>
      </c>
      <c r="K128" s="20">
        <f t="shared" si="7"/>
        <v>1</v>
      </c>
      <c r="L128" s="20">
        <v>-2010.6498679455513</v>
      </c>
      <c r="M128" s="20">
        <v>-3909.1940926264901</v>
      </c>
      <c r="N128" s="43">
        <v>156.947916666667</v>
      </c>
      <c r="O128" s="43">
        <v>140.854166666667</v>
      </c>
      <c r="P128" s="42">
        <v>5290.6875</v>
      </c>
      <c r="Q128" s="20">
        <v>8</v>
      </c>
      <c r="R128" s="20">
        <v>10.3</v>
      </c>
      <c r="S128" s="20">
        <f t="shared" si="8"/>
        <v>50.540000000000006</v>
      </c>
      <c r="T128" s="44">
        <v>49.352083333333297</v>
      </c>
      <c r="U128" s="20">
        <v>49.320833333333297</v>
      </c>
      <c r="V128" s="20">
        <v>71.599999999999994</v>
      </c>
      <c r="W128" s="20">
        <v>72</v>
      </c>
      <c r="X128" s="20">
        <v>77</v>
      </c>
      <c r="Y128" s="20">
        <v>9.61</v>
      </c>
      <c r="Z128" s="44">
        <v>12</v>
      </c>
      <c r="AA128" s="44">
        <v>12680.590277777799</v>
      </c>
      <c r="AB128" s="42">
        <v>25000</v>
      </c>
      <c r="AC128" s="44">
        <v>9.0861111111111104</v>
      </c>
      <c r="AD128" s="45">
        <v>50</v>
      </c>
      <c r="AE128" s="20">
        <v>1773.1</v>
      </c>
      <c r="AF128" s="20">
        <v>0</v>
      </c>
      <c r="AG128" s="20">
        <v>1802.9</v>
      </c>
      <c r="AH128" s="20">
        <v>494.6</v>
      </c>
      <c r="AI128" s="43">
        <f t="shared" si="9"/>
        <v>2297.5</v>
      </c>
      <c r="AJ128" s="42">
        <v>-2000</v>
      </c>
      <c r="AK128" s="42">
        <v>-3000</v>
      </c>
    </row>
    <row r="129" spans="1:37" x14ac:dyDescent="0.25">
      <c r="A129" s="40">
        <v>44597</v>
      </c>
      <c r="B129" s="20" t="s">
        <v>145</v>
      </c>
      <c r="C129" s="20">
        <f t="shared" si="5"/>
        <v>0</v>
      </c>
      <c r="D129" s="46"/>
      <c r="E129" s="20">
        <v>-5000</v>
      </c>
      <c r="F129" s="41">
        <f t="shared" si="6"/>
        <v>11280</v>
      </c>
      <c r="G129" s="20" t="s">
        <v>143</v>
      </c>
      <c r="H129" s="42">
        <v>12613.020833333299</v>
      </c>
      <c r="I129" s="43">
        <v>1794.75</v>
      </c>
      <c r="J129" s="20">
        <v>-1680.4324928157298</v>
      </c>
      <c r="K129" s="20">
        <f t="shared" si="7"/>
        <v>1</v>
      </c>
      <c r="L129" s="20">
        <v>-1331.6820888177467</v>
      </c>
      <c r="M129" s="20">
        <v>-3669.3228454893947</v>
      </c>
      <c r="N129" s="43">
        <v>157.895833333333</v>
      </c>
      <c r="O129" s="43">
        <v>139.104166666667</v>
      </c>
      <c r="P129" s="42">
        <v>5273.3020833333303</v>
      </c>
      <c r="Q129" s="20">
        <v>8.1</v>
      </c>
      <c r="R129" s="20">
        <v>10.4</v>
      </c>
      <c r="S129" s="20">
        <f t="shared" si="8"/>
        <v>50.72</v>
      </c>
      <c r="T129" s="44">
        <v>50.108333333333299</v>
      </c>
      <c r="U129" s="20">
        <v>49.517708333333303</v>
      </c>
      <c r="V129" s="20">
        <v>71.599999999999994</v>
      </c>
      <c r="W129" s="20">
        <v>72</v>
      </c>
      <c r="X129" s="20">
        <v>77</v>
      </c>
      <c r="Y129" s="20">
        <v>7.96</v>
      </c>
      <c r="Z129" s="44">
        <v>12</v>
      </c>
      <c r="AA129" s="44">
        <v>12633.5763888889</v>
      </c>
      <c r="AB129" s="42">
        <v>25000</v>
      </c>
      <c r="AC129" s="44">
        <v>8.4850694444444397</v>
      </c>
      <c r="AD129" s="45">
        <v>50</v>
      </c>
      <c r="AE129" s="20">
        <v>1626</v>
      </c>
      <c r="AF129" s="20">
        <v>0</v>
      </c>
      <c r="AG129" s="20">
        <v>1806.9</v>
      </c>
      <c r="AH129" s="20">
        <v>792</v>
      </c>
      <c r="AI129" s="43">
        <f t="shared" si="9"/>
        <v>2598.9</v>
      </c>
      <c r="AJ129" s="42">
        <v>-2000</v>
      </c>
      <c r="AK129" s="42">
        <v>-3000</v>
      </c>
    </row>
    <row r="130" spans="1:37" x14ac:dyDescent="0.25">
      <c r="A130" s="40">
        <v>44598</v>
      </c>
      <c r="B130" s="20" t="s">
        <v>145</v>
      </c>
      <c r="C130" s="20">
        <f t="shared" si="5"/>
        <v>0</v>
      </c>
      <c r="D130" s="46"/>
      <c r="E130" s="20">
        <v>-5000</v>
      </c>
      <c r="F130" s="41">
        <f t="shared" si="6"/>
        <v>11280</v>
      </c>
      <c r="G130" s="20" t="s">
        <v>143</v>
      </c>
      <c r="H130" s="42">
        <v>12729.166666666701</v>
      </c>
      <c r="I130" s="43">
        <v>1836.5625</v>
      </c>
      <c r="J130" s="20">
        <v>-1561.5168701789769</v>
      </c>
      <c r="K130" s="20">
        <f t="shared" si="7"/>
        <v>1</v>
      </c>
      <c r="L130" s="20">
        <v>-1561.4579125283592</v>
      </c>
      <c r="M130" s="20">
        <v>-3430.1769764807877</v>
      </c>
      <c r="N130" s="43">
        <v>160.34375</v>
      </c>
      <c r="O130" s="43">
        <v>138.604166666667</v>
      </c>
      <c r="P130" s="42">
        <v>5239.1145833333303</v>
      </c>
      <c r="Q130" s="20">
        <v>8.4</v>
      </c>
      <c r="R130" s="20">
        <v>10.4</v>
      </c>
      <c r="S130" s="20">
        <f t="shared" si="8"/>
        <v>50.72</v>
      </c>
      <c r="T130" s="44">
        <v>50.653763440860203</v>
      </c>
      <c r="U130" s="20">
        <v>49.701075268817199</v>
      </c>
      <c r="V130" s="20">
        <v>71.599999999999994</v>
      </c>
      <c r="W130" s="20">
        <v>72</v>
      </c>
      <c r="X130" s="20">
        <v>77</v>
      </c>
      <c r="Y130" s="20">
        <v>6.78</v>
      </c>
      <c r="Z130" s="44">
        <v>12</v>
      </c>
      <c r="AA130" s="44">
        <v>12708.8888888889</v>
      </c>
      <c r="AB130" s="42">
        <v>25000</v>
      </c>
      <c r="AC130" s="44">
        <v>6.9739583333333304</v>
      </c>
      <c r="AD130" s="45">
        <v>50</v>
      </c>
      <c r="AE130" s="20">
        <v>1739.4</v>
      </c>
      <c r="AF130" s="20">
        <v>0</v>
      </c>
      <c r="AG130" s="20">
        <v>1813.5</v>
      </c>
      <c r="AH130" s="20">
        <v>693.7</v>
      </c>
      <c r="AI130" s="43">
        <f t="shared" si="9"/>
        <v>2507.1999999999998</v>
      </c>
      <c r="AJ130" s="42">
        <v>-2000</v>
      </c>
      <c r="AK130" s="42">
        <v>-3000</v>
      </c>
    </row>
    <row r="131" spans="1:37" x14ac:dyDescent="0.25">
      <c r="A131" s="40">
        <v>44599</v>
      </c>
      <c r="B131" s="20" t="s">
        <v>145</v>
      </c>
      <c r="C131" s="20">
        <f t="shared" ref="C131:C194" si="10">IF(B131="O", 1, 0)</f>
        <v>0</v>
      </c>
      <c r="D131" s="46"/>
      <c r="E131" s="20">
        <v>-5000</v>
      </c>
      <c r="F131" s="41">
        <f t="shared" ref="F131:F194" si="11">4600+6680</f>
        <v>11280</v>
      </c>
      <c r="G131" s="20" t="s">
        <v>143</v>
      </c>
      <c r="H131" s="42">
        <v>12530.729166666701</v>
      </c>
      <c r="I131" s="43">
        <v>1835.2708333333301</v>
      </c>
      <c r="J131" s="20">
        <v>-1620.2498905974289</v>
      </c>
      <c r="K131" s="20">
        <f t="shared" ref="K131:K194" si="12">IF(J131&gt;-5000,1,0)</f>
        <v>1</v>
      </c>
      <c r="L131" s="20">
        <v>-1578.9658858583314</v>
      </c>
      <c r="M131" s="20">
        <v>-3197.5210959125284</v>
      </c>
      <c r="N131" s="43">
        <v>163.614583333333</v>
      </c>
      <c r="O131" s="43">
        <v>139.791666666667</v>
      </c>
      <c r="P131" s="42">
        <v>5191.8958333333303</v>
      </c>
      <c r="Q131" s="20">
        <v>8.8000000000000007</v>
      </c>
      <c r="R131" s="20">
        <v>10.7</v>
      </c>
      <c r="S131" s="20">
        <f t="shared" ref="S131:S194" si="13">(R131*1.8)+32</f>
        <v>51.26</v>
      </c>
      <c r="T131" s="44">
        <v>51.132291666666703</v>
      </c>
      <c r="U131" s="20">
        <v>49.988541666666698</v>
      </c>
      <c r="V131" s="20">
        <v>71.599999999999994</v>
      </c>
      <c r="W131" s="20">
        <v>72</v>
      </c>
      <c r="X131" s="20">
        <v>77</v>
      </c>
      <c r="Y131" s="20">
        <v>5.63</v>
      </c>
      <c r="Z131" s="44">
        <v>12</v>
      </c>
      <c r="AA131" s="44">
        <v>12624.3055555556</v>
      </c>
      <c r="AB131" s="42">
        <v>25000</v>
      </c>
      <c r="AC131" s="44">
        <v>5.7649305555555603</v>
      </c>
      <c r="AD131" s="45">
        <v>50</v>
      </c>
      <c r="AE131" s="20">
        <v>1697.7</v>
      </c>
      <c r="AF131" s="20">
        <v>0</v>
      </c>
      <c r="AG131" s="20">
        <v>1802.9</v>
      </c>
      <c r="AH131" s="20">
        <v>791.5</v>
      </c>
      <c r="AI131" s="43">
        <f t="shared" ref="AI131:AI194" si="14">SUM(AG131:AH131)</f>
        <v>2594.4</v>
      </c>
      <c r="AJ131" s="42">
        <v>-2000</v>
      </c>
      <c r="AK131" s="42">
        <v>-3000</v>
      </c>
    </row>
    <row r="132" spans="1:37" x14ac:dyDescent="0.25">
      <c r="A132" s="40">
        <v>44600</v>
      </c>
      <c r="B132" s="20" t="s">
        <v>145</v>
      </c>
      <c r="C132" s="20">
        <f t="shared" si="10"/>
        <v>0</v>
      </c>
      <c r="D132" s="46"/>
      <c r="E132" s="20">
        <v>-5000</v>
      </c>
      <c r="F132" s="41">
        <f t="shared" si="11"/>
        <v>11280</v>
      </c>
      <c r="G132" s="20" t="s">
        <v>143</v>
      </c>
      <c r="H132" s="42">
        <v>12272.708333333299</v>
      </c>
      <c r="I132" s="43">
        <v>1801.7916666666699</v>
      </c>
      <c r="J132" s="20">
        <v>-1533.9269548777415</v>
      </c>
      <c r="K132" s="20">
        <f t="shared" si="12"/>
        <v>1</v>
      </c>
      <c r="L132" s="20">
        <v>-1577.0541596672551</v>
      </c>
      <c r="M132" s="20">
        <v>-2949.629677298246</v>
      </c>
      <c r="N132" s="43">
        <v>169.208333333333</v>
      </c>
      <c r="O132" s="43">
        <v>141.354166666667</v>
      </c>
      <c r="P132" s="42">
        <v>5180</v>
      </c>
      <c r="Q132" s="20">
        <v>9.3000000000000007</v>
      </c>
      <c r="R132" s="20">
        <v>11</v>
      </c>
      <c r="S132" s="20">
        <f t="shared" si="13"/>
        <v>51.8</v>
      </c>
      <c r="T132" s="44">
        <v>51.797894736842103</v>
      </c>
      <c r="U132" s="20">
        <v>50.368421052631597</v>
      </c>
      <c r="V132" s="20">
        <v>71.599999999999994</v>
      </c>
      <c r="W132" s="20">
        <v>72</v>
      </c>
      <c r="X132" s="20">
        <v>77</v>
      </c>
      <c r="Y132" s="20">
        <v>4.57</v>
      </c>
      <c r="Z132" s="44">
        <v>12</v>
      </c>
      <c r="AA132" s="44">
        <v>12510.8680555556</v>
      </c>
      <c r="AB132" s="42">
        <v>25000</v>
      </c>
      <c r="AC132" s="44">
        <v>5.0718750000000004</v>
      </c>
      <c r="AD132" s="45">
        <v>50</v>
      </c>
      <c r="AE132" s="20">
        <v>1752.1</v>
      </c>
      <c r="AF132" s="20">
        <v>0</v>
      </c>
      <c r="AG132" s="20">
        <v>1802.9</v>
      </c>
      <c r="AH132" s="20">
        <v>695.7</v>
      </c>
      <c r="AI132" s="43">
        <f t="shared" si="14"/>
        <v>2498.6000000000004</v>
      </c>
      <c r="AJ132" s="42">
        <v>-2000</v>
      </c>
      <c r="AK132" s="42">
        <v>-3000</v>
      </c>
    </row>
    <row r="133" spans="1:37" x14ac:dyDescent="0.25">
      <c r="A133" s="40">
        <v>44601</v>
      </c>
      <c r="B133" s="20" t="s">
        <v>145</v>
      </c>
      <c r="C133" s="20">
        <f t="shared" si="10"/>
        <v>0</v>
      </c>
      <c r="D133" s="46"/>
      <c r="E133" s="20">
        <v>-5000</v>
      </c>
      <c r="F133" s="41">
        <f t="shared" si="11"/>
        <v>11280</v>
      </c>
      <c r="G133" s="20" t="s">
        <v>143</v>
      </c>
      <c r="H133" s="42">
        <v>12393.541666666701</v>
      </c>
      <c r="I133" s="43">
        <v>1753.15625</v>
      </c>
      <c r="J133" s="20">
        <v>-1192.6022966977564</v>
      </c>
      <c r="K133" s="20">
        <f t="shared" si="12"/>
        <v>1</v>
      </c>
      <c r="L133" s="20">
        <v>-1517.7457010335268</v>
      </c>
      <c r="M133" s="20">
        <v>-2698.5474929559941</v>
      </c>
      <c r="N133" s="43">
        <v>177.270833333333</v>
      </c>
      <c r="O133" s="43">
        <v>436.824175824176</v>
      </c>
      <c r="P133" s="42">
        <v>5165.3333333333303</v>
      </c>
      <c r="Q133" s="20">
        <v>9.8000000000000007</v>
      </c>
      <c r="R133" s="20">
        <v>11.2</v>
      </c>
      <c r="S133" s="20">
        <f t="shared" si="13"/>
        <v>52.16</v>
      </c>
      <c r="T133" s="44">
        <v>52.371875000000003</v>
      </c>
      <c r="U133" s="20">
        <v>50.684375000000003</v>
      </c>
      <c r="V133" s="20">
        <v>71.599999999999994</v>
      </c>
      <c r="W133" s="20">
        <v>72</v>
      </c>
      <c r="X133" s="20">
        <v>77</v>
      </c>
      <c r="Y133" s="20">
        <v>3.91</v>
      </c>
      <c r="Z133" s="44">
        <v>12</v>
      </c>
      <c r="AA133" s="44">
        <v>12398.9930555556</v>
      </c>
      <c r="AB133" s="42">
        <v>25000</v>
      </c>
      <c r="AC133" s="44">
        <v>4.6069444444444398</v>
      </c>
      <c r="AD133" s="45">
        <v>50</v>
      </c>
      <c r="AE133" s="20">
        <v>2071.5</v>
      </c>
      <c r="AF133" s="20">
        <v>0</v>
      </c>
      <c r="AG133" s="20">
        <v>1806.9</v>
      </c>
      <c r="AH133" s="20">
        <v>300</v>
      </c>
      <c r="AI133" s="43">
        <f t="shared" si="14"/>
        <v>2106.9</v>
      </c>
      <c r="AJ133" s="42">
        <v>-3000</v>
      </c>
      <c r="AK133" s="42">
        <v>-5000</v>
      </c>
    </row>
    <row r="134" spans="1:37" x14ac:dyDescent="0.25">
      <c r="A134" s="40">
        <v>44602</v>
      </c>
      <c r="B134" s="20" t="s">
        <v>145</v>
      </c>
      <c r="C134" s="20">
        <f t="shared" si="10"/>
        <v>0</v>
      </c>
      <c r="D134" s="46"/>
      <c r="E134" s="20">
        <v>-5000</v>
      </c>
      <c r="F134" s="41">
        <f t="shared" si="11"/>
        <v>11280</v>
      </c>
      <c r="G134" s="20" t="s">
        <v>143</v>
      </c>
      <c r="H134" s="42">
        <v>12605.3191489362</v>
      </c>
      <c r="I134" s="43">
        <v>1704.34375</v>
      </c>
      <c r="J134" s="20">
        <v>-1196.9217488026216</v>
      </c>
      <c r="K134" s="20">
        <f t="shared" si="12"/>
        <v>1</v>
      </c>
      <c r="L134" s="20">
        <v>-1421.0435522309051</v>
      </c>
      <c r="M134" s="20">
        <v>-2439.3451746874207</v>
      </c>
      <c r="N134" s="43">
        <v>195.385416666667</v>
      </c>
      <c r="O134" s="43">
        <v>159.416666666667</v>
      </c>
      <c r="P134" s="42">
        <v>5157.2916666666697</v>
      </c>
      <c r="Q134" s="20">
        <v>10.199999999999999</v>
      </c>
      <c r="R134" s="20">
        <v>11.4</v>
      </c>
      <c r="S134" s="20">
        <f t="shared" si="13"/>
        <v>52.519999999999996</v>
      </c>
      <c r="T134" s="44">
        <v>52.9739583333333</v>
      </c>
      <c r="U134" s="20">
        <v>51.014583333333299</v>
      </c>
      <c r="V134" s="20">
        <v>71.599999999999994</v>
      </c>
      <c r="W134" s="20">
        <v>72</v>
      </c>
      <c r="X134" s="20">
        <v>77</v>
      </c>
      <c r="Y134" s="20">
        <v>3.61</v>
      </c>
      <c r="Z134" s="44">
        <v>12</v>
      </c>
      <c r="AA134" s="44">
        <v>12423.8563829787</v>
      </c>
      <c r="AB134" s="42">
        <v>25000</v>
      </c>
      <c r="AC134" s="44">
        <v>4.2607638888888903</v>
      </c>
      <c r="AD134" s="45">
        <v>50</v>
      </c>
      <c r="AE134" s="20">
        <v>2037.2</v>
      </c>
      <c r="AF134" s="20">
        <v>0</v>
      </c>
      <c r="AG134" s="20">
        <v>1801.9</v>
      </c>
      <c r="AH134" s="20">
        <v>298</v>
      </c>
      <c r="AI134" s="43">
        <f t="shared" si="14"/>
        <v>2099.9</v>
      </c>
      <c r="AJ134" s="42">
        <v>-3000</v>
      </c>
      <c r="AK134" s="42">
        <v>-5000</v>
      </c>
    </row>
    <row r="135" spans="1:37" x14ac:dyDescent="0.25">
      <c r="A135" s="40">
        <v>44603</v>
      </c>
      <c r="B135" s="20" t="s">
        <v>145</v>
      </c>
      <c r="C135" s="20">
        <f t="shared" si="10"/>
        <v>0</v>
      </c>
      <c r="D135" s="46"/>
      <c r="E135" s="20">
        <v>-5000</v>
      </c>
      <c r="F135" s="41">
        <f t="shared" si="11"/>
        <v>11280</v>
      </c>
      <c r="G135" s="20" t="s">
        <v>143</v>
      </c>
      <c r="H135" s="42">
        <v>12617.608695652199</v>
      </c>
      <c r="I135" s="43">
        <v>1706.3958333333301</v>
      </c>
      <c r="J135" s="20">
        <v>-1386.2751266700279</v>
      </c>
      <c r="K135" s="20">
        <f t="shared" si="12"/>
        <v>1</v>
      </c>
      <c r="L135" s="20">
        <v>-1385.9952035291153</v>
      </c>
      <c r="M135" s="20">
        <v>-2177.91592613688</v>
      </c>
      <c r="N135" s="43">
        <v>221.78125</v>
      </c>
      <c r="O135" s="43">
        <v>187.270833333333</v>
      </c>
      <c r="P135" s="42">
        <v>5211.8333333333303</v>
      </c>
      <c r="Q135" s="20">
        <v>10.9</v>
      </c>
      <c r="R135" s="20">
        <v>11.8</v>
      </c>
      <c r="S135" s="20">
        <f t="shared" si="13"/>
        <v>53.24</v>
      </c>
      <c r="T135" s="44">
        <v>53.984375</v>
      </c>
      <c r="U135" s="20">
        <v>51.517708333333303</v>
      </c>
      <c r="V135" s="20">
        <v>71.599999999999994</v>
      </c>
      <c r="W135" s="20">
        <v>72</v>
      </c>
      <c r="X135" s="20">
        <v>77</v>
      </c>
      <c r="Y135" s="20">
        <v>3.79</v>
      </c>
      <c r="Z135" s="44">
        <v>12</v>
      </c>
      <c r="AA135" s="44">
        <v>12538.8231704183</v>
      </c>
      <c r="AB135" s="42">
        <v>25000</v>
      </c>
      <c r="AC135" s="44">
        <v>4.8784722222222197</v>
      </c>
      <c r="AD135" s="45">
        <v>50</v>
      </c>
      <c r="AE135" s="20">
        <v>1870.6</v>
      </c>
      <c r="AF135" s="20">
        <v>0</v>
      </c>
      <c r="AG135" s="20">
        <v>1690.5</v>
      </c>
      <c r="AH135" s="20">
        <v>591.4</v>
      </c>
      <c r="AI135" s="43">
        <f t="shared" si="14"/>
        <v>2281.9</v>
      </c>
      <c r="AJ135" s="42">
        <v>-3000</v>
      </c>
      <c r="AK135" s="42">
        <v>-5000</v>
      </c>
    </row>
    <row r="136" spans="1:37" x14ac:dyDescent="0.25">
      <c r="A136" s="40">
        <v>44604</v>
      </c>
      <c r="B136" s="20" t="s">
        <v>145</v>
      </c>
      <c r="C136" s="20">
        <f t="shared" si="10"/>
        <v>0</v>
      </c>
      <c r="D136" s="46"/>
      <c r="E136" s="20">
        <v>-5000</v>
      </c>
      <c r="F136" s="41">
        <f t="shared" si="11"/>
        <v>11280</v>
      </c>
      <c r="G136" s="20" t="s">
        <v>143</v>
      </c>
      <c r="H136" s="42">
        <v>12757.708333333299</v>
      </c>
      <c r="I136" s="43">
        <v>1672.0208333333301</v>
      </c>
      <c r="J136" s="20">
        <v>-1569.979069952105</v>
      </c>
      <c r="K136" s="20">
        <f t="shared" si="12"/>
        <v>1</v>
      </c>
      <c r="L136" s="20">
        <v>-1375.9410394000504</v>
      </c>
      <c r="M136" s="20">
        <v>-1924.3917155407112</v>
      </c>
      <c r="N136" s="43">
        <v>238.104166666667</v>
      </c>
      <c r="O136" s="43">
        <v>205.291666666667</v>
      </c>
      <c r="P136" s="42">
        <v>5181.1041666666697</v>
      </c>
      <c r="Q136" s="20">
        <v>11.6</v>
      </c>
      <c r="R136" s="20">
        <v>12.2</v>
      </c>
      <c r="S136" s="20">
        <f t="shared" si="13"/>
        <v>53.96</v>
      </c>
      <c r="T136" s="44">
        <v>54.673958333333303</v>
      </c>
      <c r="U136" s="20">
        <v>52.086458333333297</v>
      </c>
      <c r="V136" s="20">
        <v>71.599999999999994</v>
      </c>
      <c r="W136" s="20">
        <v>72</v>
      </c>
      <c r="X136" s="20">
        <v>77</v>
      </c>
      <c r="Y136" s="20">
        <v>3.83</v>
      </c>
      <c r="Z136" s="44">
        <v>12</v>
      </c>
      <c r="AA136" s="44">
        <v>12660.2120593072</v>
      </c>
      <c r="AB136" s="42">
        <v>25000</v>
      </c>
      <c r="AC136" s="44">
        <v>6.1624999999999996</v>
      </c>
      <c r="AD136" s="45">
        <v>50</v>
      </c>
      <c r="AE136" s="20">
        <v>1725.8</v>
      </c>
      <c r="AF136" s="20">
        <v>0</v>
      </c>
      <c r="AG136" s="20">
        <v>1695</v>
      </c>
      <c r="AH136" s="20">
        <v>789</v>
      </c>
      <c r="AI136" s="43">
        <f t="shared" si="14"/>
        <v>2484</v>
      </c>
      <c r="AJ136" s="42">
        <v>-3000</v>
      </c>
      <c r="AK136" s="42">
        <v>-5000</v>
      </c>
    </row>
    <row r="137" spans="1:37" x14ac:dyDescent="0.25">
      <c r="A137" s="40">
        <v>44605</v>
      </c>
      <c r="B137" s="20" t="s">
        <v>145</v>
      </c>
      <c r="C137" s="20">
        <f t="shared" si="10"/>
        <v>0</v>
      </c>
      <c r="D137" s="46"/>
      <c r="E137" s="20">
        <v>-5000</v>
      </c>
      <c r="F137" s="41">
        <f t="shared" si="11"/>
        <v>11280</v>
      </c>
      <c r="G137" s="20" t="s">
        <v>143</v>
      </c>
      <c r="H137" s="42">
        <v>12384.3617021277</v>
      </c>
      <c r="I137" s="43">
        <v>1426.2708333333301</v>
      </c>
      <c r="J137" s="20">
        <v>-1775.1850611293169</v>
      </c>
      <c r="K137" s="20">
        <f t="shared" si="12"/>
        <v>1</v>
      </c>
      <c r="L137" s="20">
        <v>-1424.1926606503655</v>
      </c>
      <c r="M137" s="20">
        <v>-1683.5956322463901</v>
      </c>
      <c r="N137" s="43">
        <v>242.885416666667</v>
      </c>
      <c r="O137" s="43">
        <v>209.802083333333</v>
      </c>
      <c r="P137" s="42">
        <v>5198.9895833333303</v>
      </c>
      <c r="Q137" s="20">
        <v>12.3</v>
      </c>
      <c r="R137" s="20">
        <v>12.6</v>
      </c>
      <c r="S137" s="20">
        <f t="shared" si="13"/>
        <v>54.68</v>
      </c>
      <c r="T137" s="44">
        <v>55.283333333333303</v>
      </c>
      <c r="U137" s="20">
        <v>52.647916666666703</v>
      </c>
      <c r="V137" s="20">
        <v>71.599999999999994</v>
      </c>
      <c r="W137" s="20">
        <v>72</v>
      </c>
      <c r="X137" s="20">
        <v>77</v>
      </c>
      <c r="Y137" s="20">
        <v>3.78</v>
      </c>
      <c r="Z137" s="44">
        <v>12</v>
      </c>
      <c r="AA137" s="44">
        <v>12586.5595770377</v>
      </c>
      <c r="AB137" s="42">
        <v>25000</v>
      </c>
      <c r="AC137" s="44">
        <v>7.5177083333333297</v>
      </c>
      <c r="AD137" s="45">
        <v>50</v>
      </c>
      <c r="AE137" s="20">
        <v>1560.6</v>
      </c>
      <c r="AF137" s="20">
        <v>0</v>
      </c>
      <c r="AG137" s="20">
        <v>1694.5</v>
      </c>
      <c r="AH137" s="20">
        <v>998.7</v>
      </c>
      <c r="AI137" s="43">
        <f t="shared" si="14"/>
        <v>2693.2</v>
      </c>
      <c r="AJ137" s="42">
        <v>-3000</v>
      </c>
      <c r="AK137" s="42">
        <v>-5000</v>
      </c>
    </row>
    <row r="138" spans="1:37" x14ac:dyDescent="0.25">
      <c r="A138" s="40">
        <v>44606</v>
      </c>
      <c r="B138" s="20" t="s">
        <v>145</v>
      </c>
      <c r="C138" s="20">
        <f t="shared" si="10"/>
        <v>0</v>
      </c>
      <c r="D138" s="46"/>
      <c r="E138" s="20">
        <v>-5000</v>
      </c>
      <c r="F138" s="41">
        <f t="shared" si="11"/>
        <v>11280</v>
      </c>
      <c r="G138" s="20" t="s">
        <v>143</v>
      </c>
      <c r="H138" s="42">
        <v>11719.784946236599</v>
      </c>
      <c r="I138" s="43">
        <v>1280.1875</v>
      </c>
      <c r="J138" s="20">
        <v>-1520.8523071590623</v>
      </c>
      <c r="K138" s="20">
        <f t="shared" si="12"/>
        <v>1</v>
      </c>
      <c r="L138" s="20">
        <v>-1489.8426627426268</v>
      </c>
      <c r="M138" s="20">
        <v>-1429.7085550109834</v>
      </c>
      <c r="N138" s="43">
        <v>249.5</v>
      </c>
      <c r="O138" s="43">
        <v>211.34375</v>
      </c>
      <c r="P138" s="42">
        <v>5263.0729166666697</v>
      </c>
      <c r="Q138" s="20">
        <v>12.5</v>
      </c>
      <c r="R138" s="20">
        <v>12.9</v>
      </c>
      <c r="S138" s="20">
        <f t="shared" si="13"/>
        <v>55.22</v>
      </c>
      <c r="T138" s="44">
        <v>56.0393617021277</v>
      </c>
      <c r="U138" s="20">
        <v>53.014893617021301</v>
      </c>
      <c r="V138" s="20">
        <v>71.599999999999994</v>
      </c>
      <c r="W138" s="20">
        <v>72</v>
      </c>
      <c r="X138" s="20">
        <v>77</v>
      </c>
      <c r="Y138" s="20">
        <v>3.81</v>
      </c>
      <c r="Z138" s="44">
        <v>12</v>
      </c>
      <c r="AA138" s="44">
        <v>12287.2849938992</v>
      </c>
      <c r="AB138" s="42">
        <v>25000</v>
      </c>
      <c r="AC138" s="44">
        <v>7.78614035087719</v>
      </c>
      <c r="AD138" s="45">
        <v>50</v>
      </c>
      <c r="AE138" s="20">
        <v>1721.6</v>
      </c>
      <c r="AF138" s="20">
        <v>0</v>
      </c>
      <c r="AG138" s="20">
        <v>1693</v>
      </c>
      <c r="AH138" s="20">
        <v>594.4</v>
      </c>
      <c r="AI138" s="43">
        <f t="shared" si="14"/>
        <v>2287.4</v>
      </c>
      <c r="AJ138" s="42">
        <v>-3000</v>
      </c>
      <c r="AK138" s="42">
        <v>-5000</v>
      </c>
    </row>
    <row r="139" spans="1:37" x14ac:dyDescent="0.25">
      <c r="A139" s="40">
        <v>44607</v>
      </c>
      <c r="B139" s="20" t="s">
        <v>145</v>
      </c>
      <c r="C139" s="20">
        <f t="shared" si="10"/>
        <v>0</v>
      </c>
      <c r="D139" s="46"/>
      <c r="E139" s="20">
        <v>-5000</v>
      </c>
      <c r="F139" s="41">
        <f t="shared" si="11"/>
        <v>11280</v>
      </c>
      <c r="G139" s="20" t="s">
        <v>143</v>
      </c>
      <c r="H139" s="42">
        <v>12273.5483870968</v>
      </c>
      <c r="I139" s="43">
        <v>1187.08421052632</v>
      </c>
      <c r="J139" s="20">
        <v>-1143.2126893118225</v>
      </c>
      <c r="K139" s="20">
        <f t="shared" si="12"/>
        <v>1</v>
      </c>
      <c r="L139" s="20">
        <v>-1479.100850844467</v>
      </c>
      <c r="M139" s="20">
        <v>-1481.8924791314055</v>
      </c>
      <c r="N139" s="43">
        <v>244.9375</v>
      </c>
      <c r="O139" s="43">
        <v>213.114583333333</v>
      </c>
      <c r="P139" s="42">
        <v>5268.34375</v>
      </c>
      <c r="Q139" s="20">
        <v>12.8</v>
      </c>
      <c r="R139" s="20">
        <v>12.8</v>
      </c>
      <c r="S139" s="20">
        <f t="shared" si="13"/>
        <v>55.040000000000006</v>
      </c>
      <c r="T139" s="44">
        <v>55.063157894736797</v>
      </c>
      <c r="U139" s="20">
        <v>52.823157894736802</v>
      </c>
      <c r="V139" s="20">
        <v>71.599999999999994</v>
      </c>
      <c r="W139" s="20">
        <v>72</v>
      </c>
      <c r="X139" s="20">
        <v>77</v>
      </c>
      <c r="Y139" s="20">
        <v>4.2300000000000004</v>
      </c>
      <c r="Z139" s="44">
        <v>12</v>
      </c>
      <c r="AA139" s="44">
        <v>12125.898345153701</v>
      </c>
      <c r="AB139" s="42">
        <v>25000</v>
      </c>
      <c r="AC139" s="44">
        <v>7.4596856725146203</v>
      </c>
      <c r="AD139" s="45">
        <v>50</v>
      </c>
      <c r="AE139" s="20">
        <v>2001.2</v>
      </c>
      <c r="AF139" s="20">
        <v>0</v>
      </c>
      <c r="AG139" s="20">
        <v>1697</v>
      </c>
      <c r="AH139" s="20">
        <v>99.3</v>
      </c>
      <c r="AI139" s="43">
        <f t="shared" si="14"/>
        <v>1796.3</v>
      </c>
      <c r="AJ139" s="42">
        <v>-3000</v>
      </c>
      <c r="AK139" s="42">
        <v>-5000</v>
      </c>
    </row>
    <row r="140" spans="1:37" x14ac:dyDescent="0.25">
      <c r="A140" s="40">
        <v>44608</v>
      </c>
      <c r="B140" s="20" t="s">
        <v>145</v>
      </c>
      <c r="C140" s="20">
        <f t="shared" si="10"/>
        <v>0</v>
      </c>
      <c r="D140" s="46"/>
      <c r="E140" s="20">
        <v>-5000</v>
      </c>
      <c r="F140" s="41">
        <f t="shared" si="11"/>
        <v>11280</v>
      </c>
      <c r="G140" s="20" t="s">
        <v>143</v>
      </c>
      <c r="H140" s="42">
        <v>12079.5698924731</v>
      </c>
      <c r="I140" s="43">
        <v>1171.59375</v>
      </c>
      <c r="J140" s="20">
        <v>-1634.3984397529618</v>
      </c>
      <c r="K140" s="20">
        <f t="shared" si="12"/>
        <v>1</v>
      </c>
      <c r="L140" s="20">
        <v>-1528.7255134610539</v>
      </c>
      <c r="M140" s="20">
        <v>-1489.1559374032192</v>
      </c>
      <c r="N140" s="43">
        <v>222.979166666667</v>
      </c>
      <c r="O140" s="43">
        <v>200.885416666667</v>
      </c>
      <c r="P140" s="42">
        <v>5327.9895833333303</v>
      </c>
      <c r="Q140" s="20">
        <v>12.5</v>
      </c>
      <c r="R140" s="20">
        <v>12.7</v>
      </c>
      <c r="S140" s="20">
        <f t="shared" si="13"/>
        <v>54.86</v>
      </c>
      <c r="T140" s="44">
        <v>53.3645833333333</v>
      </c>
      <c r="U140" s="20">
        <v>52.764583333333299</v>
      </c>
      <c r="V140" s="20">
        <v>71.599999999999994</v>
      </c>
      <c r="W140" s="20">
        <v>72</v>
      </c>
      <c r="X140" s="20">
        <v>77</v>
      </c>
      <c r="Y140" s="20">
        <v>5.01</v>
      </c>
      <c r="Z140" s="44">
        <v>12</v>
      </c>
      <c r="AA140" s="44">
        <v>12024.301075268801</v>
      </c>
      <c r="AB140" s="42">
        <v>25000</v>
      </c>
      <c r="AC140" s="44">
        <v>6.84649122807018</v>
      </c>
      <c r="AD140" s="45">
        <v>50</v>
      </c>
      <c r="AE140" s="20">
        <v>1535</v>
      </c>
      <c r="AF140" s="20">
        <v>0</v>
      </c>
      <c r="AG140" s="20">
        <v>1694</v>
      </c>
      <c r="AH140" s="20">
        <v>591.9</v>
      </c>
      <c r="AI140" s="43">
        <f t="shared" si="14"/>
        <v>2285.9</v>
      </c>
      <c r="AJ140" s="42">
        <v>-3000</v>
      </c>
      <c r="AK140" s="42">
        <v>-5000</v>
      </c>
    </row>
    <row r="141" spans="1:37" x14ac:dyDescent="0.25">
      <c r="A141" s="40">
        <v>44609</v>
      </c>
      <c r="B141" s="20" t="s">
        <v>145</v>
      </c>
      <c r="C141" s="20">
        <f t="shared" si="10"/>
        <v>0</v>
      </c>
      <c r="D141" s="46"/>
      <c r="E141" s="20">
        <v>-5000</v>
      </c>
      <c r="F141" s="41">
        <f t="shared" si="11"/>
        <v>11280</v>
      </c>
      <c r="G141" s="20" t="s">
        <v>143</v>
      </c>
      <c r="H141" s="42">
        <v>12447.419354838699</v>
      </c>
      <c r="I141" s="43">
        <v>1125.09375</v>
      </c>
      <c r="J141" s="20">
        <v>-1368.174693345097</v>
      </c>
      <c r="K141" s="20">
        <f t="shared" si="12"/>
        <v>1</v>
      </c>
      <c r="L141" s="20">
        <v>-1488.3646381396522</v>
      </c>
      <c r="M141" s="20">
        <v>-1476.6337307969318</v>
      </c>
      <c r="N141" s="43">
        <v>211.583333333333</v>
      </c>
      <c r="O141" s="43">
        <v>191.5</v>
      </c>
      <c r="P141" s="42">
        <v>5301.2916666666697</v>
      </c>
      <c r="Q141" s="20">
        <v>11.8</v>
      </c>
      <c r="R141" s="20">
        <v>12.7</v>
      </c>
      <c r="S141" s="20">
        <f t="shared" si="13"/>
        <v>54.86</v>
      </c>
      <c r="T141" s="44">
        <v>53.995833333333302</v>
      </c>
      <c r="U141" s="20">
        <v>52.9375</v>
      </c>
      <c r="V141" s="20">
        <v>71.599999999999994</v>
      </c>
      <c r="W141" s="20">
        <v>72</v>
      </c>
      <c r="X141" s="20">
        <v>77</v>
      </c>
      <c r="Y141" s="20">
        <v>4.58</v>
      </c>
      <c r="Z141" s="44">
        <v>12</v>
      </c>
      <c r="AA141" s="44">
        <v>12266.845878136201</v>
      </c>
      <c r="AB141" s="42">
        <v>25000</v>
      </c>
      <c r="AC141" s="44">
        <v>6.6064912280701797</v>
      </c>
      <c r="AD141" s="45">
        <v>50</v>
      </c>
      <c r="AE141" s="20">
        <v>1770.4</v>
      </c>
      <c r="AF141" s="20">
        <v>0</v>
      </c>
      <c r="AG141" s="20">
        <v>1688.9</v>
      </c>
      <c r="AH141" s="20">
        <v>297.39999999999998</v>
      </c>
      <c r="AI141" s="43">
        <f t="shared" si="14"/>
        <v>1986.3000000000002</v>
      </c>
      <c r="AJ141" s="42">
        <v>-3000</v>
      </c>
      <c r="AK141" s="42">
        <v>-5000</v>
      </c>
    </row>
    <row r="142" spans="1:37" x14ac:dyDescent="0.25">
      <c r="A142" s="40">
        <v>44610</v>
      </c>
      <c r="B142" s="20" t="s">
        <v>145</v>
      </c>
      <c r="C142" s="20">
        <f t="shared" si="10"/>
        <v>0</v>
      </c>
      <c r="D142" s="46"/>
      <c r="E142" s="20">
        <v>-5000</v>
      </c>
      <c r="F142" s="41">
        <f t="shared" si="11"/>
        <v>11280</v>
      </c>
      <c r="G142" s="20" t="s">
        <v>143</v>
      </c>
      <c r="H142" s="42">
        <v>11819.139784946199</v>
      </c>
      <c r="I142" s="43">
        <v>1071.125</v>
      </c>
      <c r="J142" s="20">
        <v>-1388.9221150743635</v>
      </c>
      <c r="K142" s="20">
        <f t="shared" si="12"/>
        <v>1</v>
      </c>
      <c r="L142" s="20">
        <v>-1411.1120489286614</v>
      </c>
      <c r="M142" s="20">
        <v>-1469.4749825975011</v>
      </c>
      <c r="N142" s="43">
        <v>207.208333333333</v>
      </c>
      <c r="O142" s="43">
        <v>183.71875</v>
      </c>
      <c r="P142" s="42">
        <v>5186.0520833333303</v>
      </c>
      <c r="Q142" s="20">
        <v>11.3</v>
      </c>
      <c r="R142" s="20">
        <v>12.8</v>
      </c>
      <c r="S142" s="20">
        <f t="shared" si="13"/>
        <v>55.040000000000006</v>
      </c>
      <c r="T142" s="44">
        <v>54.664583333333297</v>
      </c>
      <c r="U142" s="20">
        <v>53.303125000000001</v>
      </c>
      <c r="V142" s="20">
        <v>71.599999999999994</v>
      </c>
      <c r="W142" s="20">
        <v>72</v>
      </c>
      <c r="X142" s="20">
        <v>77</v>
      </c>
      <c r="Y142" s="20">
        <v>4.53</v>
      </c>
      <c r="Z142" s="44">
        <v>12</v>
      </c>
      <c r="AA142" s="44">
        <v>12115.376344086</v>
      </c>
      <c r="AB142" s="42">
        <v>25000</v>
      </c>
      <c r="AC142" s="44">
        <v>6.4110526315789498</v>
      </c>
      <c r="AD142" s="45">
        <v>50</v>
      </c>
      <c r="AE142" s="20">
        <v>1697.8</v>
      </c>
      <c r="AF142" s="20">
        <v>0</v>
      </c>
      <c r="AG142" s="20">
        <v>1693.5</v>
      </c>
      <c r="AH142" s="20">
        <v>291.89999999999998</v>
      </c>
      <c r="AI142" s="43">
        <f t="shared" si="14"/>
        <v>1985.4</v>
      </c>
      <c r="AJ142" s="42">
        <v>-3000</v>
      </c>
      <c r="AK142" s="42">
        <v>-5000</v>
      </c>
    </row>
    <row r="143" spans="1:37" x14ac:dyDescent="0.25">
      <c r="A143" s="40">
        <v>44611</v>
      </c>
      <c r="B143" s="20" t="s">
        <v>145</v>
      </c>
      <c r="C143" s="20">
        <f t="shared" si="10"/>
        <v>0</v>
      </c>
      <c r="D143" s="46"/>
      <c r="E143" s="20">
        <v>-5000</v>
      </c>
      <c r="F143" s="41">
        <f t="shared" si="11"/>
        <v>11280</v>
      </c>
      <c r="G143" s="20" t="s">
        <v>143</v>
      </c>
      <c r="H143" s="42">
        <v>11571.6129032258</v>
      </c>
      <c r="I143" s="43">
        <v>1035.4166666666699</v>
      </c>
      <c r="J143" s="20">
        <v>-1327.5504684900429</v>
      </c>
      <c r="K143" s="20">
        <f t="shared" si="12"/>
        <v>1</v>
      </c>
      <c r="L143" s="20">
        <v>-1372.4516811948574</v>
      </c>
      <c r="M143" s="20">
        <v>-1444.269123717095</v>
      </c>
      <c r="N143" s="43">
        <v>212.760416666667</v>
      </c>
      <c r="O143" s="43">
        <v>183.21875</v>
      </c>
      <c r="P143" s="42">
        <v>5083.0833333333303</v>
      </c>
      <c r="Q143" s="20">
        <v>11.2</v>
      </c>
      <c r="R143" s="20">
        <v>13</v>
      </c>
      <c r="S143" s="20">
        <f t="shared" si="13"/>
        <v>55.400000000000006</v>
      </c>
      <c r="T143" s="44">
        <v>55.198947368421102</v>
      </c>
      <c r="U143" s="20">
        <v>53.657894736842103</v>
      </c>
      <c r="V143" s="20">
        <v>71.599999999999994</v>
      </c>
      <c r="W143" s="20">
        <v>72</v>
      </c>
      <c r="X143" s="20">
        <v>77</v>
      </c>
      <c r="Y143" s="20">
        <v>4.2699999999999996</v>
      </c>
      <c r="Z143" s="44">
        <v>12</v>
      </c>
      <c r="AA143" s="44">
        <v>11946.057347670299</v>
      </c>
      <c r="AB143" s="42">
        <v>25000</v>
      </c>
      <c r="AC143" s="44">
        <v>6.1477192982456099</v>
      </c>
      <c r="AD143" s="45">
        <v>50</v>
      </c>
      <c r="AE143" s="20">
        <v>1668.1</v>
      </c>
      <c r="AF143" s="20">
        <v>0</v>
      </c>
      <c r="AG143" s="20">
        <v>1700</v>
      </c>
      <c r="AH143" s="20">
        <v>190.1</v>
      </c>
      <c r="AI143" s="43">
        <f t="shared" si="14"/>
        <v>1890.1</v>
      </c>
      <c r="AJ143" s="42">
        <v>-3000</v>
      </c>
      <c r="AK143" s="42">
        <v>-5000</v>
      </c>
    </row>
    <row r="144" spans="1:37" x14ac:dyDescent="0.25">
      <c r="A144" s="40">
        <v>44612</v>
      </c>
      <c r="B144" s="20" t="s">
        <v>145</v>
      </c>
      <c r="C144" s="20">
        <f t="shared" si="10"/>
        <v>0</v>
      </c>
      <c r="D144" s="46"/>
      <c r="E144" s="20">
        <v>-5000</v>
      </c>
      <c r="F144" s="41">
        <f t="shared" si="11"/>
        <v>11280</v>
      </c>
      <c r="G144" s="20" t="s">
        <v>143</v>
      </c>
      <c r="H144" s="42">
        <v>11368.064516128999</v>
      </c>
      <c r="I144" s="43">
        <v>1075.4895833333301</v>
      </c>
      <c r="J144" s="20">
        <v>-1078.0438982699773</v>
      </c>
      <c r="K144" s="20">
        <f t="shared" si="12"/>
        <v>1</v>
      </c>
      <c r="L144" s="20">
        <v>-1359.4179229864885</v>
      </c>
      <c r="M144" s="20">
        <v>-1409.7353400093093</v>
      </c>
      <c r="N144" s="43">
        <v>218.729166666667</v>
      </c>
      <c r="O144" s="43">
        <v>184.666666666667</v>
      </c>
      <c r="P144" s="42">
        <v>4929.2291666666697</v>
      </c>
      <c r="Q144" s="20">
        <v>11.4</v>
      </c>
      <c r="R144" s="20">
        <v>13</v>
      </c>
      <c r="S144" s="20">
        <f t="shared" si="13"/>
        <v>55.400000000000006</v>
      </c>
      <c r="T144" s="44">
        <v>54.862765957446797</v>
      </c>
      <c r="U144" s="20">
        <v>53.858510638297901</v>
      </c>
      <c r="V144" s="20">
        <v>71.599999999999994</v>
      </c>
      <c r="W144" s="20">
        <v>72</v>
      </c>
      <c r="X144" s="20">
        <v>77</v>
      </c>
      <c r="Y144" s="20">
        <v>4.5</v>
      </c>
      <c r="Z144" s="44">
        <v>12</v>
      </c>
      <c r="AA144" s="44">
        <v>11586.2724014337</v>
      </c>
      <c r="AB144" s="42">
        <v>25000</v>
      </c>
      <c r="AC144" s="44">
        <v>5.7998058977230302</v>
      </c>
      <c r="AD144" s="45">
        <v>50</v>
      </c>
      <c r="AE144" s="20">
        <v>1882</v>
      </c>
      <c r="AF144" s="20">
        <v>0</v>
      </c>
      <c r="AG144" s="20">
        <v>1587.6</v>
      </c>
      <c r="AH144" s="20">
        <v>0</v>
      </c>
      <c r="AI144" s="43">
        <f t="shared" si="14"/>
        <v>1587.6</v>
      </c>
      <c r="AJ144" s="42">
        <v>-3000</v>
      </c>
      <c r="AK144" s="42">
        <v>-5000</v>
      </c>
    </row>
    <row r="145" spans="1:37" x14ac:dyDescent="0.25">
      <c r="A145" s="40">
        <v>44613</v>
      </c>
      <c r="B145" s="20" t="s">
        <v>145</v>
      </c>
      <c r="C145" s="20">
        <f t="shared" si="10"/>
        <v>0</v>
      </c>
      <c r="D145" s="46"/>
      <c r="E145" s="20">
        <v>-5000</v>
      </c>
      <c r="F145" s="41">
        <f t="shared" si="11"/>
        <v>11280</v>
      </c>
      <c r="G145" s="20" t="s">
        <v>143</v>
      </c>
      <c r="H145" s="42">
        <v>11654.479166666701</v>
      </c>
      <c r="I145" s="43">
        <v>1090.0104166666699</v>
      </c>
      <c r="J145" s="20">
        <v>-618.7491825056718</v>
      </c>
      <c r="K145" s="20">
        <f t="shared" si="12"/>
        <v>1</v>
      </c>
      <c r="L145" s="20">
        <v>-1156.2880715370306</v>
      </c>
      <c r="M145" s="20">
        <v>-1338.1995751456122</v>
      </c>
      <c r="N145" s="43">
        <v>213.489583333333</v>
      </c>
      <c r="O145" s="43">
        <v>185.104166666667</v>
      </c>
      <c r="P145" s="42">
        <v>4644.8854166666697</v>
      </c>
      <c r="Q145" s="20">
        <v>11.7</v>
      </c>
      <c r="R145" s="20">
        <v>12.8</v>
      </c>
      <c r="S145" s="20">
        <f t="shared" si="13"/>
        <v>55.040000000000006</v>
      </c>
      <c r="T145" s="44">
        <v>53.6614583333333</v>
      </c>
      <c r="U145" s="20">
        <v>53.55</v>
      </c>
      <c r="V145" s="20">
        <v>71.599999999999994</v>
      </c>
      <c r="W145" s="20">
        <v>72</v>
      </c>
      <c r="X145" s="20">
        <v>77</v>
      </c>
      <c r="Y145" s="20">
        <v>3.7</v>
      </c>
      <c r="Z145" s="44">
        <v>12</v>
      </c>
      <c r="AA145" s="44">
        <v>11531.3855286738</v>
      </c>
      <c r="AB145" s="42">
        <v>25000</v>
      </c>
      <c r="AC145" s="44">
        <v>5.3932269503546104</v>
      </c>
      <c r="AD145" s="45">
        <v>50</v>
      </c>
      <c r="AE145" s="20">
        <v>2357.5</v>
      </c>
      <c r="AF145" s="20">
        <v>0</v>
      </c>
      <c r="AG145" s="20">
        <v>908.5</v>
      </c>
      <c r="AH145" s="20">
        <v>192.1</v>
      </c>
      <c r="AI145" s="43">
        <f t="shared" si="14"/>
        <v>1100.5999999999999</v>
      </c>
      <c r="AJ145" s="42">
        <v>-3000</v>
      </c>
      <c r="AK145" s="42">
        <v>-5000</v>
      </c>
    </row>
    <row r="146" spans="1:37" x14ac:dyDescent="0.25">
      <c r="A146" s="40">
        <v>44614</v>
      </c>
      <c r="B146" s="20" t="s">
        <v>145</v>
      </c>
      <c r="C146" s="20">
        <f t="shared" si="10"/>
        <v>0</v>
      </c>
      <c r="D146" s="46"/>
      <c r="E146" s="20">
        <v>-5000</v>
      </c>
      <c r="F146" s="41">
        <f t="shared" si="11"/>
        <v>11280</v>
      </c>
      <c r="G146" s="20" t="s">
        <v>143</v>
      </c>
      <c r="H146" s="42">
        <v>11358.958333333299</v>
      </c>
      <c r="I146" s="43">
        <v>1035.6041666666699</v>
      </c>
      <c r="J146" s="20">
        <v>-567.56900378119474</v>
      </c>
      <c r="K146" s="20">
        <f t="shared" si="12"/>
        <v>1</v>
      </c>
      <c r="L146" s="20">
        <v>-996.16693362424996</v>
      </c>
      <c r="M146" s="20">
        <v>-1269.1740072101443</v>
      </c>
      <c r="N146" s="43">
        <v>199.833333333333</v>
      </c>
      <c r="O146" s="43">
        <v>178.302083333333</v>
      </c>
      <c r="P146" s="42">
        <v>4490.5520833333303</v>
      </c>
      <c r="Q146" s="20">
        <v>11.7</v>
      </c>
      <c r="R146" s="20">
        <v>12.5</v>
      </c>
      <c r="S146" s="20">
        <f t="shared" si="13"/>
        <v>54.5</v>
      </c>
      <c r="T146" s="44">
        <v>52.967368421052598</v>
      </c>
      <c r="U146" s="20">
        <v>53.126315789473701</v>
      </c>
      <c r="V146" s="20">
        <v>71.599999999999994</v>
      </c>
      <c r="W146" s="20">
        <v>72</v>
      </c>
      <c r="X146" s="20">
        <v>77</v>
      </c>
      <c r="Y146" s="20">
        <v>3.43</v>
      </c>
      <c r="Z146" s="44">
        <v>12</v>
      </c>
      <c r="AA146" s="44">
        <v>11460.500672042999</v>
      </c>
      <c r="AB146" s="42">
        <v>25000</v>
      </c>
      <c r="AC146" s="44">
        <v>5.0242686170212796</v>
      </c>
      <c r="AD146" s="45">
        <v>50</v>
      </c>
      <c r="AE146" s="20">
        <v>2404.9</v>
      </c>
      <c r="AF146" s="20">
        <v>0</v>
      </c>
      <c r="AG146" s="20">
        <v>862.6</v>
      </c>
      <c r="AH146" s="20">
        <v>190.6</v>
      </c>
      <c r="AI146" s="43">
        <f t="shared" si="14"/>
        <v>1053.2</v>
      </c>
      <c r="AJ146" s="42">
        <v>-3000</v>
      </c>
      <c r="AK146" s="42">
        <v>-5000</v>
      </c>
    </row>
    <row r="147" spans="1:37" x14ac:dyDescent="0.25">
      <c r="A147" s="40">
        <v>44615</v>
      </c>
      <c r="B147" s="20" t="s">
        <v>145</v>
      </c>
      <c r="C147" s="20">
        <f t="shared" si="10"/>
        <v>0</v>
      </c>
      <c r="D147" s="46"/>
      <c r="E147" s="20">
        <v>-5000</v>
      </c>
      <c r="F147" s="41">
        <f t="shared" si="11"/>
        <v>11280</v>
      </c>
      <c r="G147" s="20" t="s">
        <v>143</v>
      </c>
      <c r="H147" s="42">
        <v>11226.458333333299</v>
      </c>
      <c r="I147" s="43">
        <v>1006.42708333333</v>
      </c>
      <c r="J147" s="20">
        <v>-363.46124696244016</v>
      </c>
      <c r="K147" s="20">
        <f t="shared" si="12"/>
        <v>1</v>
      </c>
      <c r="L147" s="20">
        <v>-791.07476000186546</v>
      </c>
      <c r="M147" s="20">
        <v>-1209.9496465147647</v>
      </c>
      <c r="N147" s="43">
        <v>184.25</v>
      </c>
      <c r="O147" s="43">
        <v>166.65625</v>
      </c>
      <c r="P147" s="42">
        <v>4411.7604166666697</v>
      </c>
      <c r="Q147" s="20">
        <v>11.5</v>
      </c>
      <c r="R147" s="20">
        <v>12.1</v>
      </c>
      <c r="S147" s="20">
        <f t="shared" si="13"/>
        <v>53.78</v>
      </c>
      <c r="T147" s="44">
        <v>51.685416666666697</v>
      </c>
      <c r="U147" s="20">
        <v>52.608333333333299</v>
      </c>
      <c r="V147" s="20">
        <v>71.599999999999994</v>
      </c>
      <c r="W147" s="20">
        <v>72</v>
      </c>
      <c r="X147" s="20">
        <v>77</v>
      </c>
      <c r="Y147" s="20">
        <v>3.4</v>
      </c>
      <c r="Z147" s="44">
        <v>12</v>
      </c>
      <c r="AA147" s="44">
        <v>11413.2986111111</v>
      </c>
      <c r="AB147" s="42">
        <v>25000</v>
      </c>
      <c r="AC147" s="44">
        <v>4.6961805555555598</v>
      </c>
      <c r="AD147" s="45">
        <v>50</v>
      </c>
      <c r="AE147" s="20">
        <v>2577.6</v>
      </c>
      <c r="AF147" s="20">
        <v>0</v>
      </c>
      <c r="AG147" s="20">
        <v>800.6</v>
      </c>
      <c r="AH147" s="20">
        <v>0</v>
      </c>
      <c r="AI147" s="43">
        <f t="shared" si="14"/>
        <v>800.6</v>
      </c>
      <c r="AJ147" s="42">
        <v>-2500</v>
      </c>
      <c r="AK147" s="42">
        <v>-4500</v>
      </c>
    </row>
    <row r="148" spans="1:37" x14ac:dyDescent="0.25">
      <c r="A148" s="40">
        <v>44616</v>
      </c>
      <c r="B148" s="20" t="s">
        <v>145</v>
      </c>
      <c r="C148" s="20">
        <f t="shared" si="10"/>
        <v>0</v>
      </c>
      <c r="D148" s="46"/>
      <c r="E148" s="20">
        <v>-5000</v>
      </c>
      <c r="F148" s="41">
        <f t="shared" si="11"/>
        <v>11280</v>
      </c>
      <c r="G148" s="20" t="s">
        <v>143</v>
      </c>
      <c r="H148" s="42">
        <v>11576.702127659601</v>
      </c>
      <c r="I148" s="43">
        <v>989.47727272727298</v>
      </c>
      <c r="J148" s="20">
        <v>-372.9251000000001</v>
      </c>
      <c r="K148" s="20">
        <f t="shared" si="12"/>
        <v>1</v>
      </c>
      <c r="L148" s="20">
        <v>-600.14968630385681</v>
      </c>
      <c r="M148" s="20">
        <v>-1151.0927430288632</v>
      </c>
      <c r="N148" s="43">
        <v>174.04347826086999</v>
      </c>
      <c r="O148" s="43">
        <v>156.76086956521701</v>
      </c>
      <c r="P148" s="42">
        <v>4321.8043478260897</v>
      </c>
      <c r="Q148" s="20">
        <v>10.9</v>
      </c>
      <c r="R148" s="20">
        <v>11.8</v>
      </c>
      <c r="S148" s="20">
        <f t="shared" si="13"/>
        <v>53.24</v>
      </c>
      <c r="T148" s="44">
        <v>51.1850574712644</v>
      </c>
      <c r="U148" s="20">
        <v>52.351724137931001</v>
      </c>
      <c r="V148" s="20">
        <v>71.599999999999994</v>
      </c>
      <c r="W148" s="20">
        <v>72</v>
      </c>
      <c r="X148" s="20">
        <v>77</v>
      </c>
      <c r="Y148" s="20">
        <v>3.05</v>
      </c>
      <c r="Z148" s="44">
        <v>12</v>
      </c>
      <c r="AA148" s="44">
        <v>11387.3729314421</v>
      </c>
      <c r="AB148" s="42">
        <v>25000</v>
      </c>
      <c r="AC148" s="44">
        <v>4.5565972222222202</v>
      </c>
      <c r="AD148" s="45">
        <v>50</v>
      </c>
      <c r="AE148" s="20">
        <v>2592.3000000000002</v>
      </c>
      <c r="AF148" s="20">
        <v>0</v>
      </c>
      <c r="AG148" s="20">
        <v>796</v>
      </c>
      <c r="AH148" s="20">
        <v>0</v>
      </c>
      <c r="AI148" s="43">
        <f t="shared" si="14"/>
        <v>796</v>
      </c>
      <c r="AJ148" s="42">
        <v>-2500</v>
      </c>
      <c r="AK148" s="42">
        <v>-4500</v>
      </c>
    </row>
    <row r="149" spans="1:37" x14ac:dyDescent="0.25">
      <c r="A149" s="40">
        <v>44617</v>
      </c>
      <c r="B149" s="20" t="s">
        <v>145</v>
      </c>
      <c r="C149" s="20">
        <f t="shared" si="10"/>
        <v>0</v>
      </c>
      <c r="D149" s="46"/>
      <c r="E149" s="20">
        <v>-5000</v>
      </c>
      <c r="F149" s="41">
        <f t="shared" si="11"/>
        <v>11280</v>
      </c>
      <c r="G149" s="20" t="s">
        <v>143</v>
      </c>
      <c r="H149" s="42">
        <v>11648.1052631579</v>
      </c>
      <c r="I149" s="43">
        <v>959.625</v>
      </c>
      <c r="J149" s="20">
        <v>-437.89496782707329</v>
      </c>
      <c r="K149" s="20">
        <f t="shared" si="12"/>
        <v>1</v>
      </c>
      <c r="L149" s="20">
        <v>-472.119900215276</v>
      </c>
      <c r="M149" s="20">
        <v>-1083.3513031115094</v>
      </c>
      <c r="N149" s="43">
        <v>168.364583333333</v>
      </c>
      <c r="O149" s="43">
        <v>152.927083333333</v>
      </c>
      <c r="P149" s="42">
        <v>4271.03125</v>
      </c>
      <c r="Q149" s="20">
        <v>10.3</v>
      </c>
      <c r="R149" s="20">
        <v>11.8</v>
      </c>
      <c r="S149" s="20">
        <f t="shared" si="13"/>
        <v>53.24</v>
      </c>
      <c r="T149" s="44">
        <v>51.784374999999997</v>
      </c>
      <c r="U149" s="20">
        <v>52.412500000000001</v>
      </c>
      <c r="V149" s="20">
        <v>71.599999999999994</v>
      </c>
      <c r="W149" s="20">
        <v>72</v>
      </c>
      <c r="X149" s="20">
        <v>77</v>
      </c>
      <c r="Y149" s="20">
        <v>3.43</v>
      </c>
      <c r="Z149" s="44">
        <v>12</v>
      </c>
      <c r="AA149" s="44">
        <v>11483.7552413836</v>
      </c>
      <c r="AB149" s="42">
        <v>25000</v>
      </c>
      <c r="AC149" s="44">
        <v>4.5823976608187102</v>
      </c>
      <c r="AD149" s="45">
        <v>50</v>
      </c>
      <c r="AE149" s="20">
        <v>2460.1</v>
      </c>
      <c r="AF149" s="20">
        <v>0</v>
      </c>
      <c r="AG149" s="20">
        <v>800.1</v>
      </c>
      <c r="AH149" s="20">
        <v>0</v>
      </c>
      <c r="AI149" s="43">
        <f t="shared" si="14"/>
        <v>800.1</v>
      </c>
      <c r="AJ149" s="42">
        <v>-2500</v>
      </c>
      <c r="AK149" s="42">
        <v>-4500</v>
      </c>
    </row>
    <row r="150" spans="1:37" x14ac:dyDescent="0.25">
      <c r="A150" s="40">
        <v>44618</v>
      </c>
      <c r="B150" s="20" t="s">
        <v>145</v>
      </c>
      <c r="C150" s="20">
        <f t="shared" si="10"/>
        <v>0</v>
      </c>
      <c r="D150" s="46"/>
      <c r="E150" s="20">
        <v>-5000</v>
      </c>
      <c r="F150" s="41">
        <f t="shared" si="11"/>
        <v>11280</v>
      </c>
      <c r="G150" s="20" t="s">
        <v>143</v>
      </c>
      <c r="H150" s="42">
        <v>11836.666666666701</v>
      </c>
      <c r="I150" s="43">
        <v>943.67708333333303</v>
      </c>
      <c r="J150" s="20">
        <v>-621.99004234938263</v>
      </c>
      <c r="K150" s="20">
        <f t="shared" si="12"/>
        <v>1</v>
      </c>
      <c r="L150" s="20">
        <v>-472.76807218401819</v>
      </c>
      <c r="M150" s="20">
        <v>-1015.6378011398863</v>
      </c>
      <c r="N150" s="43">
        <v>163.8125</v>
      </c>
      <c r="O150" s="43">
        <v>148.46875</v>
      </c>
      <c r="P150" s="42">
        <v>4171.1458333333303</v>
      </c>
      <c r="Q150" s="20">
        <v>10</v>
      </c>
      <c r="R150" s="20">
        <v>11.8</v>
      </c>
      <c r="S150" s="20">
        <f t="shared" si="13"/>
        <v>53.24</v>
      </c>
      <c r="T150" s="44">
        <v>51.933333333333302</v>
      </c>
      <c r="U150" s="20">
        <v>52.502083333333303</v>
      </c>
      <c r="V150" s="20">
        <v>71.599999999999994</v>
      </c>
      <c r="W150" s="20">
        <v>72</v>
      </c>
      <c r="X150" s="20">
        <v>77</v>
      </c>
      <c r="Y150" s="20">
        <v>4.2</v>
      </c>
      <c r="Z150" s="44">
        <v>12</v>
      </c>
      <c r="AA150" s="44">
        <v>11687.158019161399</v>
      </c>
      <c r="AB150" s="42">
        <v>25000</v>
      </c>
      <c r="AC150" s="44">
        <v>4.81260599415205</v>
      </c>
      <c r="AD150" s="45">
        <v>50</v>
      </c>
      <c r="AE150" s="20">
        <v>2202.4</v>
      </c>
      <c r="AF150" s="20">
        <v>0</v>
      </c>
      <c r="AG150" s="20">
        <v>799.6</v>
      </c>
      <c r="AH150" s="20">
        <v>196.1</v>
      </c>
      <c r="AI150" s="43">
        <f t="shared" si="14"/>
        <v>995.7</v>
      </c>
      <c r="AJ150" s="42">
        <v>-2500</v>
      </c>
      <c r="AK150" s="42">
        <v>-4500</v>
      </c>
    </row>
    <row r="151" spans="1:37" x14ac:dyDescent="0.25">
      <c r="A151" s="40">
        <v>44619</v>
      </c>
      <c r="B151" s="20" t="s">
        <v>145</v>
      </c>
      <c r="C151" s="20">
        <f t="shared" si="10"/>
        <v>0</v>
      </c>
      <c r="D151" s="46"/>
      <c r="E151" s="20">
        <v>-5000</v>
      </c>
      <c r="F151" s="41">
        <f t="shared" si="11"/>
        <v>11280</v>
      </c>
      <c r="G151" s="20" t="s">
        <v>143</v>
      </c>
      <c r="H151" s="42">
        <v>12197.083333333299</v>
      </c>
      <c r="I151" s="43">
        <v>1101.7708333333301</v>
      </c>
      <c r="J151" s="20">
        <v>-373.6801726745652</v>
      </c>
      <c r="K151" s="20">
        <f t="shared" si="12"/>
        <v>1</v>
      </c>
      <c r="L151" s="20">
        <v>-433.99030596269233</v>
      </c>
      <c r="M151" s="20">
        <v>-915.53030910740392</v>
      </c>
      <c r="N151" s="43">
        <v>161.25</v>
      </c>
      <c r="O151" s="43">
        <v>145.458333333333</v>
      </c>
      <c r="P151" s="42">
        <v>4117</v>
      </c>
      <c r="Q151" s="20">
        <v>10</v>
      </c>
      <c r="R151" s="20">
        <v>12</v>
      </c>
      <c r="S151" s="20">
        <f t="shared" si="13"/>
        <v>53.6</v>
      </c>
      <c r="T151" s="44">
        <v>53.110416666666701</v>
      </c>
      <c r="U151" s="20">
        <v>52.7552083333333</v>
      </c>
      <c r="V151" s="20">
        <v>71.599999999999994</v>
      </c>
      <c r="W151" s="20">
        <v>72</v>
      </c>
      <c r="X151" s="20">
        <v>77</v>
      </c>
      <c r="Y151" s="20">
        <v>6.72</v>
      </c>
      <c r="Z151" s="44">
        <v>12</v>
      </c>
      <c r="AA151" s="44">
        <v>11893.951754386</v>
      </c>
      <c r="AB151" s="42">
        <v>25000</v>
      </c>
      <c r="AC151" s="44">
        <v>5.1514948830409404</v>
      </c>
      <c r="AD151" s="45">
        <v>50</v>
      </c>
      <c r="AE151" s="20">
        <v>2478.4</v>
      </c>
      <c r="AF151" s="20">
        <v>0</v>
      </c>
      <c r="AG151" s="20">
        <v>613.6</v>
      </c>
      <c r="AH151" s="20">
        <v>148.69999999999999</v>
      </c>
      <c r="AI151" s="43">
        <f t="shared" si="14"/>
        <v>762.3</v>
      </c>
      <c r="AJ151" s="42">
        <v>-2500</v>
      </c>
      <c r="AK151" s="42">
        <v>-4500</v>
      </c>
    </row>
    <row r="152" spans="1:37" x14ac:dyDescent="0.25">
      <c r="A152" s="40">
        <v>44620</v>
      </c>
      <c r="B152" s="20" t="s">
        <v>145</v>
      </c>
      <c r="C152" s="20">
        <f t="shared" si="10"/>
        <v>0</v>
      </c>
      <c r="D152" s="46"/>
      <c r="E152" s="20">
        <v>-5000</v>
      </c>
      <c r="F152" s="41">
        <f t="shared" si="11"/>
        <v>11280</v>
      </c>
      <c r="G152" s="20" t="s">
        <v>143</v>
      </c>
      <c r="H152" s="42">
        <v>12352.8125</v>
      </c>
      <c r="I152" s="43">
        <v>1159.3578947368401</v>
      </c>
      <c r="J152" s="20">
        <v>-785.11360826821272</v>
      </c>
      <c r="K152" s="20">
        <f t="shared" si="12"/>
        <v>1</v>
      </c>
      <c r="L152" s="20">
        <v>-518.32077822384679</v>
      </c>
      <c r="M152" s="20">
        <v>-862.97754490091472</v>
      </c>
      <c r="N152" s="43">
        <v>162</v>
      </c>
      <c r="O152" s="43">
        <v>146.520833333333</v>
      </c>
      <c r="P152" s="42">
        <v>4197.34375</v>
      </c>
      <c r="Q152" s="20">
        <v>10.1</v>
      </c>
      <c r="R152" s="20">
        <v>12.4</v>
      </c>
      <c r="S152" s="20">
        <f t="shared" si="13"/>
        <v>54.32</v>
      </c>
      <c r="T152" s="44">
        <v>54.886315789473699</v>
      </c>
      <c r="U152" s="20">
        <v>53.294736842105301</v>
      </c>
      <c r="V152" s="20">
        <v>71.599999999999994</v>
      </c>
      <c r="W152" s="20">
        <v>72</v>
      </c>
      <c r="X152" s="20">
        <v>77</v>
      </c>
      <c r="Y152" s="20">
        <v>4.45</v>
      </c>
      <c r="Z152" s="44">
        <v>12</v>
      </c>
      <c r="AA152" s="44">
        <v>12128.854166666701</v>
      </c>
      <c r="AB152" s="42">
        <v>25000</v>
      </c>
      <c r="AC152" s="44">
        <v>5.3364583333333302</v>
      </c>
      <c r="AD152" s="45">
        <v>50</v>
      </c>
      <c r="AE152" s="20">
        <v>2179.8000000000002</v>
      </c>
      <c r="AF152" s="20">
        <v>0</v>
      </c>
      <c r="AG152" s="20">
        <v>801.1</v>
      </c>
      <c r="AH152" s="20">
        <v>488.5</v>
      </c>
      <c r="AI152" s="43">
        <f t="shared" si="14"/>
        <v>1289.5999999999999</v>
      </c>
      <c r="AJ152" s="42">
        <v>-2500</v>
      </c>
      <c r="AK152" s="42">
        <v>-4500</v>
      </c>
    </row>
    <row r="153" spans="1:37" x14ac:dyDescent="0.25">
      <c r="A153" s="40">
        <v>44621</v>
      </c>
      <c r="B153" s="20" t="s">
        <v>145</v>
      </c>
      <c r="C153" s="20">
        <f t="shared" si="10"/>
        <v>0</v>
      </c>
      <c r="D153" s="46"/>
      <c r="E153" s="20">
        <v>-5000</v>
      </c>
      <c r="F153" s="41">
        <f t="shared" si="11"/>
        <v>11280</v>
      </c>
      <c r="G153" s="20" t="s">
        <v>143</v>
      </c>
      <c r="H153" s="42">
        <v>12286.702127659601</v>
      </c>
      <c r="I153" s="43">
        <v>1153.6354166666699</v>
      </c>
      <c r="J153" s="20">
        <v>-991.9913868162339</v>
      </c>
      <c r="K153" s="20">
        <f t="shared" si="12"/>
        <v>1</v>
      </c>
      <c r="L153" s="20">
        <v>-642.13403558709365</v>
      </c>
      <c r="M153" s="20">
        <v>-852.17602329408692</v>
      </c>
      <c r="N153" s="43">
        <v>175.90625</v>
      </c>
      <c r="O153" s="43">
        <v>155.489583333333</v>
      </c>
      <c r="P153" s="42">
        <v>4176.90625</v>
      </c>
      <c r="Q153" s="20">
        <v>10.7</v>
      </c>
      <c r="R153" s="20">
        <v>12.8</v>
      </c>
      <c r="S153" s="20">
        <f t="shared" si="13"/>
        <v>55.040000000000006</v>
      </c>
      <c r="T153" s="44">
        <v>56.540624999999999</v>
      </c>
      <c r="U153" s="20">
        <v>53.774999999999999</v>
      </c>
      <c r="V153" s="20">
        <v>71.599999999999994</v>
      </c>
      <c r="W153" s="20">
        <v>72</v>
      </c>
      <c r="X153" s="20">
        <v>77</v>
      </c>
      <c r="Y153" s="20">
        <v>4.2699999999999996</v>
      </c>
      <c r="Z153" s="44">
        <v>12</v>
      </c>
      <c r="AA153" s="44">
        <v>12278.8659869976</v>
      </c>
      <c r="AB153" s="42">
        <v>25000</v>
      </c>
      <c r="AC153" s="44">
        <v>5.2253472222222204</v>
      </c>
      <c r="AD153" s="45">
        <v>50</v>
      </c>
      <c r="AE153" s="20">
        <v>2003.8</v>
      </c>
      <c r="AF153" s="20">
        <v>0</v>
      </c>
      <c r="AG153" s="20">
        <v>843</v>
      </c>
      <c r="AH153" s="20">
        <v>698.3</v>
      </c>
      <c r="AI153" s="43">
        <f t="shared" si="14"/>
        <v>1541.3</v>
      </c>
      <c r="AJ153" s="42">
        <v>-2500</v>
      </c>
      <c r="AK153" s="42">
        <v>-4500</v>
      </c>
    </row>
    <row r="154" spans="1:37" x14ac:dyDescent="0.25">
      <c r="A154" s="40">
        <v>44622</v>
      </c>
      <c r="B154" s="20" t="s">
        <v>145</v>
      </c>
      <c r="C154" s="20">
        <f t="shared" si="10"/>
        <v>0</v>
      </c>
      <c r="D154" s="46"/>
      <c r="E154" s="20">
        <v>-5000</v>
      </c>
      <c r="F154" s="41">
        <f t="shared" si="11"/>
        <v>11280</v>
      </c>
      <c r="G154" s="20" t="s">
        <v>143</v>
      </c>
      <c r="H154" s="42">
        <v>12279.8947368421</v>
      </c>
      <c r="I154" s="43">
        <v>1167.3958333333301</v>
      </c>
      <c r="J154" s="20">
        <v>-1012.1522238467355</v>
      </c>
      <c r="K154" s="20">
        <f t="shared" si="12"/>
        <v>1</v>
      </c>
      <c r="L154" s="20">
        <v>-756.98548679102601</v>
      </c>
      <c r="M154" s="20">
        <v>-807.7298650150708</v>
      </c>
      <c r="N154" s="43">
        <v>189.9375</v>
      </c>
      <c r="O154" s="43">
        <v>163.770833333333</v>
      </c>
      <c r="P154" s="42">
        <v>4040.3854166666702</v>
      </c>
      <c r="Q154" s="20">
        <v>11.5</v>
      </c>
      <c r="R154" s="20">
        <v>13.4</v>
      </c>
      <c r="S154" s="20">
        <f t="shared" si="13"/>
        <v>56.120000000000005</v>
      </c>
      <c r="T154" s="44">
        <v>57.595833333333303</v>
      </c>
      <c r="U154" s="20">
        <v>54.279166666666697</v>
      </c>
      <c r="V154" s="20">
        <v>71.599999999999994</v>
      </c>
      <c r="W154" s="20">
        <v>72</v>
      </c>
      <c r="X154" s="20">
        <v>77</v>
      </c>
      <c r="Y154" s="20">
        <v>4.1900000000000004</v>
      </c>
      <c r="Z154" s="44">
        <v>12</v>
      </c>
      <c r="AA154" s="44">
        <v>12306.4697881672</v>
      </c>
      <c r="AB154" s="42">
        <v>25000</v>
      </c>
      <c r="AC154" s="44">
        <v>4.98298611111111</v>
      </c>
      <c r="AD154" s="45">
        <v>50</v>
      </c>
      <c r="AE154" s="20">
        <v>1938.7</v>
      </c>
      <c r="AF154" s="20">
        <v>0</v>
      </c>
      <c r="AG154" s="20">
        <v>868.2</v>
      </c>
      <c r="AH154" s="20">
        <v>680.6</v>
      </c>
      <c r="AI154" s="43">
        <f t="shared" si="14"/>
        <v>1548.8000000000002</v>
      </c>
      <c r="AJ154" s="20">
        <v>-500</v>
      </c>
      <c r="AK154" s="20">
        <v>-2500</v>
      </c>
    </row>
    <row r="155" spans="1:37" x14ac:dyDescent="0.25">
      <c r="A155" s="40">
        <v>44623</v>
      </c>
      <c r="B155" s="20" t="s">
        <v>145</v>
      </c>
      <c r="C155" s="20">
        <f t="shared" si="10"/>
        <v>0</v>
      </c>
      <c r="D155" s="46"/>
      <c r="E155" s="20">
        <v>-5000</v>
      </c>
      <c r="F155" s="41">
        <f t="shared" si="11"/>
        <v>11280</v>
      </c>
      <c r="G155" s="20" t="s">
        <v>143</v>
      </c>
      <c r="H155" s="42">
        <v>12127.083333333299</v>
      </c>
      <c r="I155" s="43">
        <v>1208.5416666666699</v>
      </c>
      <c r="J155" s="20">
        <v>-927.92733602218323</v>
      </c>
      <c r="K155" s="20">
        <f t="shared" si="12"/>
        <v>1</v>
      </c>
      <c r="L155" s="20">
        <v>-818.1729455255861</v>
      </c>
      <c r="M155" s="20">
        <v>-776.28362520629105</v>
      </c>
      <c r="N155" s="43">
        <v>202.125</v>
      </c>
      <c r="O155" s="43">
        <v>172.5</v>
      </c>
      <c r="P155" s="42">
        <v>4025.0729166666702</v>
      </c>
      <c r="Q155" s="20">
        <v>12.4</v>
      </c>
      <c r="R155" s="20">
        <v>13.7</v>
      </c>
      <c r="S155" s="20">
        <f t="shared" si="13"/>
        <v>56.66</v>
      </c>
      <c r="T155" s="44">
        <v>58.028125000000003</v>
      </c>
      <c r="U155" s="20">
        <v>54.665624999999999</v>
      </c>
      <c r="V155" s="20">
        <v>71.599999999999994</v>
      </c>
      <c r="W155" s="20">
        <v>72</v>
      </c>
      <c r="X155" s="20">
        <v>77</v>
      </c>
      <c r="Y155" s="20">
        <v>3.4</v>
      </c>
      <c r="Z155" s="44">
        <v>12</v>
      </c>
      <c r="AA155" s="44">
        <v>12231.2267326117</v>
      </c>
      <c r="AB155" s="42">
        <v>25000</v>
      </c>
      <c r="AC155" s="44">
        <v>4.8090277777777803</v>
      </c>
      <c r="AD155" s="45">
        <v>50</v>
      </c>
      <c r="AE155" s="20">
        <v>1971.6</v>
      </c>
      <c r="AF155" s="20">
        <v>0</v>
      </c>
      <c r="AG155" s="20">
        <v>871.2</v>
      </c>
      <c r="AH155" s="20">
        <v>588.9</v>
      </c>
      <c r="AI155" s="43">
        <f t="shared" si="14"/>
        <v>1460.1</v>
      </c>
      <c r="AJ155" s="20">
        <v>-500</v>
      </c>
      <c r="AK155" s="20">
        <v>-2500</v>
      </c>
    </row>
    <row r="156" spans="1:37" x14ac:dyDescent="0.25">
      <c r="A156" s="40">
        <v>44624</v>
      </c>
      <c r="B156" s="20" t="s">
        <v>145</v>
      </c>
      <c r="C156" s="20">
        <f t="shared" si="10"/>
        <v>0</v>
      </c>
      <c r="D156" s="46"/>
      <c r="E156" s="20">
        <v>-5000</v>
      </c>
      <c r="F156" s="41">
        <f t="shared" si="11"/>
        <v>11280</v>
      </c>
      <c r="G156" s="20" t="s">
        <v>143</v>
      </c>
      <c r="H156" s="42">
        <v>11626.354166666701</v>
      </c>
      <c r="I156" s="43">
        <v>1164.15625</v>
      </c>
      <c r="J156" s="20">
        <v>-650.29100000000005</v>
      </c>
      <c r="K156" s="20">
        <f t="shared" si="12"/>
        <v>1</v>
      </c>
      <c r="L156" s="20">
        <v>-873.49511099067308</v>
      </c>
      <c r="M156" s="20">
        <v>-723.5242598438366</v>
      </c>
      <c r="N156" s="43">
        <v>195.520833333333</v>
      </c>
      <c r="O156" s="43">
        <v>175.885416666667</v>
      </c>
      <c r="P156" s="42">
        <v>4116.9166666666697</v>
      </c>
      <c r="Q156" s="20">
        <v>13</v>
      </c>
      <c r="R156" s="20">
        <v>13.9</v>
      </c>
      <c r="S156" s="20">
        <f t="shared" si="13"/>
        <v>57.019999999999996</v>
      </c>
      <c r="T156" s="44">
        <v>58.081052631578899</v>
      </c>
      <c r="U156" s="20">
        <v>55.002105263157901</v>
      </c>
      <c r="V156" s="20">
        <v>71.599999999999994</v>
      </c>
      <c r="W156" s="20">
        <v>72</v>
      </c>
      <c r="X156" s="20">
        <v>77</v>
      </c>
      <c r="Y156" s="20">
        <v>4.51</v>
      </c>
      <c r="Z156" s="44">
        <v>12</v>
      </c>
      <c r="AA156" s="44">
        <v>12011.110745614</v>
      </c>
      <c r="AB156" s="42">
        <v>25000</v>
      </c>
      <c r="AC156" s="44">
        <v>4.7041666666666702</v>
      </c>
      <c r="AD156" s="45">
        <v>50</v>
      </c>
      <c r="AE156" s="20">
        <v>2241.1999999999998</v>
      </c>
      <c r="AF156" s="20">
        <v>0</v>
      </c>
      <c r="AG156" s="20">
        <v>863.1</v>
      </c>
      <c r="AH156" s="20">
        <v>291.89999999999998</v>
      </c>
      <c r="AI156" s="43">
        <f t="shared" si="14"/>
        <v>1155</v>
      </c>
      <c r="AJ156" s="20">
        <v>-500</v>
      </c>
      <c r="AK156" s="20">
        <v>-2500</v>
      </c>
    </row>
    <row r="157" spans="1:37" x14ac:dyDescent="0.25">
      <c r="A157" s="40">
        <v>44625</v>
      </c>
      <c r="B157" s="20" t="s">
        <v>145</v>
      </c>
      <c r="C157" s="20">
        <f t="shared" si="10"/>
        <v>0</v>
      </c>
      <c r="D157" s="46"/>
      <c r="E157" s="20">
        <v>-5000</v>
      </c>
      <c r="F157" s="41">
        <f t="shared" si="11"/>
        <v>11280</v>
      </c>
      <c r="G157" s="20" t="s">
        <v>143</v>
      </c>
      <c r="H157" s="42">
        <v>12589.166666666701</v>
      </c>
      <c r="I157" s="43">
        <v>1122.0625</v>
      </c>
      <c r="J157" s="20">
        <v>-625.21939513486268</v>
      </c>
      <c r="K157" s="20">
        <f t="shared" si="12"/>
        <v>1</v>
      </c>
      <c r="L157" s="20">
        <v>-841.51626836400317</v>
      </c>
      <c r="M157" s="20">
        <v>-673.35775460418074</v>
      </c>
      <c r="N157" s="43">
        <v>208.8125</v>
      </c>
      <c r="O157" s="43">
        <v>192.864583333333</v>
      </c>
      <c r="P157" s="42">
        <v>4203.8854166666697</v>
      </c>
      <c r="Q157" s="20">
        <v>13.2</v>
      </c>
      <c r="R157" s="20">
        <v>13.7</v>
      </c>
      <c r="S157" s="20">
        <f t="shared" si="13"/>
        <v>56.66</v>
      </c>
      <c r="T157" s="44">
        <v>55.86</v>
      </c>
      <c r="U157" s="20">
        <v>54.589473684210503</v>
      </c>
      <c r="V157" s="20">
        <v>71.599999999999994</v>
      </c>
      <c r="W157" s="20">
        <v>72</v>
      </c>
      <c r="X157" s="20">
        <v>77</v>
      </c>
      <c r="Y157" s="20">
        <v>5.08</v>
      </c>
      <c r="Z157" s="44">
        <v>12</v>
      </c>
      <c r="AA157" s="44">
        <v>12114.2013888889</v>
      </c>
      <c r="AB157" s="42">
        <v>25000</v>
      </c>
      <c r="AC157" s="44">
        <v>4.7211805555555602</v>
      </c>
      <c r="AD157" s="45">
        <v>50</v>
      </c>
      <c r="AE157" s="20">
        <v>2148.8000000000002</v>
      </c>
      <c r="AF157" s="20">
        <v>0</v>
      </c>
      <c r="AG157" s="20">
        <v>861.6</v>
      </c>
      <c r="AH157" s="20">
        <v>196.6</v>
      </c>
      <c r="AI157" s="43">
        <f t="shared" si="14"/>
        <v>1058.2</v>
      </c>
      <c r="AJ157" s="20">
        <v>-500</v>
      </c>
      <c r="AK157" s="20">
        <v>-2500</v>
      </c>
    </row>
    <row r="158" spans="1:37" x14ac:dyDescent="0.25">
      <c r="A158" s="40">
        <v>44626</v>
      </c>
      <c r="B158" s="20" t="s">
        <v>145</v>
      </c>
      <c r="C158" s="20">
        <f t="shared" si="10"/>
        <v>0</v>
      </c>
      <c r="D158" s="46"/>
      <c r="E158" s="20">
        <v>-5000</v>
      </c>
      <c r="F158" s="41">
        <f t="shared" si="11"/>
        <v>11280</v>
      </c>
      <c r="G158" s="20" t="s">
        <v>143</v>
      </c>
      <c r="H158" s="42">
        <v>12406.979166666701</v>
      </c>
      <c r="I158" s="43">
        <v>1163.3645833333301</v>
      </c>
      <c r="J158" s="20">
        <v>-961.91503113183762</v>
      </c>
      <c r="K158" s="20">
        <f t="shared" si="12"/>
        <v>1</v>
      </c>
      <c r="L158" s="20">
        <v>-835.50099722712389</v>
      </c>
      <c r="M158" s="20">
        <v>-665.06283552288528</v>
      </c>
      <c r="N158" s="43">
        <v>186.229166666667</v>
      </c>
      <c r="O158" s="43">
        <v>177.625</v>
      </c>
      <c r="P158" s="42">
        <v>4243.3958333333303</v>
      </c>
      <c r="Q158" s="20">
        <v>13.3</v>
      </c>
      <c r="R158" s="20">
        <v>13.9</v>
      </c>
      <c r="S158" s="20">
        <f t="shared" si="13"/>
        <v>57.019999999999996</v>
      </c>
      <c r="T158" s="44">
        <v>55.242708333333297</v>
      </c>
      <c r="U158" s="20">
        <v>54.719791666666701</v>
      </c>
      <c r="V158" s="20">
        <v>71.599999999999994</v>
      </c>
      <c r="W158" s="20">
        <v>72</v>
      </c>
      <c r="X158" s="20">
        <v>77</v>
      </c>
      <c r="Y158" s="20">
        <v>3.4</v>
      </c>
      <c r="Z158" s="44">
        <v>12</v>
      </c>
      <c r="AA158" s="44">
        <v>12207.5</v>
      </c>
      <c r="AB158" s="42">
        <v>25000</v>
      </c>
      <c r="AC158" s="44">
        <v>5.0218749999999996</v>
      </c>
      <c r="AD158" s="45">
        <v>50</v>
      </c>
      <c r="AE158" s="20">
        <v>1903.7</v>
      </c>
      <c r="AF158" s="20">
        <v>0</v>
      </c>
      <c r="AG158" s="20">
        <v>817.2</v>
      </c>
      <c r="AH158" s="20">
        <v>587.4</v>
      </c>
      <c r="AI158" s="43">
        <f t="shared" si="14"/>
        <v>1404.6</v>
      </c>
      <c r="AJ158" s="20">
        <v>-500</v>
      </c>
      <c r="AK158" s="20">
        <v>-2500</v>
      </c>
    </row>
    <row r="159" spans="1:37" x14ac:dyDescent="0.25">
      <c r="A159" s="40">
        <v>44627</v>
      </c>
      <c r="B159" s="20" t="s">
        <v>145</v>
      </c>
      <c r="C159" s="20">
        <f t="shared" si="10"/>
        <v>0</v>
      </c>
      <c r="D159" s="46"/>
      <c r="E159" s="20">
        <v>-5000</v>
      </c>
      <c r="F159" s="41">
        <f t="shared" si="11"/>
        <v>11280</v>
      </c>
      <c r="G159" s="20" t="s">
        <v>143</v>
      </c>
      <c r="H159" s="42">
        <v>12599.375</v>
      </c>
      <c r="I159" s="43">
        <v>1166.0208333333301</v>
      </c>
      <c r="J159" s="20">
        <v>-943.52260940257111</v>
      </c>
      <c r="K159" s="20">
        <f t="shared" si="12"/>
        <v>1</v>
      </c>
      <c r="L159" s="20">
        <v>-821.77507433829089</v>
      </c>
      <c r="M159" s="20">
        <v>-688.26093744409241</v>
      </c>
      <c r="N159" s="43">
        <v>176.708333333333</v>
      </c>
      <c r="O159" s="43">
        <v>165.614583333333</v>
      </c>
      <c r="P159" s="42">
        <v>4317.8125</v>
      </c>
      <c r="Q159" s="20">
        <v>12.8</v>
      </c>
      <c r="R159" s="20">
        <v>14</v>
      </c>
      <c r="S159" s="20">
        <f t="shared" si="13"/>
        <v>57.2</v>
      </c>
      <c r="T159" s="44">
        <v>55.4258064516129</v>
      </c>
      <c r="U159" s="20">
        <v>54.593548387096803</v>
      </c>
      <c r="V159" s="20">
        <v>71.599999999999994</v>
      </c>
      <c r="W159" s="20">
        <v>72</v>
      </c>
      <c r="X159" s="20">
        <v>77</v>
      </c>
      <c r="Y159" s="20">
        <v>3.22</v>
      </c>
      <c r="Z159" s="44">
        <v>12</v>
      </c>
      <c r="AA159" s="44">
        <v>12531.840277777799</v>
      </c>
      <c r="AB159" s="42">
        <v>25000</v>
      </c>
      <c r="AC159" s="44">
        <v>5.5364583333333304</v>
      </c>
      <c r="AD159" s="45">
        <v>50</v>
      </c>
      <c r="AE159" s="20">
        <v>1887.9</v>
      </c>
      <c r="AF159" s="20">
        <v>0</v>
      </c>
      <c r="AG159" s="20">
        <v>816.7</v>
      </c>
      <c r="AH159" s="20">
        <v>588.9</v>
      </c>
      <c r="AI159" s="43">
        <f t="shared" si="14"/>
        <v>1405.6</v>
      </c>
      <c r="AJ159" s="20">
        <v>-500</v>
      </c>
      <c r="AK159" s="20">
        <v>-2500</v>
      </c>
    </row>
    <row r="160" spans="1:37" x14ac:dyDescent="0.25">
      <c r="A160" s="40">
        <v>44628</v>
      </c>
      <c r="B160" s="20" t="s">
        <v>145</v>
      </c>
      <c r="C160" s="20">
        <f t="shared" si="10"/>
        <v>0</v>
      </c>
      <c r="D160" s="46"/>
      <c r="E160" s="20">
        <v>-5000</v>
      </c>
      <c r="F160" s="41">
        <f t="shared" si="11"/>
        <v>11280</v>
      </c>
      <c r="G160" s="20" t="s">
        <v>143</v>
      </c>
      <c r="H160" s="42">
        <v>12384.479166666701</v>
      </c>
      <c r="I160" s="43">
        <v>1143.6875</v>
      </c>
      <c r="J160" s="20">
        <v>-1162.461955129821</v>
      </c>
      <c r="K160" s="20">
        <f t="shared" si="12"/>
        <v>1</v>
      </c>
      <c r="L160" s="20">
        <v>-868.68199815981859</v>
      </c>
      <c r="M160" s="20">
        <v>-730.75329111185135</v>
      </c>
      <c r="N160" s="43">
        <v>171</v>
      </c>
      <c r="O160" s="43">
        <v>159.354166666667</v>
      </c>
      <c r="P160" s="42">
        <v>4182.9583333333303</v>
      </c>
      <c r="Q160" s="20">
        <v>12.5</v>
      </c>
      <c r="R160" s="20">
        <v>14.1</v>
      </c>
      <c r="S160" s="20">
        <f t="shared" si="13"/>
        <v>57.379999999999995</v>
      </c>
      <c r="T160" s="44">
        <v>55.766666666666701</v>
      </c>
      <c r="U160" s="20">
        <v>54.844791666666701</v>
      </c>
      <c r="V160" s="20">
        <v>71.599999999999994</v>
      </c>
      <c r="W160" s="20">
        <v>72</v>
      </c>
      <c r="X160" s="20">
        <v>77</v>
      </c>
      <c r="Y160" s="20">
        <v>3.42</v>
      </c>
      <c r="Z160" s="44">
        <v>12</v>
      </c>
      <c r="AA160" s="44">
        <v>12463.6111111111</v>
      </c>
      <c r="AB160" s="42">
        <v>25000</v>
      </c>
      <c r="AC160" s="44">
        <v>5.65069444444444</v>
      </c>
      <c r="AD160" s="45">
        <v>50</v>
      </c>
      <c r="AE160" s="20">
        <v>1669.5</v>
      </c>
      <c r="AF160" s="20">
        <v>0</v>
      </c>
      <c r="AG160" s="20">
        <v>854.5</v>
      </c>
      <c r="AH160" s="20">
        <v>780.9</v>
      </c>
      <c r="AI160" s="43">
        <f t="shared" si="14"/>
        <v>1635.4</v>
      </c>
      <c r="AJ160" s="20">
        <v>-500</v>
      </c>
      <c r="AK160" s="20">
        <v>-2500</v>
      </c>
    </row>
    <row r="161" spans="1:37" x14ac:dyDescent="0.25">
      <c r="A161" s="40">
        <v>44629</v>
      </c>
      <c r="B161" s="20" t="s">
        <v>145</v>
      </c>
      <c r="C161" s="20">
        <f t="shared" si="10"/>
        <v>0</v>
      </c>
      <c r="D161" s="46"/>
      <c r="E161" s="20">
        <v>-5000</v>
      </c>
      <c r="F161" s="41">
        <f t="shared" si="11"/>
        <v>11280</v>
      </c>
      <c r="G161" s="20" t="s">
        <v>143</v>
      </c>
      <c r="H161" s="42">
        <v>12102.395833333299</v>
      </c>
      <c r="I161" s="43">
        <v>1087.84375</v>
      </c>
      <c r="J161" s="20">
        <v>-749.02546811192349</v>
      </c>
      <c r="K161" s="20">
        <f t="shared" si="12"/>
        <v>1</v>
      </c>
      <c r="L161" s="20">
        <v>-888.42889178220321</v>
      </c>
      <c r="M161" s="20">
        <v>-758.29359262252876</v>
      </c>
      <c r="N161" s="43">
        <v>173.46875</v>
      </c>
      <c r="O161" s="43">
        <v>161.479166666667</v>
      </c>
      <c r="P161" s="42">
        <v>4103.6354166666697</v>
      </c>
      <c r="Q161" s="20">
        <v>12.2</v>
      </c>
      <c r="R161" s="20">
        <v>14</v>
      </c>
      <c r="S161" s="20">
        <f t="shared" si="13"/>
        <v>57.2</v>
      </c>
      <c r="T161" s="44">
        <v>56.961458333333297</v>
      </c>
      <c r="U161" s="20">
        <v>55.298958333333303</v>
      </c>
      <c r="V161" s="20">
        <v>71.599999999999994</v>
      </c>
      <c r="W161" s="20">
        <v>72</v>
      </c>
      <c r="X161" s="20">
        <v>77</v>
      </c>
      <c r="Y161" s="20">
        <v>2.61</v>
      </c>
      <c r="Z161" s="44">
        <v>12</v>
      </c>
      <c r="AA161" s="44">
        <v>12362.083333333299</v>
      </c>
      <c r="AB161" s="42">
        <v>25000</v>
      </c>
      <c r="AC161" s="44">
        <v>5.4197916666666703</v>
      </c>
      <c r="AD161" s="45">
        <v>50</v>
      </c>
      <c r="AE161" s="20">
        <v>2066</v>
      </c>
      <c r="AF161" s="20">
        <v>0</v>
      </c>
      <c r="AG161" s="20">
        <v>891.9</v>
      </c>
      <c r="AH161" s="20">
        <v>292.89999999999998</v>
      </c>
      <c r="AI161" s="43">
        <f t="shared" si="14"/>
        <v>1184.8</v>
      </c>
      <c r="AJ161" s="20">
        <v>-500</v>
      </c>
      <c r="AK161" s="20">
        <v>-3500</v>
      </c>
    </row>
    <row r="162" spans="1:37" x14ac:dyDescent="0.25">
      <c r="A162" s="40">
        <v>44630</v>
      </c>
      <c r="B162" s="20" t="s">
        <v>145</v>
      </c>
      <c r="C162" s="20">
        <f t="shared" si="10"/>
        <v>0</v>
      </c>
      <c r="D162" s="46"/>
      <c r="E162" s="20">
        <v>-5000</v>
      </c>
      <c r="F162" s="41">
        <f t="shared" si="11"/>
        <v>11280</v>
      </c>
      <c r="G162" s="20" t="s">
        <v>143</v>
      </c>
      <c r="H162" s="42">
        <v>12571.979166666701</v>
      </c>
      <c r="I162" s="43">
        <v>1099.8958333333301</v>
      </c>
      <c r="J162" s="20">
        <v>-702.25622863624892</v>
      </c>
      <c r="K162" s="20">
        <f t="shared" si="12"/>
        <v>1</v>
      </c>
      <c r="L162" s="20">
        <v>-903.8362584824805</v>
      </c>
      <c r="M162" s="20">
        <v>-781.81724466797493</v>
      </c>
      <c r="N162" s="43">
        <v>176.572916666667</v>
      </c>
      <c r="O162" s="43">
        <v>164.197916666667</v>
      </c>
      <c r="P162" s="42">
        <v>4075.34375</v>
      </c>
      <c r="Q162" s="20">
        <v>12.6</v>
      </c>
      <c r="R162" s="20">
        <v>14</v>
      </c>
      <c r="S162" s="20">
        <f t="shared" si="13"/>
        <v>57.2</v>
      </c>
      <c r="T162" s="44">
        <v>56.78125</v>
      </c>
      <c r="U162" s="20">
        <v>55.226041666666703</v>
      </c>
      <c r="V162" s="20">
        <v>71.599999999999994</v>
      </c>
      <c r="W162" s="20">
        <v>72</v>
      </c>
      <c r="X162" s="20">
        <v>77</v>
      </c>
      <c r="Y162" s="20">
        <v>3.41</v>
      </c>
      <c r="Z162" s="44">
        <v>12</v>
      </c>
      <c r="AA162" s="44">
        <v>12352.9513888889</v>
      </c>
      <c r="AB162" s="42">
        <v>25000</v>
      </c>
      <c r="AC162" s="44">
        <v>5.01284722222222</v>
      </c>
      <c r="AD162" s="45">
        <v>50</v>
      </c>
      <c r="AE162" s="20">
        <v>2061.4</v>
      </c>
      <c r="AF162" s="20">
        <v>0</v>
      </c>
      <c r="AG162" s="20">
        <v>852.5</v>
      </c>
      <c r="AH162" s="20">
        <v>296.89999999999998</v>
      </c>
      <c r="AI162" s="43">
        <f t="shared" si="14"/>
        <v>1149.4000000000001</v>
      </c>
      <c r="AJ162" s="20">
        <v>-500</v>
      </c>
      <c r="AK162" s="20">
        <v>-3500</v>
      </c>
    </row>
    <row r="163" spans="1:37" x14ac:dyDescent="0.25">
      <c r="A163" s="40">
        <v>44631</v>
      </c>
      <c r="B163" s="20" t="s">
        <v>145</v>
      </c>
      <c r="C163" s="20">
        <f t="shared" si="10"/>
        <v>0</v>
      </c>
      <c r="D163" s="46"/>
      <c r="E163" s="20">
        <v>-5000</v>
      </c>
      <c r="F163" s="41">
        <f t="shared" si="11"/>
        <v>11280</v>
      </c>
      <c r="G163" s="20" t="s">
        <v>143</v>
      </c>
      <c r="H163" s="42">
        <v>12573.125</v>
      </c>
      <c r="I163" s="43">
        <v>1015.78125</v>
      </c>
      <c r="J163" s="20">
        <v>-729.11191088984117</v>
      </c>
      <c r="K163" s="20">
        <f t="shared" si="12"/>
        <v>1</v>
      </c>
      <c r="L163" s="20">
        <v>-857.27563443408121</v>
      </c>
      <c r="M163" s="20">
        <v>-802.61845488674419</v>
      </c>
      <c r="N163" s="43">
        <v>170.010416666667</v>
      </c>
      <c r="O163" s="43">
        <v>156.46875</v>
      </c>
      <c r="P163" s="42">
        <v>4007.7708333333298</v>
      </c>
      <c r="Q163" s="20">
        <v>13</v>
      </c>
      <c r="R163" s="20">
        <v>14.1</v>
      </c>
      <c r="S163" s="20">
        <f t="shared" si="13"/>
        <v>57.379999999999995</v>
      </c>
      <c r="T163" s="44">
        <v>56.5364583333333</v>
      </c>
      <c r="U163" s="20">
        <v>55.309375000000003</v>
      </c>
      <c r="V163" s="20">
        <v>71.599999999999994</v>
      </c>
      <c r="W163" s="20">
        <v>72</v>
      </c>
      <c r="X163" s="20">
        <v>77</v>
      </c>
      <c r="Y163" s="20">
        <v>2.37</v>
      </c>
      <c r="Z163" s="44">
        <v>12</v>
      </c>
      <c r="AA163" s="44">
        <v>12415.833333333299</v>
      </c>
      <c r="AB163" s="42">
        <v>25000</v>
      </c>
      <c r="AC163" s="44">
        <v>4.7819444444444397</v>
      </c>
      <c r="AD163" s="45">
        <v>50</v>
      </c>
      <c r="AE163" s="20">
        <v>2056.1999999999998</v>
      </c>
      <c r="AF163" s="20">
        <v>0</v>
      </c>
      <c r="AG163" s="20">
        <v>818.2</v>
      </c>
      <c r="AH163" s="20">
        <v>294.89999999999998</v>
      </c>
      <c r="AI163" s="43">
        <f t="shared" si="14"/>
        <v>1113.0999999999999</v>
      </c>
      <c r="AJ163" s="20">
        <v>-500</v>
      </c>
      <c r="AK163" s="20">
        <v>-3500</v>
      </c>
    </row>
    <row r="164" spans="1:37" x14ac:dyDescent="0.25">
      <c r="A164" s="40">
        <v>44632</v>
      </c>
      <c r="B164" s="20" t="s">
        <v>145</v>
      </c>
      <c r="C164" s="20">
        <f t="shared" si="10"/>
        <v>0</v>
      </c>
      <c r="D164" s="46"/>
      <c r="E164" s="20">
        <v>-5000</v>
      </c>
      <c r="F164" s="41">
        <f t="shared" si="11"/>
        <v>11280</v>
      </c>
      <c r="G164" s="20" t="s">
        <v>143</v>
      </c>
      <c r="H164" s="42">
        <v>12143.723404255299</v>
      </c>
      <c r="I164" s="43">
        <v>965.875</v>
      </c>
      <c r="J164" s="20">
        <v>-499.62357756491053</v>
      </c>
      <c r="K164" s="20">
        <f t="shared" si="12"/>
        <v>1</v>
      </c>
      <c r="L164" s="20">
        <v>-768.49582806654905</v>
      </c>
      <c r="M164" s="20">
        <v>-793.87799311642482</v>
      </c>
      <c r="N164" s="43">
        <v>175.697916666667</v>
      </c>
      <c r="O164" s="43">
        <v>154.677083333333</v>
      </c>
      <c r="P164" s="42">
        <v>3979.59375</v>
      </c>
      <c r="Q164" s="20">
        <v>12.9</v>
      </c>
      <c r="R164" s="20">
        <v>14.1</v>
      </c>
      <c r="S164" s="20">
        <f t="shared" si="13"/>
        <v>57.379999999999995</v>
      </c>
      <c r="T164" s="44">
        <v>57.992708333333297</v>
      </c>
      <c r="U164" s="20">
        <v>55.715625000000003</v>
      </c>
      <c r="V164" s="20">
        <v>71.599999999999994</v>
      </c>
      <c r="W164" s="20">
        <v>72</v>
      </c>
      <c r="X164" s="20">
        <v>77</v>
      </c>
      <c r="Y164" s="20">
        <v>2.81</v>
      </c>
      <c r="Z164" s="44">
        <v>12</v>
      </c>
      <c r="AA164" s="44">
        <v>12429.609190307299</v>
      </c>
      <c r="AB164" s="42">
        <v>25000</v>
      </c>
      <c r="AC164" s="44">
        <v>4.60798611111111</v>
      </c>
      <c r="AD164" s="45">
        <v>50</v>
      </c>
      <c r="AE164" s="20">
        <v>2281.4</v>
      </c>
      <c r="AF164" s="20">
        <v>0</v>
      </c>
      <c r="AG164" s="20">
        <v>817.8</v>
      </c>
      <c r="AH164" s="20">
        <v>0</v>
      </c>
      <c r="AI164" s="43">
        <f t="shared" si="14"/>
        <v>817.8</v>
      </c>
      <c r="AJ164" s="20">
        <v>-500</v>
      </c>
      <c r="AK164" s="20">
        <v>-3500</v>
      </c>
    </row>
    <row r="165" spans="1:37" x14ac:dyDescent="0.25">
      <c r="A165" s="40">
        <v>44633</v>
      </c>
      <c r="B165" s="20" t="s">
        <v>145</v>
      </c>
      <c r="C165" s="20">
        <f t="shared" si="10"/>
        <v>0</v>
      </c>
      <c r="D165" s="46"/>
      <c r="E165" s="20">
        <v>-5000</v>
      </c>
      <c r="F165" s="41">
        <f t="shared" si="11"/>
        <v>11280</v>
      </c>
      <c r="G165" s="20" t="s">
        <v>143</v>
      </c>
      <c r="H165" s="42">
        <v>12183.8888888889</v>
      </c>
      <c r="I165" s="43">
        <v>995.03260869565202</v>
      </c>
      <c r="J165" s="20">
        <v>-534.50697000000002</v>
      </c>
      <c r="K165" s="20">
        <f t="shared" si="12"/>
        <v>1</v>
      </c>
      <c r="L165" s="20">
        <v>-642.9048310405849</v>
      </c>
      <c r="M165" s="20">
        <v>-805.36562149681311</v>
      </c>
      <c r="N165" s="43">
        <v>182.41304347826099</v>
      </c>
      <c r="O165" s="43">
        <v>158.23913043478299</v>
      </c>
      <c r="P165" s="42">
        <v>4046.6847826087001</v>
      </c>
      <c r="Q165" s="20">
        <v>13.2</v>
      </c>
      <c r="R165" s="20">
        <v>14.2</v>
      </c>
      <c r="S165" s="20">
        <f t="shared" si="13"/>
        <v>57.56</v>
      </c>
      <c r="T165" s="44">
        <v>59.0386363636364</v>
      </c>
      <c r="U165" s="20">
        <v>56.227272727272698</v>
      </c>
      <c r="V165" s="20">
        <v>71.599999999999994</v>
      </c>
      <c r="W165" s="20">
        <v>72</v>
      </c>
      <c r="X165" s="20">
        <v>77</v>
      </c>
      <c r="Y165" s="20">
        <v>2.76</v>
      </c>
      <c r="Z165" s="44">
        <v>12</v>
      </c>
      <c r="AA165" s="44">
        <v>12300.2457643814</v>
      </c>
      <c r="AB165" s="42">
        <v>25000</v>
      </c>
      <c r="AC165" s="44">
        <v>4.3416968599033803</v>
      </c>
      <c r="AD165" s="45">
        <v>50</v>
      </c>
      <c r="AE165" s="20">
        <v>2135.6999999999998</v>
      </c>
      <c r="AF165" s="20">
        <v>0</v>
      </c>
      <c r="AG165" s="20">
        <v>817</v>
      </c>
      <c r="AH165" s="20">
        <v>0</v>
      </c>
      <c r="AI165" s="43">
        <f t="shared" si="14"/>
        <v>817</v>
      </c>
      <c r="AJ165" s="20">
        <v>-500</v>
      </c>
      <c r="AK165" s="20">
        <v>-3500</v>
      </c>
    </row>
    <row r="166" spans="1:37" x14ac:dyDescent="0.25">
      <c r="A166" s="40">
        <v>44634</v>
      </c>
      <c r="B166" s="20" t="s">
        <v>145</v>
      </c>
      <c r="C166" s="20">
        <f t="shared" si="10"/>
        <v>0</v>
      </c>
      <c r="D166" s="46"/>
      <c r="E166" s="20">
        <v>-5000</v>
      </c>
      <c r="F166" s="41">
        <f t="shared" si="11"/>
        <v>11280</v>
      </c>
      <c r="G166" s="20" t="s">
        <v>143</v>
      </c>
      <c r="H166" s="42">
        <v>11374.0860215054</v>
      </c>
      <c r="I166" s="43">
        <v>970</v>
      </c>
      <c r="J166" s="20">
        <v>-1042.7387659440385</v>
      </c>
      <c r="K166" s="20">
        <f t="shared" si="12"/>
        <v>1</v>
      </c>
      <c r="L166" s="20">
        <v>-701.64749060700774</v>
      </c>
      <c r="M166" s="20">
        <v>-823.76741847365781</v>
      </c>
      <c r="N166" s="43">
        <v>169.75</v>
      </c>
      <c r="O166" s="43">
        <v>155</v>
      </c>
      <c r="P166" s="42">
        <v>3991.75</v>
      </c>
      <c r="Q166" s="20">
        <v>13.6</v>
      </c>
      <c r="R166" s="20">
        <v>14.7</v>
      </c>
      <c r="S166" s="20">
        <f t="shared" si="13"/>
        <v>58.46</v>
      </c>
      <c r="T166" s="44">
        <v>59.991666666666703</v>
      </c>
      <c r="U166" s="20">
        <v>56.587499999999999</v>
      </c>
      <c r="V166" s="20">
        <v>71.599999999999994</v>
      </c>
      <c r="W166" s="20">
        <v>72</v>
      </c>
      <c r="X166" s="20">
        <v>77</v>
      </c>
      <c r="Y166" s="20">
        <v>3.61</v>
      </c>
      <c r="Z166" s="44">
        <v>12</v>
      </c>
      <c r="AA166" s="44">
        <v>11900.566104883201</v>
      </c>
      <c r="AB166" s="42">
        <v>25000</v>
      </c>
      <c r="AC166" s="44">
        <v>4.1045440821256003</v>
      </c>
      <c r="AD166" s="45">
        <v>50</v>
      </c>
      <c r="AE166" s="20">
        <v>1467</v>
      </c>
      <c r="AF166" s="20">
        <v>0</v>
      </c>
      <c r="AG166" s="20">
        <v>813.7</v>
      </c>
      <c r="AH166" s="20">
        <v>593.9</v>
      </c>
      <c r="AI166" s="43">
        <f t="shared" si="14"/>
        <v>1407.6</v>
      </c>
      <c r="AJ166" s="20">
        <v>-500</v>
      </c>
      <c r="AK166" s="20">
        <v>-3500</v>
      </c>
    </row>
    <row r="167" spans="1:37" x14ac:dyDescent="0.25">
      <c r="A167" s="40">
        <v>44635</v>
      </c>
      <c r="B167" s="20" t="s">
        <v>145</v>
      </c>
      <c r="C167" s="20">
        <f t="shared" si="10"/>
        <v>0</v>
      </c>
      <c r="D167" s="46"/>
      <c r="E167" s="20">
        <v>-5000</v>
      </c>
      <c r="F167" s="41">
        <f t="shared" si="11"/>
        <v>11280</v>
      </c>
      <c r="G167" s="20" t="s">
        <v>143</v>
      </c>
      <c r="H167" s="42">
        <v>10136.774193548399</v>
      </c>
      <c r="I167" s="43">
        <v>982.73958333333303</v>
      </c>
      <c r="J167" s="20">
        <v>-2738.4411339803378</v>
      </c>
      <c r="K167" s="20">
        <f t="shared" si="12"/>
        <v>1</v>
      </c>
      <c r="L167" s="20">
        <v>-1108.8844716758256</v>
      </c>
      <c r="M167" s="20">
        <v>-948.51382898537952</v>
      </c>
      <c r="N167" s="43">
        <v>179</v>
      </c>
      <c r="O167" s="43">
        <v>168.041666666667</v>
      </c>
      <c r="P167" s="42">
        <v>4131.8020833333303</v>
      </c>
      <c r="Q167" s="20">
        <v>14.2</v>
      </c>
      <c r="R167" s="20">
        <v>15.3</v>
      </c>
      <c r="S167" s="20">
        <f t="shared" si="13"/>
        <v>59.540000000000006</v>
      </c>
      <c r="T167" s="44">
        <v>61.627368421052601</v>
      </c>
      <c r="U167" s="20">
        <v>57.288421052631598</v>
      </c>
      <c r="V167" s="20">
        <v>71.599999999999994</v>
      </c>
      <c r="W167" s="20">
        <v>72</v>
      </c>
      <c r="X167" s="20">
        <v>77</v>
      </c>
      <c r="Y167" s="20">
        <v>3.25</v>
      </c>
      <c r="Z167" s="44">
        <v>12</v>
      </c>
      <c r="AA167" s="44">
        <v>11231.5830346476</v>
      </c>
      <c r="AB167" s="42">
        <v>25000</v>
      </c>
      <c r="AC167" s="44">
        <v>3.8021135265700501</v>
      </c>
      <c r="AD167" s="45">
        <v>50</v>
      </c>
      <c r="AE167" s="20">
        <v>-430.8</v>
      </c>
      <c r="AF167" s="20">
        <v>0</v>
      </c>
      <c r="AG167" s="20">
        <v>2652.4</v>
      </c>
      <c r="AH167" s="20">
        <v>598.9</v>
      </c>
      <c r="AI167" s="43">
        <f t="shared" si="14"/>
        <v>3251.3</v>
      </c>
      <c r="AJ167" s="20">
        <v>-500</v>
      </c>
      <c r="AK167" s="20">
        <v>-3500</v>
      </c>
    </row>
    <row r="168" spans="1:37" x14ac:dyDescent="0.25">
      <c r="A168" s="40">
        <v>44636</v>
      </c>
      <c r="B168" s="20" t="s">
        <v>145</v>
      </c>
      <c r="C168" s="20">
        <f t="shared" si="10"/>
        <v>0</v>
      </c>
      <c r="D168" s="46"/>
      <c r="E168" s="20">
        <v>-5000</v>
      </c>
      <c r="F168" s="41">
        <f t="shared" si="11"/>
        <v>11280</v>
      </c>
      <c r="G168" s="20" t="s">
        <v>143</v>
      </c>
      <c r="H168" s="42">
        <v>9224.6236559139797</v>
      </c>
      <c r="I168" s="43">
        <v>914.26041666666697</v>
      </c>
      <c r="J168" s="20">
        <v>-2821.7052472901432</v>
      </c>
      <c r="K168" s="20">
        <f t="shared" si="12"/>
        <v>1</v>
      </c>
      <c r="L168" s="20">
        <v>-1527.4031389558859</v>
      </c>
      <c r="M168" s="20">
        <v>-1077.7676163741942</v>
      </c>
      <c r="N168" s="43">
        <v>243.552083333333</v>
      </c>
      <c r="O168" s="43">
        <v>213.291666666667</v>
      </c>
      <c r="P168" s="42">
        <v>4190.8020833333303</v>
      </c>
      <c r="Q168" s="20">
        <v>14.6</v>
      </c>
      <c r="R168" s="20">
        <v>15.6</v>
      </c>
      <c r="S168" s="20">
        <f t="shared" si="13"/>
        <v>60.08</v>
      </c>
      <c r="T168" s="44">
        <v>61.966666666666697</v>
      </c>
      <c r="U168" s="20">
        <v>57.735416666666701</v>
      </c>
      <c r="V168" s="20">
        <v>71.599999999999994</v>
      </c>
      <c r="W168" s="20">
        <v>72</v>
      </c>
      <c r="X168" s="20">
        <v>77</v>
      </c>
      <c r="Y168" s="20">
        <v>6.23</v>
      </c>
      <c r="Z168" s="44">
        <v>12</v>
      </c>
      <c r="AA168" s="44">
        <v>10245.1612903226</v>
      </c>
      <c r="AB168" s="42">
        <v>25000</v>
      </c>
      <c r="AC168" s="44">
        <v>3.5776169590643301</v>
      </c>
      <c r="AD168" s="45">
        <v>50</v>
      </c>
      <c r="AE168" s="20">
        <v>-193.4</v>
      </c>
      <c r="AF168" s="20">
        <v>0</v>
      </c>
      <c r="AG168" s="20">
        <v>2686.7</v>
      </c>
      <c r="AH168" s="20">
        <v>591.9</v>
      </c>
      <c r="AI168" s="43">
        <f t="shared" si="14"/>
        <v>3278.6</v>
      </c>
      <c r="AJ168" s="20">
        <v>-800</v>
      </c>
      <c r="AK168" s="20">
        <v>-3500</v>
      </c>
    </row>
    <row r="169" spans="1:37" x14ac:dyDescent="0.25">
      <c r="A169" s="40">
        <v>44637</v>
      </c>
      <c r="B169" s="20" t="s">
        <v>145</v>
      </c>
      <c r="C169" s="20">
        <f t="shared" si="10"/>
        <v>0</v>
      </c>
      <c r="D169" s="46"/>
      <c r="E169" s="20">
        <v>-5000</v>
      </c>
      <c r="F169" s="41">
        <f t="shared" si="11"/>
        <v>11280</v>
      </c>
      <c r="G169" s="20" t="s">
        <v>143</v>
      </c>
      <c r="H169" s="42">
        <v>8707.7419354838694</v>
      </c>
      <c r="I169" s="43">
        <v>822.86458333333303</v>
      </c>
      <c r="J169" s="20">
        <v>-1242.2622927905218</v>
      </c>
      <c r="K169" s="20">
        <f t="shared" si="12"/>
        <v>1</v>
      </c>
      <c r="L169" s="20">
        <v>-1675.9308820010083</v>
      </c>
      <c r="M169" s="20">
        <v>-1100.2201132862185</v>
      </c>
      <c r="N169" s="43">
        <v>286.07291666666703</v>
      </c>
      <c r="O169" s="43">
        <v>291.57291666666703</v>
      </c>
      <c r="P169" s="42">
        <v>4223.5</v>
      </c>
      <c r="Q169" s="20">
        <v>14.7</v>
      </c>
      <c r="R169" s="20">
        <v>15.9</v>
      </c>
      <c r="S169" s="20">
        <f t="shared" si="13"/>
        <v>60.620000000000005</v>
      </c>
      <c r="T169" s="44">
        <v>62.290624999999999</v>
      </c>
      <c r="U169" s="20">
        <v>58.132291666666703</v>
      </c>
      <c r="V169" s="20">
        <v>71.599999999999994</v>
      </c>
      <c r="W169" s="20">
        <v>72</v>
      </c>
      <c r="X169" s="20">
        <v>77</v>
      </c>
      <c r="Y169" s="20">
        <v>4.16</v>
      </c>
      <c r="Z169" s="44">
        <v>12</v>
      </c>
      <c r="AA169" s="44">
        <v>9356.3799283154094</v>
      </c>
      <c r="AB169" s="42">
        <v>25000</v>
      </c>
      <c r="AC169" s="44">
        <v>3.3991447368421102</v>
      </c>
      <c r="AD169" s="45">
        <v>50</v>
      </c>
      <c r="AE169" s="20">
        <v>1384.9</v>
      </c>
      <c r="AF169" s="20">
        <v>0</v>
      </c>
      <c r="AG169" s="20">
        <v>892.4</v>
      </c>
      <c r="AH169" s="20">
        <v>592.9</v>
      </c>
      <c r="AI169" s="43">
        <f t="shared" si="14"/>
        <v>1485.3</v>
      </c>
      <c r="AJ169" s="20">
        <v>-800</v>
      </c>
      <c r="AK169" s="20">
        <v>-3500</v>
      </c>
    </row>
    <row r="170" spans="1:37" x14ac:dyDescent="0.25">
      <c r="A170" s="40">
        <v>44638</v>
      </c>
      <c r="B170" s="20" t="s">
        <v>145</v>
      </c>
      <c r="C170" s="20">
        <f t="shared" si="10"/>
        <v>0</v>
      </c>
      <c r="D170" s="46"/>
      <c r="E170" s="20">
        <v>-5000</v>
      </c>
      <c r="F170" s="41">
        <f t="shared" si="11"/>
        <v>11280</v>
      </c>
      <c r="G170" s="20" t="s">
        <v>143</v>
      </c>
      <c r="H170" s="42">
        <v>9082.3157894736905</v>
      </c>
      <c r="I170" s="43">
        <v>817.5</v>
      </c>
      <c r="J170" s="20">
        <v>-1252.4369189563902</v>
      </c>
      <c r="K170" s="20">
        <f t="shared" si="12"/>
        <v>1</v>
      </c>
      <c r="L170" s="20">
        <v>-1819.5168717922861</v>
      </c>
      <c r="M170" s="20">
        <v>-1143.2305360688176</v>
      </c>
      <c r="N170" s="43">
        <v>248.447916666667</v>
      </c>
      <c r="O170" s="43">
        <v>242.020833333333</v>
      </c>
      <c r="P170" s="42">
        <v>4298.1875</v>
      </c>
      <c r="Q170" s="20">
        <v>14.9</v>
      </c>
      <c r="R170" s="20">
        <v>16.100000000000001</v>
      </c>
      <c r="S170" s="20">
        <f t="shared" si="13"/>
        <v>60.980000000000004</v>
      </c>
      <c r="T170" s="44">
        <v>62.462499999999999</v>
      </c>
      <c r="U170" s="20">
        <v>58.634374999999999</v>
      </c>
      <c r="V170" s="20">
        <v>71.599999999999994</v>
      </c>
      <c r="W170" s="20">
        <v>72</v>
      </c>
      <c r="X170" s="20">
        <v>77</v>
      </c>
      <c r="Y170" s="20">
        <v>5.0199999999999996</v>
      </c>
      <c r="Z170" s="44">
        <v>12</v>
      </c>
      <c r="AA170" s="44">
        <v>9004.8937936238508</v>
      </c>
      <c r="AB170" s="42">
        <v>25000</v>
      </c>
      <c r="AC170" s="44">
        <v>3.3554385964912301</v>
      </c>
      <c r="AD170" s="45">
        <v>50</v>
      </c>
      <c r="AE170" s="20">
        <v>1233.8</v>
      </c>
      <c r="AF170" s="20">
        <v>0</v>
      </c>
      <c r="AG170" s="20">
        <v>893.9</v>
      </c>
      <c r="AH170" s="20">
        <v>599.5</v>
      </c>
      <c r="AI170" s="43">
        <f t="shared" si="14"/>
        <v>1493.4</v>
      </c>
      <c r="AJ170" s="20">
        <v>-800</v>
      </c>
      <c r="AK170" s="20">
        <v>-3500</v>
      </c>
    </row>
    <row r="171" spans="1:37" x14ac:dyDescent="0.25">
      <c r="A171" s="40">
        <v>44639</v>
      </c>
      <c r="B171" s="20" t="s">
        <v>145</v>
      </c>
      <c r="C171" s="20">
        <f t="shared" si="10"/>
        <v>0</v>
      </c>
      <c r="D171" s="46"/>
      <c r="E171" s="20">
        <v>-5000</v>
      </c>
      <c r="F171" s="41">
        <f t="shared" si="11"/>
        <v>11280</v>
      </c>
      <c r="G171" s="20" t="s">
        <v>143</v>
      </c>
      <c r="H171" s="42">
        <v>8671.1458333333303</v>
      </c>
      <c r="I171" s="43">
        <v>788.45833333333303</v>
      </c>
      <c r="J171" s="20">
        <v>-1271.0533710612553</v>
      </c>
      <c r="K171" s="20">
        <f t="shared" si="12"/>
        <v>1</v>
      </c>
      <c r="L171" s="20">
        <v>-1865.1797928157296</v>
      </c>
      <c r="M171" s="20">
        <v>-1189.3615343492743</v>
      </c>
      <c r="N171" s="43">
        <v>233.322916666667</v>
      </c>
      <c r="O171" s="43">
        <v>227.34375</v>
      </c>
      <c r="P171" s="42">
        <v>4372.5</v>
      </c>
      <c r="Q171" s="20">
        <v>15.3</v>
      </c>
      <c r="R171" s="20">
        <v>16.100000000000001</v>
      </c>
      <c r="S171" s="20">
        <f t="shared" si="13"/>
        <v>60.980000000000004</v>
      </c>
      <c r="T171" s="44">
        <v>62.171875</v>
      </c>
      <c r="U171" s="20">
        <v>58.5833333333333</v>
      </c>
      <c r="V171" s="20">
        <v>71.599999999999994</v>
      </c>
      <c r="W171" s="20">
        <v>72</v>
      </c>
      <c r="X171" s="20">
        <v>77</v>
      </c>
      <c r="Y171" s="20">
        <v>4.13</v>
      </c>
      <c r="Z171" s="44">
        <v>12</v>
      </c>
      <c r="AA171" s="44">
        <v>8820.4011860969604</v>
      </c>
      <c r="AB171" s="42">
        <v>25000</v>
      </c>
      <c r="AC171" s="44">
        <v>3.2865021929824598</v>
      </c>
      <c r="AD171" s="45">
        <v>50</v>
      </c>
      <c r="AE171" s="20">
        <v>1277.5999999999999</v>
      </c>
      <c r="AF171" s="20">
        <v>0</v>
      </c>
      <c r="AG171" s="20">
        <v>894.4</v>
      </c>
      <c r="AH171" s="20">
        <v>591.9</v>
      </c>
      <c r="AI171" s="43">
        <f t="shared" si="14"/>
        <v>1486.3</v>
      </c>
      <c r="AJ171" s="20">
        <v>-800</v>
      </c>
      <c r="AK171" s="20">
        <v>-3500</v>
      </c>
    </row>
    <row r="172" spans="1:37" x14ac:dyDescent="0.25">
      <c r="A172" s="40">
        <v>44640</v>
      </c>
      <c r="B172" s="20" t="s">
        <v>145</v>
      </c>
      <c r="C172" s="20">
        <f t="shared" si="10"/>
        <v>0</v>
      </c>
      <c r="D172" s="46"/>
      <c r="E172" s="20">
        <v>-5000</v>
      </c>
      <c r="F172" s="41">
        <f t="shared" si="11"/>
        <v>11280</v>
      </c>
      <c r="G172" s="20" t="s">
        <v>143</v>
      </c>
      <c r="H172" s="42">
        <v>8840.9375</v>
      </c>
      <c r="I172" s="43">
        <v>805.47916666666697</v>
      </c>
      <c r="J172" s="20">
        <v>-1273.1741537685909</v>
      </c>
      <c r="K172" s="20">
        <f t="shared" si="12"/>
        <v>1</v>
      </c>
      <c r="L172" s="20">
        <v>-1572.1263967733803</v>
      </c>
      <c r="M172" s="20">
        <v>-1211.5943288233282</v>
      </c>
      <c r="N172" s="43">
        <v>237.739583333333</v>
      </c>
      <c r="O172" s="43">
        <v>223.729166666667</v>
      </c>
      <c r="P172" s="42">
        <v>4311.2916666666697</v>
      </c>
      <c r="Q172" s="20">
        <v>14.6</v>
      </c>
      <c r="R172" s="20">
        <v>15.8</v>
      </c>
      <c r="S172" s="20">
        <f t="shared" si="13"/>
        <v>60.44</v>
      </c>
      <c r="T172" s="44">
        <v>60.15</v>
      </c>
      <c r="U172" s="20">
        <v>58.190624999999997</v>
      </c>
      <c r="V172" s="20">
        <v>71.599999999999994</v>
      </c>
      <c r="W172" s="20">
        <v>72</v>
      </c>
      <c r="X172" s="20">
        <v>77</v>
      </c>
      <c r="Y172" s="20">
        <v>4.42</v>
      </c>
      <c r="Z172" s="44">
        <v>12</v>
      </c>
      <c r="AA172" s="44">
        <v>8864.7997076023403</v>
      </c>
      <c r="AB172" s="42">
        <v>25000</v>
      </c>
      <c r="AC172" s="44">
        <v>3.4104605263157901</v>
      </c>
      <c r="AD172" s="45">
        <v>50</v>
      </c>
      <c r="AE172" s="20">
        <v>1158.4000000000001</v>
      </c>
      <c r="AF172" s="20">
        <v>0</v>
      </c>
      <c r="AG172" s="20">
        <v>901.9</v>
      </c>
      <c r="AH172" s="20">
        <v>594.4</v>
      </c>
      <c r="AI172" s="43">
        <f t="shared" si="14"/>
        <v>1496.3</v>
      </c>
      <c r="AJ172" s="20">
        <v>-800</v>
      </c>
      <c r="AK172" s="20">
        <v>-3500</v>
      </c>
    </row>
    <row r="173" spans="1:37" x14ac:dyDescent="0.25">
      <c r="A173" s="40">
        <v>44641</v>
      </c>
      <c r="B173" s="20" t="s">
        <v>145</v>
      </c>
      <c r="C173" s="20">
        <f t="shared" si="10"/>
        <v>0</v>
      </c>
      <c r="D173" s="46"/>
      <c r="E173" s="20">
        <v>-5000</v>
      </c>
      <c r="F173" s="41">
        <f t="shared" si="11"/>
        <v>11280</v>
      </c>
      <c r="G173" s="20" t="s">
        <v>143</v>
      </c>
      <c r="H173" s="42">
        <v>8821.5806451612898</v>
      </c>
      <c r="I173" s="43">
        <v>851.89583333333303</v>
      </c>
      <c r="J173" s="20">
        <v>-1269.7732799344594</v>
      </c>
      <c r="K173" s="20">
        <f t="shared" si="12"/>
        <v>1</v>
      </c>
      <c r="L173" s="20">
        <v>-1261.7400033022436</v>
      </c>
      <c r="M173" s="20">
        <v>-1234.8979481470342</v>
      </c>
      <c r="N173" s="43">
        <v>223.854166666667</v>
      </c>
      <c r="O173" s="43">
        <v>217.802083333333</v>
      </c>
      <c r="P173" s="42">
        <v>4350.8333333333303</v>
      </c>
      <c r="Q173" s="20">
        <v>14.5</v>
      </c>
      <c r="R173" s="20">
        <v>16</v>
      </c>
      <c r="S173" s="20">
        <f t="shared" si="13"/>
        <v>60.8</v>
      </c>
      <c r="T173" s="44">
        <v>60.0729166666667</v>
      </c>
      <c r="U173" s="20">
        <v>58.259374999999999</v>
      </c>
      <c r="V173" s="20">
        <v>71.599999999999994</v>
      </c>
      <c r="W173" s="20">
        <v>72</v>
      </c>
      <c r="X173" s="20">
        <v>77</v>
      </c>
      <c r="Y173" s="20">
        <v>5.56</v>
      </c>
      <c r="Z173" s="44">
        <v>12</v>
      </c>
      <c r="AA173" s="44">
        <v>8777.88799283154</v>
      </c>
      <c r="AB173" s="42">
        <v>25000</v>
      </c>
      <c r="AC173" s="44">
        <v>3.6094078947368402</v>
      </c>
      <c r="AD173" s="45">
        <v>50</v>
      </c>
      <c r="AE173" s="20">
        <v>837.1</v>
      </c>
      <c r="AF173" s="20">
        <v>0</v>
      </c>
      <c r="AG173" s="20">
        <v>905</v>
      </c>
      <c r="AH173" s="20">
        <v>599.5</v>
      </c>
      <c r="AI173" s="43">
        <f t="shared" si="14"/>
        <v>1504.5</v>
      </c>
      <c r="AJ173" s="20">
        <v>-800</v>
      </c>
      <c r="AK173" s="20">
        <v>-3500</v>
      </c>
    </row>
    <row r="174" spans="1:37" x14ac:dyDescent="0.25">
      <c r="A174" s="40">
        <v>44642</v>
      </c>
      <c r="B174" s="20" t="s">
        <v>145</v>
      </c>
      <c r="C174" s="20">
        <f t="shared" si="10"/>
        <v>0</v>
      </c>
      <c r="D174" s="46"/>
      <c r="E174" s="20">
        <v>-5000</v>
      </c>
      <c r="F174" s="41">
        <f t="shared" si="11"/>
        <v>11280</v>
      </c>
      <c r="G174" s="20" t="s">
        <v>143</v>
      </c>
      <c r="H174" s="42">
        <v>8748.3229166666697</v>
      </c>
      <c r="I174" s="43">
        <v>859.16666666666697</v>
      </c>
      <c r="J174" s="20">
        <v>-1267.276708091757</v>
      </c>
      <c r="K174" s="20">
        <f t="shared" si="12"/>
        <v>1</v>
      </c>
      <c r="L174" s="20">
        <v>-1266.7428863624907</v>
      </c>
      <c r="M174" s="20">
        <v>-1242.384716215744</v>
      </c>
      <c r="N174" s="43">
        <v>209.104166666667</v>
      </c>
      <c r="O174" s="43">
        <v>204.052083333333</v>
      </c>
      <c r="P174" s="42">
        <v>4380.2708333333303</v>
      </c>
      <c r="Q174" s="20">
        <v>15</v>
      </c>
      <c r="R174" s="20">
        <v>16.8</v>
      </c>
      <c r="S174" s="20">
        <f t="shared" si="13"/>
        <v>62.24</v>
      </c>
      <c r="T174" s="44">
        <v>62.4479166666667</v>
      </c>
      <c r="U174" s="20">
        <v>59.103124999999999</v>
      </c>
      <c r="V174" s="20">
        <v>71.599999999999994</v>
      </c>
      <c r="W174" s="20">
        <v>72</v>
      </c>
      <c r="X174" s="20">
        <v>77</v>
      </c>
      <c r="Y174" s="20">
        <v>5.36</v>
      </c>
      <c r="Z174" s="44">
        <v>12</v>
      </c>
      <c r="AA174" s="44">
        <v>8803.6136872759907</v>
      </c>
      <c r="AB174" s="42">
        <v>25000</v>
      </c>
      <c r="AC174" s="44">
        <v>3.7427412280701802</v>
      </c>
      <c r="AD174" s="45">
        <v>50</v>
      </c>
      <c r="AE174" s="20">
        <v>764.5</v>
      </c>
      <c r="AF174" s="20">
        <v>0</v>
      </c>
      <c r="AG174" s="20">
        <v>896.4</v>
      </c>
      <c r="AH174" s="20">
        <v>597.4</v>
      </c>
      <c r="AI174" s="43">
        <f t="shared" si="14"/>
        <v>1493.8</v>
      </c>
      <c r="AJ174" s="20">
        <v>-800</v>
      </c>
      <c r="AK174" s="20">
        <v>-3500</v>
      </c>
    </row>
    <row r="175" spans="1:37" x14ac:dyDescent="0.25">
      <c r="A175" s="40">
        <v>44643</v>
      </c>
      <c r="B175" s="20" t="s">
        <v>145</v>
      </c>
      <c r="C175" s="20">
        <f t="shared" si="10"/>
        <v>0</v>
      </c>
      <c r="D175" s="46"/>
      <c r="E175" s="20">
        <v>-5000</v>
      </c>
      <c r="F175" s="41">
        <f t="shared" si="11"/>
        <v>11280</v>
      </c>
      <c r="G175" s="20" t="s">
        <v>143</v>
      </c>
      <c r="H175" s="42">
        <v>8438.7604166666697</v>
      </c>
      <c r="I175" s="43">
        <v>779.80208333333303</v>
      </c>
      <c r="J175" s="20">
        <v>-1308.1600211746909</v>
      </c>
      <c r="K175" s="20">
        <f t="shared" si="12"/>
        <v>1</v>
      </c>
      <c r="L175" s="20">
        <v>-1277.8875068061507</v>
      </c>
      <c r="M175" s="20">
        <v>-1282.3228985773701</v>
      </c>
      <c r="N175" s="43">
        <v>246.270833333333</v>
      </c>
      <c r="O175" s="43">
        <v>214.833333333333</v>
      </c>
      <c r="P175" s="42">
        <v>4305.3854166666697</v>
      </c>
      <c r="Q175" s="20">
        <v>15.8</v>
      </c>
      <c r="R175" s="20">
        <v>17.399999999999999</v>
      </c>
      <c r="S175" s="20">
        <f t="shared" si="13"/>
        <v>63.319999999999993</v>
      </c>
      <c r="T175" s="44">
        <v>65.144791666666706</v>
      </c>
      <c r="U175" s="20">
        <v>59.987499999999997</v>
      </c>
      <c r="V175" s="20">
        <v>71.599999999999994</v>
      </c>
      <c r="W175" s="20">
        <v>72</v>
      </c>
      <c r="X175" s="20">
        <v>77</v>
      </c>
      <c r="Y175" s="20">
        <v>6.53</v>
      </c>
      <c r="Z175" s="44">
        <v>12</v>
      </c>
      <c r="AA175" s="44">
        <v>8669.5546594982097</v>
      </c>
      <c r="AB175" s="42">
        <v>25000</v>
      </c>
      <c r="AC175" s="44">
        <v>3.66635233918129</v>
      </c>
      <c r="AD175" s="45">
        <v>50</v>
      </c>
      <c r="AE175" s="20">
        <v>599.29999999999995</v>
      </c>
      <c r="AF175" s="20">
        <v>0</v>
      </c>
      <c r="AG175" s="20">
        <v>906</v>
      </c>
      <c r="AH175" s="20">
        <v>591.9</v>
      </c>
      <c r="AI175" s="43">
        <f t="shared" si="14"/>
        <v>1497.9</v>
      </c>
      <c r="AJ175" s="20">
        <v>-800</v>
      </c>
      <c r="AK175" s="20">
        <v>-1950</v>
      </c>
    </row>
    <row r="176" spans="1:37" x14ac:dyDescent="0.25">
      <c r="A176" s="40">
        <v>44644</v>
      </c>
      <c r="B176" s="20" t="s">
        <v>145</v>
      </c>
      <c r="C176" s="20">
        <f t="shared" si="10"/>
        <v>0</v>
      </c>
      <c r="D176" s="46"/>
      <c r="E176" s="20">
        <v>-5000</v>
      </c>
      <c r="F176" s="41">
        <f t="shared" si="11"/>
        <v>11280</v>
      </c>
      <c r="G176" s="20" t="s">
        <v>143</v>
      </c>
      <c r="H176" s="42">
        <v>8434.0957446808497</v>
      </c>
      <c r="I176" s="43">
        <v>730.39583333333303</v>
      </c>
      <c r="J176" s="20">
        <v>-1344.9346777161584</v>
      </c>
      <c r="K176" s="20">
        <f t="shared" si="12"/>
        <v>1</v>
      </c>
      <c r="L176" s="20">
        <v>-1292.6637681371312</v>
      </c>
      <c r="M176" s="20">
        <v>-1328.2285020830782</v>
      </c>
      <c r="N176" s="43">
        <v>293.70833333333297</v>
      </c>
      <c r="O176" s="43">
        <v>247.864583333333</v>
      </c>
      <c r="P176" s="42">
        <v>4236.6354166666697</v>
      </c>
      <c r="Q176" s="20">
        <v>16.600000000000001</v>
      </c>
      <c r="R176" s="20">
        <v>17.899999999999999</v>
      </c>
      <c r="S176" s="20">
        <f t="shared" si="13"/>
        <v>64.22</v>
      </c>
      <c r="T176" s="44">
        <v>66.8854166666667</v>
      </c>
      <c r="U176" s="20">
        <v>60.8020833333333</v>
      </c>
      <c r="V176" s="20">
        <v>71.599999999999994</v>
      </c>
      <c r="W176" s="20">
        <v>72</v>
      </c>
      <c r="X176" s="20">
        <v>77</v>
      </c>
      <c r="Y176" s="20">
        <v>3.39</v>
      </c>
      <c r="Z176" s="44">
        <v>12</v>
      </c>
      <c r="AA176" s="44">
        <v>8540.3930260047291</v>
      </c>
      <c r="AB176" s="42">
        <v>25000</v>
      </c>
      <c r="AC176" s="44">
        <v>3.4479166666666701</v>
      </c>
      <c r="AD176" s="45">
        <v>50</v>
      </c>
      <c r="AE176" s="20">
        <v>541.79999999999995</v>
      </c>
      <c r="AF176" s="20">
        <v>0</v>
      </c>
      <c r="AG176" s="20">
        <v>904.5</v>
      </c>
      <c r="AH176" s="20">
        <v>595.4</v>
      </c>
      <c r="AI176" s="43">
        <f t="shared" si="14"/>
        <v>1499.9</v>
      </c>
      <c r="AJ176" s="20">
        <v>-800</v>
      </c>
      <c r="AK176" s="20">
        <v>-1950</v>
      </c>
    </row>
    <row r="177" spans="1:37" x14ac:dyDescent="0.25">
      <c r="A177" s="40">
        <v>44645</v>
      </c>
      <c r="B177" s="20" t="s">
        <v>145</v>
      </c>
      <c r="C177" s="20">
        <f t="shared" si="10"/>
        <v>0</v>
      </c>
      <c r="D177" s="46"/>
      <c r="E177" s="20">
        <v>-5000</v>
      </c>
      <c r="F177" s="41">
        <f t="shared" si="11"/>
        <v>11280</v>
      </c>
      <c r="G177" s="20" t="s">
        <v>143</v>
      </c>
      <c r="H177" s="42">
        <v>8535.4301075268795</v>
      </c>
      <c r="I177" s="43">
        <v>673.17708333333303</v>
      </c>
      <c r="J177" s="20">
        <v>-1917.8881705318879</v>
      </c>
      <c r="K177" s="20">
        <f t="shared" si="12"/>
        <v>1</v>
      </c>
      <c r="L177" s="20">
        <v>-1421.6065714897909</v>
      </c>
      <c r="M177" s="20">
        <v>-1413.1410920575101</v>
      </c>
      <c r="N177" s="43">
        <v>312.45833333333297</v>
      </c>
      <c r="O177" s="43">
        <v>263.16666666666703</v>
      </c>
      <c r="P177" s="42">
        <v>4185.6979166666697</v>
      </c>
      <c r="Q177" s="20">
        <v>17.399999999999999</v>
      </c>
      <c r="R177" s="20">
        <v>18.100000000000001</v>
      </c>
      <c r="S177" s="20">
        <f t="shared" si="13"/>
        <v>64.580000000000013</v>
      </c>
      <c r="T177" s="44">
        <v>67.436842105263196</v>
      </c>
      <c r="U177" s="20">
        <v>61.245263157894698</v>
      </c>
      <c r="V177" s="20">
        <v>71.599999999999994</v>
      </c>
      <c r="W177" s="20">
        <v>72</v>
      </c>
      <c r="X177" s="20">
        <v>77</v>
      </c>
      <c r="Y177" s="20">
        <v>4.1100000000000003</v>
      </c>
      <c r="Z177" s="44">
        <v>12</v>
      </c>
      <c r="AA177" s="44">
        <v>8469.4287562914706</v>
      </c>
      <c r="AB177" s="42">
        <v>25000</v>
      </c>
      <c r="AC177" s="44">
        <v>3.4038194444444398</v>
      </c>
      <c r="AD177" s="45">
        <v>50</v>
      </c>
      <c r="AE177" s="20">
        <v>-171.5</v>
      </c>
      <c r="AF177" s="20">
        <v>0</v>
      </c>
      <c r="AG177" s="20">
        <v>1803.9</v>
      </c>
      <c r="AH177" s="20">
        <v>294.89999999999998</v>
      </c>
      <c r="AI177" s="43">
        <f t="shared" si="14"/>
        <v>2098.8000000000002</v>
      </c>
      <c r="AJ177" s="20">
        <v>-800</v>
      </c>
      <c r="AK177" s="20">
        <v>-1950</v>
      </c>
    </row>
    <row r="178" spans="1:37" x14ac:dyDescent="0.25">
      <c r="A178" s="40">
        <v>44646</v>
      </c>
      <c r="B178" s="20" t="s">
        <v>145</v>
      </c>
      <c r="C178" s="20">
        <f t="shared" si="10"/>
        <v>0</v>
      </c>
      <c r="D178" s="46"/>
      <c r="E178" s="20">
        <v>-5000</v>
      </c>
      <c r="F178" s="41">
        <f t="shared" si="11"/>
        <v>11280</v>
      </c>
      <c r="G178" s="20" t="s">
        <v>143</v>
      </c>
      <c r="H178" s="42">
        <v>8317.4736842105303</v>
      </c>
      <c r="I178" s="43">
        <v>655.13541666666697</v>
      </c>
      <c r="J178" s="20">
        <v>-1930.4167552306531</v>
      </c>
      <c r="K178" s="20">
        <f t="shared" si="12"/>
        <v>1</v>
      </c>
      <c r="L178" s="20">
        <v>-1553.7352665490296</v>
      </c>
      <c r="M178" s="20">
        <v>-1515.3406047479205</v>
      </c>
      <c r="N178" s="43">
        <v>299.21875</v>
      </c>
      <c r="O178" s="43">
        <v>262.14583333333297</v>
      </c>
      <c r="P178" s="42">
        <v>4222.5729166666697</v>
      </c>
      <c r="Q178" s="20">
        <v>17.8</v>
      </c>
      <c r="R178" s="20">
        <v>18.2</v>
      </c>
      <c r="S178" s="20">
        <f t="shared" si="13"/>
        <v>64.759999999999991</v>
      </c>
      <c r="T178" s="44">
        <v>67.4375</v>
      </c>
      <c r="U178" s="20">
        <v>61.754166666666698</v>
      </c>
      <c r="V178" s="20">
        <v>71.599999999999994</v>
      </c>
      <c r="W178" s="20">
        <v>72</v>
      </c>
      <c r="X178" s="20">
        <v>77</v>
      </c>
      <c r="Y178" s="20">
        <v>4.05</v>
      </c>
      <c r="Z178" s="44">
        <v>12</v>
      </c>
      <c r="AA178" s="44">
        <v>8428.9998454727502</v>
      </c>
      <c r="AB178" s="42">
        <v>25000</v>
      </c>
      <c r="AC178" s="44">
        <v>3.4083333333333301</v>
      </c>
      <c r="AD178" s="45">
        <v>50</v>
      </c>
      <c r="AE178" s="20">
        <v>-142.5</v>
      </c>
      <c r="AF178" s="20">
        <v>0</v>
      </c>
      <c r="AG178" s="20">
        <v>1802.9</v>
      </c>
      <c r="AH178" s="20">
        <v>287.39999999999998</v>
      </c>
      <c r="AI178" s="43">
        <f t="shared" si="14"/>
        <v>2090.3000000000002</v>
      </c>
      <c r="AJ178" s="20">
        <v>-800</v>
      </c>
      <c r="AK178" s="20">
        <v>-1950</v>
      </c>
    </row>
    <row r="179" spans="1:37" x14ac:dyDescent="0.25">
      <c r="A179" s="40">
        <v>44647</v>
      </c>
      <c r="B179" s="20" t="s">
        <v>145</v>
      </c>
      <c r="C179" s="20">
        <f t="shared" si="10"/>
        <v>0</v>
      </c>
      <c r="D179" s="46"/>
      <c r="E179" s="20">
        <v>-5000</v>
      </c>
      <c r="F179" s="41">
        <f t="shared" si="11"/>
        <v>11280</v>
      </c>
      <c r="G179" s="20" t="s">
        <v>143</v>
      </c>
      <c r="H179" s="42">
        <v>8376</v>
      </c>
      <c r="I179" s="43">
        <v>681.63541666666697</v>
      </c>
      <c r="J179" s="20">
        <v>-1564.5064101336025</v>
      </c>
      <c r="K179" s="20">
        <f t="shared" si="12"/>
        <v>1</v>
      </c>
      <c r="L179" s="20">
        <v>-1613.1812069573984</v>
      </c>
      <c r="M179" s="20">
        <v>-1588.9119933288919</v>
      </c>
      <c r="N179" s="43">
        <v>294.375</v>
      </c>
      <c r="O179" s="43">
        <v>253.864583333333</v>
      </c>
      <c r="P179" s="42">
        <v>4191.9479166666697</v>
      </c>
      <c r="Q179" s="20">
        <v>18.2</v>
      </c>
      <c r="R179" s="20">
        <v>18.3</v>
      </c>
      <c r="S179" s="20">
        <f t="shared" si="13"/>
        <v>64.94</v>
      </c>
      <c r="T179" s="44">
        <v>67.171875</v>
      </c>
      <c r="U179" s="20">
        <v>62.080208333333303</v>
      </c>
      <c r="V179" s="20">
        <v>71.599999999999994</v>
      </c>
      <c r="W179" s="20">
        <v>72</v>
      </c>
      <c r="X179" s="20">
        <v>77</v>
      </c>
      <c r="Y179" s="20">
        <v>8.41</v>
      </c>
      <c r="Z179" s="44">
        <v>12</v>
      </c>
      <c r="AA179" s="44">
        <v>8409.6345972458003</v>
      </c>
      <c r="AB179" s="42">
        <v>25000</v>
      </c>
      <c r="AC179" s="44">
        <v>3.51423611111111</v>
      </c>
      <c r="AD179" s="45">
        <v>50</v>
      </c>
      <c r="AE179" s="20">
        <v>264</v>
      </c>
      <c r="AF179" s="20">
        <v>0</v>
      </c>
      <c r="AG179" s="20">
        <v>1408.6</v>
      </c>
      <c r="AH179" s="20">
        <v>293.89999999999998</v>
      </c>
      <c r="AI179" s="43">
        <f t="shared" si="14"/>
        <v>1702.5</v>
      </c>
      <c r="AJ179" s="20">
        <v>-800</v>
      </c>
      <c r="AK179" s="20">
        <v>-1950</v>
      </c>
    </row>
    <row r="180" spans="1:37" x14ac:dyDescent="0.25">
      <c r="A180" s="40">
        <v>44648</v>
      </c>
      <c r="B180" s="20" t="s">
        <v>145</v>
      </c>
      <c r="C180" s="20">
        <f t="shared" si="10"/>
        <v>0</v>
      </c>
      <c r="D180" s="46"/>
      <c r="E180" s="20">
        <v>-5000</v>
      </c>
      <c r="F180" s="41">
        <f t="shared" si="11"/>
        <v>11280</v>
      </c>
      <c r="G180" s="20" t="s">
        <v>143</v>
      </c>
      <c r="H180" s="42">
        <v>9212.3723404255306</v>
      </c>
      <c r="I180" s="43">
        <v>758.96875</v>
      </c>
      <c r="J180" s="20">
        <v>-1019.7233197630451</v>
      </c>
      <c r="K180" s="20">
        <f t="shared" si="12"/>
        <v>1</v>
      </c>
      <c r="L180" s="20">
        <v>-1555.4938666750695</v>
      </c>
      <c r="M180" s="20">
        <v>-1587.2680328873923</v>
      </c>
      <c r="N180" s="43">
        <v>283.4375</v>
      </c>
      <c r="O180" s="43">
        <v>246.010416666667</v>
      </c>
      <c r="P180" s="42">
        <v>4195.9479166666697</v>
      </c>
      <c r="Q180" s="20">
        <v>18.100000000000001</v>
      </c>
      <c r="R180" s="20">
        <v>18</v>
      </c>
      <c r="S180" s="20">
        <f t="shared" si="13"/>
        <v>64.400000000000006</v>
      </c>
      <c r="T180" s="44">
        <v>66.648958333333297</v>
      </c>
      <c r="U180" s="20">
        <v>62.081249999999997</v>
      </c>
      <c r="V180" s="20">
        <v>71.599999999999994</v>
      </c>
      <c r="W180" s="20">
        <v>72</v>
      </c>
      <c r="X180" s="20">
        <v>77</v>
      </c>
      <c r="Y180" s="20">
        <v>4.8</v>
      </c>
      <c r="Z180" s="44">
        <v>12</v>
      </c>
      <c r="AA180" s="44">
        <v>8635.2820082120197</v>
      </c>
      <c r="AB180" s="42">
        <v>25000</v>
      </c>
      <c r="AC180" s="44">
        <v>3.76423611111111</v>
      </c>
      <c r="AD180" s="45">
        <v>50</v>
      </c>
      <c r="AE180" s="20">
        <v>1698.1</v>
      </c>
      <c r="AF180" s="20">
        <v>0</v>
      </c>
      <c r="AG180" s="20">
        <v>841.4</v>
      </c>
      <c r="AH180" s="20">
        <v>289.89999999999998</v>
      </c>
      <c r="AI180" s="43">
        <f t="shared" si="14"/>
        <v>1131.3</v>
      </c>
      <c r="AJ180" s="20">
        <v>-800</v>
      </c>
      <c r="AK180" s="20">
        <v>-1950</v>
      </c>
    </row>
    <row r="181" spans="1:37" x14ac:dyDescent="0.25">
      <c r="A181" s="40">
        <v>44649</v>
      </c>
      <c r="B181" s="20" t="s">
        <v>145</v>
      </c>
      <c r="C181" s="20">
        <f t="shared" si="10"/>
        <v>0</v>
      </c>
      <c r="D181" s="46"/>
      <c r="E181" s="20">
        <v>-5000</v>
      </c>
      <c r="F181" s="41">
        <f t="shared" si="11"/>
        <v>11280</v>
      </c>
      <c r="G181" s="20" t="s">
        <v>143</v>
      </c>
      <c r="H181" s="42">
        <v>7828.6206896551703</v>
      </c>
      <c r="I181" s="43">
        <v>879.4375</v>
      </c>
      <c r="J181" s="20">
        <v>-4237.016276657424</v>
      </c>
      <c r="K181" s="20">
        <f t="shared" si="12"/>
        <v>1</v>
      </c>
      <c r="L181" s="20">
        <v>-2133.9101864633221</v>
      </c>
      <c r="M181" s="20">
        <v>-1694.3091145071842</v>
      </c>
      <c r="N181" s="43">
        <v>273.54166666666703</v>
      </c>
      <c r="O181" s="43">
        <v>244.614583333333</v>
      </c>
      <c r="P181" s="42">
        <v>4306.4479166666697</v>
      </c>
      <c r="Q181" s="20">
        <v>17</v>
      </c>
      <c r="R181" s="20">
        <v>18.100000000000001</v>
      </c>
      <c r="S181" s="20">
        <f t="shared" si="13"/>
        <v>64.580000000000013</v>
      </c>
      <c r="T181" s="44">
        <v>64.747916666666697</v>
      </c>
      <c r="U181" s="20">
        <v>62.178125000000001</v>
      </c>
      <c r="V181" s="20">
        <v>71.599999999999994</v>
      </c>
      <c r="W181" s="20">
        <v>72</v>
      </c>
      <c r="X181" s="20">
        <v>77</v>
      </c>
      <c r="Y181" s="20" t="s">
        <v>144</v>
      </c>
      <c r="Z181" s="44">
        <v>12</v>
      </c>
      <c r="AA181" s="44">
        <v>8472.3310100268991</v>
      </c>
      <c r="AB181" s="42">
        <v>25000</v>
      </c>
      <c r="AC181" s="44">
        <v>4.0949810606060604</v>
      </c>
      <c r="AD181" s="45">
        <v>50</v>
      </c>
      <c r="AE181" s="20">
        <v>-340.3</v>
      </c>
      <c r="AF181" s="20">
        <v>0</v>
      </c>
      <c r="AG181" s="20">
        <v>2226.4</v>
      </c>
      <c r="AH181" s="20">
        <v>2498.6</v>
      </c>
      <c r="AI181" s="43">
        <f t="shared" si="14"/>
        <v>4725</v>
      </c>
      <c r="AJ181" s="20">
        <v>-800</v>
      </c>
      <c r="AK181" s="20">
        <v>-1950</v>
      </c>
    </row>
    <row r="182" spans="1:37" x14ac:dyDescent="0.25">
      <c r="A182" s="40">
        <v>44650</v>
      </c>
      <c r="B182" s="20" t="s">
        <v>145</v>
      </c>
      <c r="C182" s="20">
        <f t="shared" si="10"/>
        <v>0</v>
      </c>
      <c r="D182" s="46"/>
      <c r="E182" s="20">
        <v>-5000</v>
      </c>
      <c r="F182" s="41">
        <f t="shared" si="11"/>
        <v>11280</v>
      </c>
      <c r="G182" s="20" t="s">
        <v>143</v>
      </c>
      <c r="H182" s="42">
        <v>9949.4791666666697</v>
      </c>
      <c r="I182" s="43">
        <v>1007.32291666667</v>
      </c>
      <c r="J182" s="20">
        <v>-4155.5892655659181</v>
      </c>
      <c r="K182" s="20">
        <f t="shared" si="12"/>
        <v>1</v>
      </c>
      <c r="L182" s="20">
        <v>-2581.4504054701283</v>
      </c>
      <c r="M182" s="20">
        <v>-1789.5865443840255</v>
      </c>
      <c r="N182" s="43">
        <v>247.916666666667</v>
      </c>
      <c r="O182" s="43">
        <v>236.760416666667</v>
      </c>
      <c r="P182" s="42">
        <v>4303.15625</v>
      </c>
      <c r="Q182" s="20">
        <v>17</v>
      </c>
      <c r="R182" s="20">
        <v>17.7</v>
      </c>
      <c r="S182" s="20">
        <f t="shared" si="13"/>
        <v>63.86</v>
      </c>
      <c r="T182" s="44">
        <v>65.103157894736796</v>
      </c>
      <c r="U182" s="20">
        <v>62.3894736842105</v>
      </c>
      <c r="V182" s="20">
        <v>71.599999999999994</v>
      </c>
      <c r="W182" s="20">
        <v>72</v>
      </c>
      <c r="X182" s="20">
        <v>77</v>
      </c>
      <c r="Y182" s="20">
        <v>4.04</v>
      </c>
      <c r="Z182" s="44">
        <v>12</v>
      </c>
      <c r="AA182" s="44">
        <v>8996.8240655824593</v>
      </c>
      <c r="AB182" s="42">
        <v>25000</v>
      </c>
      <c r="AC182" s="44">
        <v>4.35817550505051</v>
      </c>
      <c r="AD182" s="45">
        <v>50</v>
      </c>
      <c r="AE182" s="20">
        <v>-75.599999999999994</v>
      </c>
      <c r="AF182" s="20">
        <v>0</v>
      </c>
      <c r="AG182" s="20">
        <v>2704.8</v>
      </c>
      <c r="AH182" s="20">
        <v>1997.5</v>
      </c>
      <c r="AI182" s="43">
        <f t="shared" si="14"/>
        <v>4702.3</v>
      </c>
      <c r="AJ182" s="20">
        <v>-800</v>
      </c>
      <c r="AK182" s="20">
        <v>-1100</v>
      </c>
    </row>
    <row r="183" spans="1:37" x14ac:dyDescent="0.25">
      <c r="A183" s="40">
        <v>44651</v>
      </c>
      <c r="B183" s="20" t="s">
        <v>145</v>
      </c>
      <c r="C183" s="20">
        <f t="shared" si="10"/>
        <v>0</v>
      </c>
      <c r="D183" s="46"/>
      <c r="E183" s="20">
        <v>-5000</v>
      </c>
      <c r="F183" s="41">
        <f t="shared" si="11"/>
        <v>11280</v>
      </c>
      <c r="G183" s="20" t="s">
        <v>143</v>
      </c>
      <c r="H183" s="42">
        <v>9732.2916666666697</v>
      </c>
      <c r="I183" s="43">
        <v>1006.80208333333</v>
      </c>
      <c r="J183" s="20">
        <v>-1284.9149304101336</v>
      </c>
      <c r="K183" s="20">
        <f t="shared" si="12"/>
        <v>1</v>
      </c>
      <c r="L183" s="20">
        <v>-2452.3500405060249</v>
      </c>
      <c r="M183" s="20">
        <v>-1792.6331613568548</v>
      </c>
      <c r="N183" s="43">
        <v>242.25</v>
      </c>
      <c r="O183" s="43">
        <v>222.645833333333</v>
      </c>
      <c r="P183" s="42">
        <v>4261.90625</v>
      </c>
      <c r="Q183" s="20">
        <v>16.3</v>
      </c>
      <c r="R183" s="20">
        <v>17.7</v>
      </c>
      <c r="S183" s="20">
        <f t="shared" si="13"/>
        <v>63.86</v>
      </c>
      <c r="T183" s="44">
        <v>64.336170212766007</v>
      </c>
      <c r="U183" s="20">
        <v>62.567021276595703</v>
      </c>
      <c r="V183" s="20">
        <v>71.599999999999994</v>
      </c>
      <c r="W183" s="20">
        <v>72</v>
      </c>
      <c r="X183" s="20">
        <v>77</v>
      </c>
      <c r="Y183" s="20">
        <v>3.83</v>
      </c>
      <c r="Z183" s="44">
        <v>12</v>
      </c>
      <c r="AA183" s="44">
        <v>9170.1305076628305</v>
      </c>
      <c r="AB183" s="42">
        <v>25000</v>
      </c>
      <c r="AC183" s="44">
        <v>4.3800505050505096</v>
      </c>
      <c r="AD183" s="45">
        <v>50</v>
      </c>
      <c r="AE183" s="20">
        <v>3026.8</v>
      </c>
      <c r="AF183" s="20">
        <v>0</v>
      </c>
      <c r="AG183" s="20">
        <v>1539.7</v>
      </c>
      <c r="AH183" s="20">
        <v>0</v>
      </c>
      <c r="AI183" s="43">
        <f t="shared" si="14"/>
        <v>1539.7</v>
      </c>
      <c r="AJ183" s="20">
        <v>-800</v>
      </c>
      <c r="AK183" s="20">
        <v>-1100</v>
      </c>
    </row>
    <row r="184" spans="1:37" x14ac:dyDescent="0.25">
      <c r="A184" s="40">
        <v>44652</v>
      </c>
      <c r="B184" s="20" t="s">
        <v>145</v>
      </c>
      <c r="C184" s="20">
        <f t="shared" si="10"/>
        <v>0</v>
      </c>
      <c r="D184" s="46"/>
      <c r="E184" s="20">
        <v>-5000</v>
      </c>
      <c r="F184" s="41">
        <f t="shared" si="11"/>
        <v>11280</v>
      </c>
      <c r="G184" s="20" t="s">
        <v>143</v>
      </c>
      <c r="H184" s="42">
        <v>9863.9583333333303</v>
      </c>
      <c r="I184" s="43">
        <v>985.16666666666697</v>
      </c>
      <c r="J184" s="20">
        <v>-1263.5020515502899</v>
      </c>
      <c r="K184" s="20">
        <f t="shared" si="12"/>
        <v>1</v>
      </c>
      <c r="L184" s="20">
        <v>-2392.1491687893622</v>
      </c>
      <c r="M184" s="20">
        <v>-1793.4235279707048</v>
      </c>
      <c r="N184" s="43">
        <v>237.302083333333</v>
      </c>
      <c r="O184" s="43">
        <v>215.6875</v>
      </c>
      <c r="P184" s="42">
        <v>4246.78125</v>
      </c>
      <c r="Q184" s="20">
        <v>16.399999999999999</v>
      </c>
      <c r="R184" s="20">
        <v>17.899999999999999</v>
      </c>
      <c r="S184" s="20">
        <f t="shared" si="13"/>
        <v>64.22</v>
      </c>
      <c r="T184" s="44">
        <v>65.251041666666694</v>
      </c>
      <c r="U184" s="20">
        <v>62.870833333333302</v>
      </c>
      <c r="V184" s="20">
        <v>71.599999999999994</v>
      </c>
      <c r="W184" s="20">
        <v>72</v>
      </c>
      <c r="X184" s="20">
        <v>77</v>
      </c>
      <c r="Y184" s="20">
        <v>5.89</v>
      </c>
      <c r="Z184" s="44">
        <v>12</v>
      </c>
      <c r="AA184" s="44">
        <v>9848.5763888888905</v>
      </c>
      <c r="AB184" s="42">
        <v>25000</v>
      </c>
      <c r="AC184" s="44">
        <v>4.2402777777777798</v>
      </c>
      <c r="AD184" s="45">
        <v>50</v>
      </c>
      <c r="AE184" s="20">
        <v>2943.5</v>
      </c>
      <c r="AF184" s="20">
        <v>0</v>
      </c>
      <c r="AG184" s="20">
        <v>899.9</v>
      </c>
      <c r="AH184" s="20">
        <v>591.9</v>
      </c>
      <c r="AI184" s="43">
        <f t="shared" si="14"/>
        <v>1491.8</v>
      </c>
      <c r="AJ184" s="20">
        <v>-800</v>
      </c>
      <c r="AK184" s="20">
        <v>-1100</v>
      </c>
    </row>
    <row r="185" spans="1:37" x14ac:dyDescent="0.25">
      <c r="A185" s="40">
        <v>44653</v>
      </c>
      <c r="B185" s="20" t="s">
        <v>145</v>
      </c>
      <c r="C185" s="20">
        <f t="shared" si="10"/>
        <v>0</v>
      </c>
      <c r="D185" s="46"/>
      <c r="E185" s="20">
        <v>-5000</v>
      </c>
      <c r="F185" s="41">
        <f t="shared" si="11"/>
        <v>11280</v>
      </c>
      <c r="G185" s="20" t="s">
        <v>143</v>
      </c>
      <c r="H185" s="42">
        <v>10059.784946236599</v>
      </c>
      <c r="I185" s="43">
        <v>971.85416666666697</v>
      </c>
      <c r="J185" s="20">
        <v>-1270.0726298210236</v>
      </c>
      <c r="K185" s="20">
        <f t="shared" si="12"/>
        <v>1</v>
      </c>
      <c r="L185" s="20">
        <v>-2442.2190308009576</v>
      </c>
      <c r="M185" s="20">
        <v>-1793.3534750249742</v>
      </c>
      <c r="N185" s="43">
        <v>227.895833333333</v>
      </c>
      <c r="O185" s="43">
        <v>204.78125</v>
      </c>
      <c r="P185" s="42">
        <v>4262.6875</v>
      </c>
      <c r="Q185" s="20">
        <v>17</v>
      </c>
      <c r="R185" s="20">
        <v>18.399999999999999</v>
      </c>
      <c r="S185" s="20">
        <f t="shared" si="13"/>
        <v>65.12</v>
      </c>
      <c r="T185" s="44">
        <v>66.128124999999997</v>
      </c>
      <c r="U185" s="20">
        <v>63.273958333333297</v>
      </c>
      <c r="V185" s="20">
        <v>71.599999999999994</v>
      </c>
      <c r="W185" s="20">
        <v>72</v>
      </c>
      <c r="X185" s="20">
        <v>77</v>
      </c>
      <c r="Y185" s="20">
        <v>3.38</v>
      </c>
      <c r="Z185" s="44">
        <v>12</v>
      </c>
      <c r="AA185" s="44">
        <v>9885.3449820788501</v>
      </c>
      <c r="AB185" s="42">
        <v>25000</v>
      </c>
      <c r="AC185" s="44">
        <v>4.2885859929077998</v>
      </c>
      <c r="AD185" s="45">
        <v>50</v>
      </c>
      <c r="AE185" s="20">
        <v>2249.3000000000002</v>
      </c>
      <c r="AF185" s="20">
        <v>0</v>
      </c>
      <c r="AG185" s="20">
        <v>895.9</v>
      </c>
      <c r="AH185" s="20">
        <v>596.9</v>
      </c>
      <c r="AI185" s="43">
        <f t="shared" si="14"/>
        <v>1492.8</v>
      </c>
      <c r="AJ185" s="20">
        <v>-800</v>
      </c>
      <c r="AK185" s="20">
        <v>-1100</v>
      </c>
    </row>
    <row r="186" spans="1:37" x14ac:dyDescent="0.25">
      <c r="A186" s="40">
        <v>44654</v>
      </c>
      <c r="B186" s="20" t="s">
        <v>145</v>
      </c>
      <c r="C186" s="20">
        <f t="shared" si="10"/>
        <v>0</v>
      </c>
      <c r="D186" s="46"/>
      <c r="E186" s="20">
        <v>-5000</v>
      </c>
      <c r="F186" s="41">
        <f t="shared" si="11"/>
        <v>11280</v>
      </c>
      <c r="G186" s="20" t="s">
        <v>143</v>
      </c>
      <c r="H186" s="42">
        <v>9613.5106382978702</v>
      </c>
      <c r="I186" s="43">
        <v>955.20833333333303</v>
      </c>
      <c r="J186" s="20">
        <v>-1283.602810310058</v>
      </c>
      <c r="K186" s="20">
        <f t="shared" si="12"/>
        <v>1</v>
      </c>
      <c r="L186" s="20">
        <v>-1851.5363375314846</v>
      </c>
      <c r="M186" s="20">
        <v>-1794.0983790636506</v>
      </c>
      <c r="N186" s="43">
        <v>227.104166666667</v>
      </c>
      <c r="O186" s="43">
        <v>195.989583333333</v>
      </c>
      <c r="P186" s="42">
        <v>4370.1979166666697</v>
      </c>
      <c r="Q186" s="20">
        <v>17</v>
      </c>
      <c r="R186" s="20">
        <v>18.8</v>
      </c>
      <c r="S186" s="20">
        <f t="shared" si="13"/>
        <v>65.84</v>
      </c>
      <c r="T186" s="44">
        <v>66.527083333333294</v>
      </c>
      <c r="U186" s="20">
        <v>63.318750000000001</v>
      </c>
      <c r="V186" s="20">
        <v>71.599999999999994</v>
      </c>
      <c r="W186" s="20">
        <v>72</v>
      </c>
      <c r="X186" s="20">
        <v>77</v>
      </c>
      <c r="Y186" s="20">
        <v>3.8</v>
      </c>
      <c r="Z186" s="44">
        <v>12</v>
      </c>
      <c r="AA186" s="44">
        <v>9845.7513059559205</v>
      </c>
      <c r="AB186" s="42">
        <v>25000</v>
      </c>
      <c r="AC186" s="44">
        <v>4.4264332151300199</v>
      </c>
      <c r="AD186" s="45">
        <v>50</v>
      </c>
      <c r="AE186" s="20">
        <v>898.4</v>
      </c>
      <c r="AF186" s="20">
        <v>0</v>
      </c>
      <c r="AG186" s="20">
        <v>901.9</v>
      </c>
      <c r="AH186" s="20">
        <v>596.4</v>
      </c>
      <c r="AI186" s="43">
        <f t="shared" si="14"/>
        <v>1498.3</v>
      </c>
      <c r="AJ186" s="20">
        <v>-800</v>
      </c>
      <c r="AK186" s="20">
        <v>-1100</v>
      </c>
    </row>
    <row r="187" spans="1:37" x14ac:dyDescent="0.25">
      <c r="A187" s="40">
        <v>44655</v>
      </c>
      <c r="B187" s="20" t="s">
        <v>145</v>
      </c>
      <c r="C187" s="20">
        <f t="shared" si="10"/>
        <v>0</v>
      </c>
      <c r="D187" s="46"/>
      <c r="E187" s="20">
        <v>-5000</v>
      </c>
      <c r="F187" s="41">
        <f t="shared" si="11"/>
        <v>11280</v>
      </c>
      <c r="G187" s="20" t="s">
        <v>143</v>
      </c>
      <c r="H187" s="42">
        <v>9629.8947368420995</v>
      </c>
      <c r="I187" s="43">
        <v>966.03125</v>
      </c>
      <c r="J187" s="20">
        <v>-1288.4314429039578</v>
      </c>
      <c r="K187" s="20">
        <f t="shared" si="12"/>
        <v>1</v>
      </c>
      <c r="L187" s="20">
        <v>-1278.1047729990926</v>
      </c>
      <c r="M187" s="20">
        <v>-1795.4311049900432</v>
      </c>
      <c r="N187" s="43">
        <v>218.822916666667</v>
      </c>
      <c r="O187" s="43">
        <v>188.614583333333</v>
      </c>
      <c r="P187" s="42">
        <v>4498.9270833333303</v>
      </c>
      <c r="Q187" s="20">
        <v>17.100000000000001</v>
      </c>
      <c r="R187" s="20">
        <v>18.5</v>
      </c>
      <c r="S187" s="20">
        <f t="shared" si="13"/>
        <v>65.300000000000011</v>
      </c>
      <c r="T187" s="44">
        <v>65.663541666666703</v>
      </c>
      <c r="U187" s="20">
        <v>62.965625000000003</v>
      </c>
      <c r="V187" s="20">
        <v>71.599999999999994</v>
      </c>
      <c r="W187" s="20">
        <v>72</v>
      </c>
      <c r="X187" s="20">
        <v>77</v>
      </c>
      <c r="Y187" s="20">
        <v>2.65</v>
      </c>
      <c r="Z187" s="44">
        <v>12</v>
      </c>
      <c r="AA187" s="44">
        <v>9767.7301071255097</v>
      </c>
      <c r="AB187" s="42">
        <v>25000</v>
      </c>
      <c r="AC187" s="44">
        <v>4.4903952034341197</v>
      </c>
      <c r="AD187" s="45">
        <v>50</v>
      </c>
      <c r="AE187" s="20">
        <v>834.8</v>
      </c>
      <c r="AF187" s="20">
        <v>0</v>
      </c>
      <c r="AG187" s="20">
        <v>908.5</v>
      </c>
      <c r="AH187" s="20">
        <v>588.4</v>
      </c>
      <c r="AI187" s="43">
        <f t="shared" si="14"/>
        <v>1496.9</v>
      </c>
      <c r="AJ187" s="20">
        <v>-800</v>
      </c>
      <c r="AK187" s="20">
        <v>-1100</v>
      </c>
    </row>
    <row r="188" spans="1:37" x14ac:dyDescent="0.25">
      <c r="A188" s="40">
        <v>44656</v>
      </c>
      <c r="B188" s="20" t="s">
        <v>145</v>
      </c>
      <c r="C188" s="20">
        <f t="shared" si="10"/>
        <v>0</v>
      </c>
      <c r="D188" s="46"/>
      <c r="E188" s="20">
        <v>-5000</v>
      </c>
      <c r="F188" s="41">
        <f t="shared" si="11"/>
        <v>11280</v>
      </c>
      <c r="G188" s="20" t="s">
        <v>143</v>
      </c>
      <c r="H188" s="42">
        <v>9427.9787234042597</v>
      </c>
      <c r="I188" s="43">
        <v>925.05208333333303</v>
      </c>
      <c r="J188" s="20">
        <v>-1303.6088406856568</v>
      </c>
      <c r="K188" s="20">
        <f t="shared" si="12"/>
        <v>1</v>
      </c>
      <c r="L188" s="20">
        <v>-1281.8435550541972</v>
      </c>
      <c r="M188" s="20">
        <v>-1798.026257318179</v>
      </c>
      <c r="N188" s="43">
        <v>207.614583333333</v>
      </c>
      <c r="O188" s="43">
        <v>182.010416666667</v>
      </c>
      <c r="P188" s="42">
        <v>4476.875</v>
      </c>
      <c r="Q188" s="20">
        <v>16.7</v>
      </c>
      <c r="R188" s="20">
        <v>18.399999999999999</v>
      </c>
      <c r="S188" s="20">
        <f t="shared" si="13"/>
        <v>65.12</v>
      </c>
      <c r="T188" s="44">
        <v>65.659374999999997</v>
      </c>
      <c r="U188" s="20">
        <v>62.733333333333299</v>
      </c>
      <c r="V188" s="20">
        <v>71.599999999999994</v>
      </c>
      <c r="W188" s="20">
        <v>72</v>
      </c>
      <c r="X188" s="20">
        <v>77</v>
      </c>
      <c r="Y188" s="20">
        <v>3.34</v>
      </c>
      <c r="Z188" s="44">
        <v>12</v>
      </c>
      <c r="AA188" s="44">
        <v>9557.1280328480807</v>
      </c>
      <c r="AB188" s="42">
        <v>25000</v>
      </c>
      <c r="AC188" s="44">
        <v>4.1740314327485404</v>
      </c>
      <c r="AD188" s="45">
        <v>50</v>
      </c>
      <c r="AE188" s="20">
        <v>762.9</v>
      </c>
      <c r="AF188" s="20">
        <v>0</v>
      </c>
      <c r="AG188" s="20">
        <v>905</v>
      </c>
      <c r="AH188" s="20">
        <v>587.4</v>
      </c>
      <c r="AI188" s="43">
        <f t="shared" si="14"/>
        <v>1492.4</v>
      </c>
      <c r="AJ188" s="20">
        <v>-800</v>
      </c>
      <c r="AK188" s="20">
        <v>-1100</v>
      </c>
    </row>
    <row r="189" spans="1:37" x14ac:dyDescent="0.25">
      <c r="A189" s="40">
        <v>44657</v>
      </c>
      <c r="B189" s="20" t="s">
        <v>145</v>
      </c>
      <c r="C189" s="20">
        <f t="shared" si="10"/>
        <v>0</v>
      </c>
      <c r="D189" s="46"/>
      <c r="E189" s="20">
        <v>-5000</v>
      </c>
      <c r="F189" s="41">
        <f t="shared" si="11"/>
        <v>11280</v>
      </c>
      <c r="G189" s="20" t="s">
        <v>143</v>
      </c>
      <c r="H189" s="42">
        <v>8736.1075268817203</v>
      </c>
      <c r="I189" s="43">
        <v>856</v>
      </c>
      <c r="J189" s="20">
        <v>-1339.3111537685911</v>
      </c>
      <c r="K189" s="20">
        <f t="shared" si="12"/>
        <v>1</v>
      </c>
      <c r="L189" s="20">
        <v>-1297.0053754978576</v>
      </c>
      <c r="M189" s="20">
        <v>-1800.2513382177433</v>
      </c>
      <c r="N189" s="43">
        <v>201.416666666667</v>
      </c>
      <c r="O189" s="43">
        <v>177.625</v>
      </c>
      <c r="P189" s="42">
        <v>4428.6041666666697</v>
      </c>
      <c r="Q189" s="20">
        <v>16.399999999999999</v>
      </c>
      <c r="R189" s="20">
        <v>18.8</v>
      </c>
      <c r="S189" s="20">
        <f t="shared" si="13"/>
        <v>65.84</v>
      </c>
      <c r="T189" s="44">
        <v>65.487499999999997</v>
      </c>
      <c r="U189" s="20">
        <v>62.990625000000001</v>
      </c>
      <c r="V189" s="20">
        <v>71.599999999999994</v>
      </c>
      <c r="W189" s="20">
        <v>72</v>
      </c>
      <c r="X189" s="20">
        <v>77</v>
      </c>
      <c r="Y189" s="20">
        <v>2.99</v>
      </c>
      <c r="Z189" s="44">
        <v>12</v>
      </c>
      <c r="AA189" s="44">
        <v>9264.6603290426901</v>
      </c>
      <c r="AB189" s="42">
        <v>25000</v>
      </c>
      <c r="AC189" s="44">
        <v>3.8152375730994201</v>
      </c>
      <c r="AD189" s="45">
        <v>50</v>
      </c>
      <c r="AE189" s="20">
        <v>762.5</v>
      </c>
      <c r="AF189" s="20">
        <v>0</v>
      </c>
      <c r="AG189" s="20">
        <v>899.9</v>
      </c>
      <c r="AH189" s="20">
        <v>596.4</v>
      </c>
      <c r="AI189" s="43">
        <f t="shared" si="14"/>
        <v>1496.3</v>
      </c>
      <c r="AJ189" s="20">
        <v>-600</v>
      </c>
      <c r="AK189" s="20">
        <v>-1500</v>
      </c>
    </row>
    <row r="190" spans="1:37" x14ac:dyDescent="0.25">
      <c r="A190" s="40">
        <v>44658</v>
      </c>
      <c r="B190" s="20" t="s">
        <v>145</v>
      </c>
      <c r="C190" s="20">
        <f t="shared" si="10"/>
        <v>0</v>
      </c>
      <c r="D190" s="46"/>
      <c r="E190" s="20">
        <v>-5000</v>
      </c>
      <c r="F190" s="41">
        <f t="shared" si="11"/>
        <v>11280</v>
      </c>
      <c r="G190" s="20" t="s">
        <v>143</v>
      </c>
      <c r="H190" s="42">
        <v>8527.2210526315794</v>
      </c>
      <c r="I190" s="43">
        <v>803.30208333333303</v>
      </c>
      <c r="J190" s="20">
        <v>-1360.5998406856568</v>
      </c>
      <c r="K190" s="20">
        <f t="shared" si="12"/>
        <v>1</v>
      </c>
      <c r="L190" s="20">
        <v>-1315.1108176707842</v>
      </c>
      <c r="M190" s="20">
        <v>-1801.37027842985</v>
      </c>
      <c r="N190" s="43">
        <v>198.6875</v>
      </c>
      <c r="O190" s="43">
        <v>171.479166666667</v>
      </c>
      <c r="P190" s="42">
        <v>4403.4375</v>
      </c>
      <c r="Q190" s="20">
        <v>17.100000000000001</v>
      </c>
      <c r="R190" s="20">
        <v>19.3</v>
      </c>
      <c r="S190" s="20">
        <f t="shared" si="13"/>
        <v>66.740000000000009</v>
      </c>
      <c r="T190" s="44">
        <v>67.152083333333294</v>
      </c>
      <c r="U190" s="20">
        <v>63.762365591397902</v>
      </c>
      <c r="V190" s="20">
        <v>71.599999999999994</v>
      </c>
      <c r="W190" s="20">
        <v>72</v>
      </c>
      <c r="X190" s="20">
        <v>77</v>
      </c>
      <c r="Y190" s="20">
        <v>4.1100000000000003</v>
      </c>
      <c r="Z190" s="44">
        <v>12</v>
      </c>
      <c r="AA190" s="44">
        <v>8897.1024343058507</v>
      </c>
      <c r="AB190" s="42">
        <v>25000</v>
      </c>
      <c r="AC190" s="44">
        <v>3.5633077485380098</v>
      </c>
      <c r="AD190" s="45">
        <v>50</v>
      </c>
      <c r="AE190" s="20">
        <v>531.29999999999995</v>
      </c>
      <c r="AF190" s="20">
        <v>0</v>
      </c>
      <c r="AG190" s="20">
        <v>895.4</v>
      </c>
      <c r="AH190" s="20">
        <v>596.9</v>
      </c>
      <c r="AI190" s="43">
        <f t="shared" si="14"/>
        <v>1492.3</v>
      </c>
      <c r="AJ190" s="20">
        <v>-600</v>
      </c>
      <c r="AK190" s="20">
        <v>-1500</v>
      </c>
    </row>
    <row r="191" spans="1:37" x14ac:dyDescent="0.25">
      <c r="A191" s="40">
        <v>44659</v>
      </c>
      <c r="B191" s="20" t="s">
        <v>145</v>
      </c>
      <c r="C191" s="20">
        <f t="shared" si="10"/>
        <v>0</v>
      </c>
      <c r="D191" s="46"/>
      <c r="E191" s="20">
        <v>-5000</v>
      </c>
      <c r="F191" s="41">
        <f t="shared" si="11"/>
        <v>11280</v>
      </c>
      <c r="G191" s="20" t="s">
        <v>143</v>
      </c>
      <c r="H191" s="42">
        <v>8194.3617021276605</v>
      </c>
      <c r="I191" s="43">
        <v>742.73958333333303</v>
      </c>
      <c r="J191" s="20">
        <v>-1403.0030754978575</v>
      </c>
      <c r="K191" s="20">
        <f t="shared" si="12"/>
        <v>1</v>
      </c>
      <c r="L191" s="20">
        <v>-1338.9908707083439</v>
      </c>
      <c r="M191" s="20">
        <v>-1764.5927716417048</v>
      </c>
      <c r="N191" s="43">
        <v>199.395833333333</v>
      </c>
      <c r="O191" s="43">
        <v>165.916666666667</v>
      </c>
      <c r="P191" s="42">
        <v>4318.5625</v>
      </c>
      <c r="Q191" s="20">
        <v>17.600000000000001</v>
      </c>
      <c r="R191" s="20">
        <v>19.899999999999999</v>
      </c>
      <c r="S191" s="20">
        <f t="shared" si="13"/>
        <v>67.819999999999993</v>
      </c>
      <c r="T191" s="44">
        <v>69.462500000000006</v>
      </c>
      <c r="U191" s="20">
        <v>64.665625000000006</v>
      </c>
      <c r="V191" s="20">
        <v>71.599999999999994</v>
      </c>
      <c r="W191" s="20">
        <v>72</v>
      </c>
      <c r="X191" s="20">
        <v>77</v>
      </c>
      <c r="Y191" s="20">
        <v>2.44</v>
      </c>
      <c r="Z191" s="44">
        <v>12</v>
      </c>
      <c r="AA191" s="44">
        <v>8485.8967605469898</v>
      </c>
      <c r="AB191" s="42">
        <v>25000</v>
      </c>
      <c r="AC191" s="44">
        <v>3.46539108187135</v>
      </c>
      <c r="AD191" s="45">
        <v>50</v>
      </c>
      <c r="AE191" s="20">
        <v>387.5</v>
      </c>
      <c r="AF191" s="20">
        <v>0</v>
      </c>
      <c r="AG191" s="20">
        <v>903</v>
      </c>
      <c r="AH191" s="20">
        <v>592.4</v>
      </c>
      <c r="AI191" s="43">
        <f t="shared" si="14"/>
        <v>1495.4</v>
      </c>
      <c r="AJ191" s="20">
        <v>-600</v>
      </c>
      <c r="AK191" s="20">
        <v>-1500</v>
      </c>
    </row>
    <row r="192" spans="1:37" x14ac:dyDescent="0.25">
      <c r="A192" s="40">
        <v>44660</v>
      </c>
      <c r="B192" s="20" t="s">
        <v>145</v>
      </c>
      <c r="C192" s="20">
        <f t="shared" si="10"/>
        <v>0</v>
      </c>
      <c r="D192" s="46"/>
      <c r="E192" s="20">
        <v>-5000</v>
      </c>
      <c r="F192" s="41">
        <f t="shared" si="11"/>
        <v>11280</v>
      </c>
      <c r="G192" s="20" t="s">
        <v>143</v>
      </c>
      <c r="H192" s="42">
        <v>8266.1505376344103</v>
      </c>
      <c r="I192" s="43">
        <v>676.64583333333303</v>
      </c>
      <c r="J192" s="20">
        <v>-1429.9671841441896</v>
      </c>
      <c r="K192" s="20">
        <f t="shared" si="12"/>
        <v>1</v>
      </c>
      <c r="L192" s="20">
        <v>-1367.2980189563905</v>
      </c>
      <c r="M192" s="20">
        <v>-1728.8463737069574</v>
      </c>
      <c r="N192" s="43">
        <v>205.5</v>
      </c>
      <c r="O192" s="43">
        <v>165.864583333333</v>
      </c>
      <c r="P192" s="42">
        <v>4258.65625</v>
      </c>
      <c r="Q192" s="20">
        <v>17.5</v>
      </c>
      <c r="R192" s="20">
        <v>19.8</v>
      </c>
      <c r="S192" s="20">
        <f t="shared" si="13"/>
        <v>67.64</v>
      </c>
      <c r="T192" s="44">
        <v>69.017708333333303</v>
      </c>
      <c r="U192" s="20">
        <v>64.654166666666697</v>
      </c>
      <c r="V192" s="20">
        <v>71.599999999999994</v>
      </c>
      <c r="W192" s="20">
        <v>72</v>
      </c>
      <c r="X192" s="20">
        <v>77</v>
      </c>
      <c r="Y192" s="20">
        <v>3.2</v>
      </c>
      <c r="Z192" s="44">
        <v>12</v>
      </c>
      <c r="AA192" s="44">
        <v>8329.2444307978803</v>
      </c>
      <c r="AB192" s="42">
        <v>25000</v>
      </c>
      <c r="AC192" s="44">
        <v>3.4710599415204699</v>
      </c>
      <c r="AD192" s="45">
        <v>50</v>
      </c>
      <c r="AE192" s="20">
        <v>229.6</v>
      </c>
      <c r="AF192" s="20">
        <v>0</v>
      </c>
      <c r="AG192" s="20">
        <v>898.9</v>
      </c>
      <c r="AH192" s="20">
        <v>591.4</v>
      </c>
      <c r="AI192" s="43">
        <f t="shared" si="14"/>
        <v>1490.3</v>
      </c>
      <c r="AJ192" s="20">
        <v>-600</v>
      </c>
      <c r="AK192" s="20">
        <v>-1500</v>
      </c>
    </row>
    <row r="193" spans="1:37" x14ac:dyDescent="0.25">
      <c r="A193" s="40">
        <v>44661</v>
      </c>
      <c r="B193" s="20" t="s">
        <v>145</v>
      </c>
      <c r="C193" s="20">
        <f t="shared" si="10"/>
        <v>0</v>
      </c>
      <c r="D193" s="46"/>
      <c r="E193" s="20">
        <v>-5000</v>
      </c>
      <c r="F193" s="41">
        <f t="shared" si="11"/>
        <v>11280</v>
      </c>
      <c r="G193" s="20" t="s">
        <v>143</v>
      </c>
      <c r="H193" s="42">
        <v>7246.5157894736803</v>
      </c>
      <c r="I193" s="43">
        <v>685.22916666666697</v>
      </c>
      <c r="J193" s="20">
        <v>-1429.4066298210234</v>
      </c>
      <c r="K193" s="20">
        <f t="shared" si="12"/>
        <v>1</v>
      </c>
      <c r="L193" s="20">
        <v>-1392.4575767834635</v>
      </c>
      <c r="M193" s="20">
        <v>-1719.1963893989159</v>
      </c>
      <c r="N193" s="43">
        <v>210.3125</v>
      </c>
      <c r="O193" s="43">
        <v>166.239583333333</v>
      </c>
      <c r="P193" s="42">
        <v>4240.4791666666697</v>
      </c>
      <c r="Q193" s="20">
        <v>16.2</v>
      </c>
      <c r="R193" s="20">
        <v>19.100000000000001</v>
      </c>
      <c r="S193" s="20">
        <f t="shared" si="13"/>
        <v>66.38</v>
      </c>
      <c r="T193" s="44">
        <v>65.510526315789505</v>
      </c>
      <c r="U193" s="20">
        <v>63.205263157894699</v>
      </c>
      <c r="V193" s="20">
        <v>71.599999999999994</v>
      </c>
      <c r="W193" s="20">
        <v>72</v>
      </c>
      <c r="X193" s="20">
        <v>77</v>
      </c>
      <c r="Y193" s="20">
        <v>3.01</v>
      </c>
      <c r="Z193" s="44">
        <v>12</v>
      </c>
      <c r="AA193" s="44">
        <v>7902.3426764119204</v>
      </c>
      <c r="AB193" s="42">
        <v>25000</v>
      </c>
      <c r="AC193" s="44">
        <v>3.5257967836257298</v>
      </c>
      <c r="AD193" s="45">
        <v>50</v>
      </c>
      <c r="AE193" s="20">
        <v>206.2</v>
      </c>
      <c r="AF193" s="20">
        <v>0</v>
      </c>
      <c r="AG193" s="20">
        <v>899.9</v>
      </c>
      <c r="AH193" s="20">
        <v>592.9</v>
      </c>
      <c r="AI193" s="43">
        <f t="shared" si="14"/>
        <v>1492.8</v>
      </c>
      <c r="AJ193" s="20">
        <v>-600</v>
      </c>
      <c r="AK193" s="20">
        <v>-1500</v>
      </c>
    </row>
    <row r="194" spans="1:37" x14ac:dyDescent="0.25">
      <c r="A194" s="40">
        <v>44662</v>
      </c>
      <c r="B194" s="20" t="s">
        <v>145</v>
      </c>
      <c r="C194" s="20">
        <f t="shared" si="10"/>
        <v>0</v>
      </c>
      <c r="D194" s="46"/>
      <c r="E194" s="20">
        <v>-5000</v>
      </c>
      <c r="F194" s="41">
        <f t="shared" si="11"/>
        <v>11280</v>
      </c>
      <c r="G194" s="20" t="s">
        <v>143</v>
      </c>
      <c r="H194" s="42">
        <v>6517.8404255319101</v>
      </c>
      <c r="I194" s="43">
        <v>747.82291666666697</v>
      </c>
      <c r="J194" s="20">
        <v>-1402.0645211746912</v>
      </c>
      <c r="K194" s="20">
        <f t="shared" si="12"/>
        <v>1</v>
      </c>
      <c r="L194" s="20">
        <v>-1405.0082502646837</v>
      </c>
      <c r="M194" s="20">
        <v>-1746.5064752140336</v>
      </c>
      <c r="N194" s="43">
        <v>194.78125</v>
      </c>
      <c r="O194" s="43">
        <v>160.604166666667</v>
      </c>
      <c r="P194" s="42">
        <v>4235.3229166666697</v>
      </c>
      <c r="Q194" s="20">
        <v>16</v>
      </c>
      <c r="R194" s="20">
        <v>18.2</v>
      </c>
      <c r="S194" s="20">
        <f t="shared" si="13"/>
        <v>64.759999999999991</v>
      </c>
      <c r="T194" s="44">
        <v>62.178125000000001</v>
      </c>
      <c r="U194" s="20">
        <v>62.207291666666698</v>
      </c>
      <c r="V194" s="20">
        <v>71.599999999999994</v>
      </c>
      <c r="W194" s="20">
        <v>72</v>
      </c>
      <c r="X194" s="20">
        <v>77</v>
      </c>
      <c r="Y194" s="20">
        <v>5.31</v>
      </c>
      <c r="Z194" s="44">
        <v>12</v>
      </c>
      <c r="AA194" s="44">
        <v>7343.5022508800002</v>
      </c>
      <c r="AB194" s="42">
        <v>25000</v>
      </c>
      <c r="AC194" s="44">
        <v>3.5487134502924</v>
      </c>
      <c r="AD194" s="45">
        <v>50</v>
      </c>
      <c r="AE194" s="20">
        <v>135.9</v>
      </c>
      <c r="AF194" s="20">
        <v>0</v>
      </c>
      <c r="AG194" s="20">
        <v>900.4</v>
      </c>
      <c r="AH194" s="20">
        <v>597.4</v>
      </c>
      <c r="AI194" s="43">
        <f t="shared" si="14"/>
        <v>1497.8</v>
      </c>
      <c r="AJ194" s="20">
        <v>-600</v>
      </c>
      <c r="AK194" s="20">
        <v>-1500</v>
      </c>
    </row>
    <row r="195" spans="1:37" x14ac:dyDescent="0.25">
      <c r="A195" s="40">
        <v>44663</v>
      </c>
      <c r="B195" s="20" t="s">
        <v>145</v>
      </c>
      <c r="C195" s="20">
        <f t="shared" ref="C195:C258" si="15">IF(B195="O", 1, 0)</f>
        <v>0</v>
      </c>
      <c r="D195" s="46"/>
      <c r="E195" s="20">
        <v>-5000</v>
      </c>
      <c r="F195" s="41">
        <f t="shared" ref="F195:F258" si="16">4600+6680</f>
        <v>11280</v>
      </c>
      <c r="G195" s="20" t="s">
        <v>143</v>
      </c>
      <c r="H195" s="42">
        <v>7584.0215053763404</v>
      </c>
      <c r="I195" s="43">
        <v>766.3125</v>
      </c>
      <c r="J195" s="20">
        <v>-1382.103605873456</v>
      </c>
      <c r="K195" s="20">
        <f t="shared" ref="K195:K258" si="17">IF(J195&gt;-5000,1,0)</f>
        <v>1</v>
      </c>
      <c r="L195" s="20">
        <v>-1409.3090033022436</v>
      </c>
      <c r="M195" s="20">
        <v>-1542.5841415866075</v>
      </c>
      <c r="N195" s="43">
        <v>197.520833333333</v>
      </c>
      <c r="O195" s="43">
        <v>161.59375</v>
      </c>
      <c r="P195" s="42">
        <v>4246.34375</v>
      </c>
      <c r="Q195" s="20">
        <v>15.4</v>
      </c>
      <c r="R195" s="20">
        <v>17.399999999999999</v>
      </c>
      <c r="S195" s="20">
        <f t="shared" ref="S195:S258" si="18">(R195*1.8)+32</f>
        <v>63.319999999999993</v>
      </c>
      <c r="T195" s="44">
        <v>60.547916666666701</v>
      </c>
      <c r="U195" s="20">
        <v>61.292708333333302</v>
      </c>
      <c r="V195" s="20">
        <v>71.599999999999994</v>
      </c>
      <c r="W195" s="20">
        <v>72</v>
      </c>
      <c r="X195" s="20">
        <v>77</v>
      </c>
      <c r="Y195" s="20">
        <v>3.83</v>
      </c>
      <c r="Z195" s="44">
        <v>12</v>
      </c>
      <c r="AA195" s="44">
        <v>7116.12590679398</v>
      </c>
      <c r="AB195" s="42">
        <v>25000</v>
      </c>
      <c r="AC195" s="44">
        <v>3.4664217836257301</v>
      </c>
      <c r="AD195" s="45">
        <v>50</v>
      </c>
      <c r="AE195" s="20">
        <v>535.6</v>
      </c>
      <c r="AF195" s="20">
        <v>0</v>
      </c>
      <c r="AG195" s="20">
        <v>899.4</v>
      </c>
      <c r="AH195" s="20">
        <v>589.9</v>
      </c>
      <c r="AI195" s="43">
        <f t="shared" ref="AI195:AI258" si="19">SUM(AG195:AH195)</f>
        <v>1489.3</v>
      </c>
      <c r="AJ195" s="20">
        <v>-600</v>
      </c>
      <c r="AK195" s="20">
        <v>-1500</v>
      </c>
    </row>
    <row r="196" spans="1:37" x14ac:dyDescent="0.25">
      <c r="A196" s="40">
        <v>44664</v>
      </c>
      <c r="B196" s="20" t="s">
        <v>145</v>
      </c>
      <c r="C196" s="20">
        <f t="shared" si="15"/>
        <v>0</v>
      </c>
      <c r="D196" s="46"/>
      <c r="E196" s="20">
        <v>-5000</v>
      </c>
      <c r="F196" s="41">
        <f t="shared" si="16"/>
        <v>11280</v>
      </c>
      <c r="G196" s="20" t="s">
        <v>143</v>
      </c>
      <c r="H196" s="42">
        <v>6734.0537634408602</v>
      </c>
      <c r="I196" s="43">
        <v>677.75</v>
      </c>
      <c r="J196" s="20">
        <v>-1486.0372336601968</v>
      </c>
      <c r="K196" s="20">
        <f t="shared" si="17"/>
        <v>1</v>
      </c>
      <c r="L196" s="20">
        <v>-1425.9158349347115</v>
      </c>
      <c r="M196" s="20">
        <v>-1351.9018535933415</v>
      </c>
      <c r="N196" s="43">
        <v>188.552083333333</v>
      </c>
      <c r="O196" s="43">
        <v>169.729166666667</v>
      </c>
      <c r="P196" s="42">
        <v>4209.75</v>
      </c>
      <c r="Q196" s="20">
        <v>15.2</v>
      </c>
      <c r="R196" s="20">
        <v>16.899999999999999</v>
      </c>
      <c r="S196" s="20">
        <f t="shared" si="18"/>
        <v>62.42</v>
      </c>
      <c r="T196" s="44">
        <v>60.480208333333302</v>
      </c>
      <c r="U196" s="20">
        <v>60.743749999999999</v>
      </c>
      <c r="V196" s="20">
        <v>71.599999999999994</v>
      </c>
      <c r="W196" s="20">
        <v>72</v>
      </c>
      <c r="X196" s="20">
        <v>77</v>
      </c>
      <c r="Y196" s="20">
        <v>3.64</v>
      </c>
      <c r="Z196" s="44">
        <v>12</v>
      </c>
      <c r="AA196" s="44">
        <v>6945.3052314497099</v>
      </c>
      <c r="AB196" s="42">
        <v>25000</v>
      </c>
      <c r="AC196" s="44">
        <v>3.1537902046783599</v>
      </c>
      <c r="AD196" s="45">
        <v>50</v>
      </c>
      <c r="AE196" s="20">
        <v>657.8</v>
      </c>
      <c r="AF196" s="20">
        <v>0</v>
      </c>
      <c r="AG196" s="20">
        <v>907.5</v>
      </c>
      <c r="AH196" s="20">
        <v>592.9</v>
      </c>
      <c r="AI196" s="43">
        <f t="shared" si="19"/>
        <v>1500.4</v>
      </c>
      <c r="AJ196" s="20">
        <v>-300</v>
      </c>
      <c r="AK196" s="20">
        <v>-1500</v>
      </c>
    </row>
    <row r="197" spans="1:37" x14ac:dyDescent="0.25">
      <c r="A197" s="40">
        <v>44665</v>
      </c>
      <c r="B197" s="20" t="s">
        <v>145</v>
      </c>
      <c r="C197" s="20">
        <f t="shared" si="15"/>
        <v>0</v>
      </c>
      <c r="D197" s="46"/>
      <c r="E197" s="20">
        <v>-5000</v>
      </c>
      <c r="F197" s="41">
        <f t="shared" si="16"/>
        <v>11280</v>
      </c>
      <c r="G197" s="20" t="s">
        <v>143</v>
      </c>
      <c r="H197" s="42">
        <v>6279.9894736842098</v>
      </c>
      <c r="I197" s="43">
        <v>645.621052631579</v>
      </c>
      <c r="J197" s="20">
        <v>-1474.6402551046131</v>
      </c>
      <c r="K197" s="20">
        <f t="shared" si="17"/>
        <v>1</v>
      </c>
      <c r="L197" s="20">
        <v>-1434.8504491267961</v>
      </c>
      <c r="M197" s="20">
        <v>-1365.4536625000899</v>
      </c>
      <c r="N197" s="43">
        <v>177.78125</v>
      </c>
      <c r="O197" s="43">
        <v>159.958333333333</v>
      </c>
      <c r="P197" s="42">
        <v>4115.5416666666697</v>
      </c>
      <c r="Q197" s="20">
        <v>14.7</v>
      </c>
      <c r="R197" s="20">
        <v>16.600000000000001</v>
      </c>
      <c r="S197" s="20">
        <f t="shared" si="18"/>
        <v>61.88</v>
      </c>
      <c r="T197" s="44">
        <v>61.657291666666701</v>
      </c>
      <c r="U197" s="20">
        <v>60.554166666666703</v>
      </c>
      <c r="V197" s="20">
        <v>71.599999999999994</v>
      </c>
      <c r="W197" s="20">
        <v>72</v>
      </c>
      <c r="X197" s="20">
        <v>77</v>
      </c>
      <c r="Y197" s="20">
        <v>8.58</v>
      </c>
      <c r="Z197" s="44">
        <v>12</v>
      </c>
      <c r="AA197" s="44">
        <v>6866.0215808338098</v>
      </c>
      <c r="AB197" s="42">
        <v>25000</v>
      </c>
      <c r="AC197" s="44">
        <v>2.9842027863777099</v>
      </c>
      <c r="AD197" s="45">
        <v>50</v>
      </c>
      <c r="AE197" s="20">
        <v>506.3</v>
      </c>
      <c r="AF197" s="20">
        <v>0</v>
      </c>
      <c r="AG197" s="20">
        <v>897</v>
      </c>
      <c r="AH197" s="20">
        <v>576.29999999999995</v>
      </c>
      <c r="AI197" s="43">
        <f t="shared" si="19"/>
        <v>1473.3</v>
      </c>
      <c r="AJ197" s="20">
        <v>-300</v>
      </c>
      <c r="AK197" s="20">
        <v>-1500</v>
      </c>
    </row>
    <row r="198" spans="1:37" x14ac:dyDescent="0.25">
      <c r="A198" s="40">
        <v>44666</v>
      </c>
      <c r="B198" s="20" t="s">
        <v>145</v>
      </c>
      <c r="C198" s="20">
        <f t="shared" si="15"/>
        <v>0</v>
      </c>
      <c r="D198" s="46"/>
      <c r="E198" s="20">
        <v>-5000</v>
      </c>
      <c r="F198" s="41">
        <f t="shared" si="16"/>
        <v>11280</v>
      </c>
      <c r="G198" s="20" t="s">
        <v>143</v>
      </c>
      <c r="H198" s="42">
        <v>6637.4895833333303</v>
      </c>
      <c r="I198" s="43">
        <v>591.57291666666697</v>
      </c>
      <c r="J198" s="20">
        <v>-1488.6701058734561</v>
      </c>
      <c r="K198" s="20">
        <f t="shared" si="17"/>
        <v>1</v>
      </c>
      <c r="L198" s="20">
        <v>-1446.7031443372825</v>
      </c>
      <c r="M198" s="20">
        <v>-1381.5370949517451</v>
      </c>
      <c r="N198" s="43">
        <v>190.791666666667</v>
      </c>
      <c r="O198" s="43">
        <v>166.916666666667</v>
      </c>
      <c r="P198" s="42">
        <v>4088.9375</v>
      </c>
      <c r="Q198" s="20">
        <v>14.5</v>
      </c>
      <c r="R198" s="20">
        <v>16.600000000000001</v>
      </c>
      <c r="S198" s="20">
        <f t="shared" si="18"/>
        <v>61.88</v>
      </c>
      <c r="T198" s="44">
        <v>63.972340425531897</v>
      </c>
      <c r="U198" s="20">
        <v>60.880851063829802</v>
      </c>
      <c r="V198" s="20">
        <v>71.599999999999994</v>
      </c>
      <c r="W198" s="20">
        <v>72</v>
      </c>
      <c r="X198" s="20">
        <v>77</v>
      </c>
      <c r="Y198" s="20">
        <v>4.88</v>
      </c>
      <c r="Z198" s="44">
        <v>12</v>
      </c>
      <c r="AA198" s="44">
        <v>6550.5109401527998</v>
      </c>
      <c r="AB198" s="42">
        <v>25000</v>
      </c>
      <c r="AC198" s="44">
        <v>2.8935777863777101</v>
      </c>
      <c r="AD198" s="45">
        <v>50</v>
      </c>
      <c r="AE198" s="20">
        <v>385.7</v>
      </c>
      <c r="AF198" s="20">
        <v>0</v>
      </c>
      <c r="AG198" s="20">
        <v>898.9</v>
      </c>
      <c r="AH198" s="20">
        <v>590.4</v>
      </c>
      <c r="AI198" s="43">
        <f t="shared" si="19"/>
        <v>1489.3</v>
      </c>
      <c r="AJ198" s="20">
        <v>-300</v>
      </c>
      <c r="AK198" s="20">
        <v>-1500</v>
      </c>
    </row>
    <row r="199" spans="1:37" x14ac:dyDescent="0.25">
      <c r="A199" s="40">
        <v>44667</v>
      </c>
      <c r="B199" s="20" t="s">
        <v>145</v>
      </c>
      <c r="C199" s="20">
        <f t="shared" si="15"/>
        <v>0</v>
      </c>
      <c r="D199" s="46"/>
      <c r="E199" s="20">
        <v>-5000</v>
      </c>
      <c r="F199" s="41">
        <f t="shared" si="16"/>
        <v>11280</v>
      </c>
      <c r="G199" s="20" t="s">
        <v>143</v>
      </c>
      <c r="H199" s="42">
        <v>6762.5208333333303</v>
      </c>
      <c r="I199" s="43">
        <v>538.57291666666697</v>
      </c>
      <c r="J199" s="20">
        <v>-1459.9291129039577</v>
      </c>
      <c r="K199" s="20">
        <f t="shared" si="17"/>
        <v>1</v>
      </c>
      <c r="L199" s="20">
        <v>-1458.2760626831359</v>
      </c>
      <c r="M199" s="20">
        <v>-1395.0982723148115</v>
      </c>
      <c r="N199" s="43">
        <v>225.989583333333</v>
      </c>
      <c r="O199" s="43">
        <v>231.104166666667</v>
      </c>
      <c r="P199" s="42">
        <v>4095.53125</v>
      </c>
      <c r="Q199" s="20">
        <v>15</v>
      </c>
      <c r="R199" s="20">
        <v>17</v>
      </c>
      <c r="S199" s="20">
        <f t="shared" si="18"/>
        <v>62.6</v>
      </c>
      <c r="T199" s="44">
        <v>65.426041666666706</v>
      </c>
      <c r="U199" s="20">
        <v>61.318750000000001</v>
      </c>
      <c r="V199" s="20">
        <v>71.599999999999994</v>
      </c>
      <c r="W199" s="20">
        <v>72</v>
      </c>
      <c r="X199" s="20">
        <v>77</v>
      </c>
      <c r="Y199" s="20">
        <v>3.69</v>
      </c>
      <c r="Z199" s="44">
        <v>12</v>
      </c>
      <c r="AA199" s="44">
        <v>6559.9999634502901</v>
      </c>
      <c r="AB199" s="42">
        <v>25000</v>
      </c>
      <c r="AC199" s="44">
        <v>3.0977736928104598</v>
      </c>
      <c r="AD199" s="45">
        <v>50</v>
      </c>
      <c r="AE199" s="20">
        <v>620.9</v>
      </c>
      <c r="AF199" s="20">
        <v>0</v>
      </c>
      <c r="AG199" s="20">
        <v>900.4</v>
      </c>
      <c r="AH199" s="20">
        <v>596.4</v>
      </c>
      <c r="AI199" s="43">
        <f t="shared" si="19"/>
        <v>1496.8</v>
      </c>
      <c r="AJ199" s="20">
        <v>-300</v>
      </c>
      <c r="AK199" s="20">
        <v>-1500</v>
      </c>
    </row>
    <row r="200" spans="1:37" x14ac:dyDescent="0.25">
      <c r="A200" s="40">
        <v>44668</v>
      </c>
      <c r="B200" s="20" t="s">
        <v>145</v>
      </c>
      <c r="C200" s="20">
        <f t="shared" si="15"/>
        <v>0</v>
      </c>
      <c r="D200" s="46"/>
      <c r="E200" s="20">
        <v>-5000</v>
      </c>
      <c r="F200" s="41">
        <f t="shared" si="16"/>
        <v>11280</v>
      </c>
      <c r="G200" s="20" t="s">
        <v>143</v>
      </c>
      <c r="H200" s="42">
        <v>7692.9375</v>
      </c>
      <c r="I200" s="43">
        <v>564.26315789473699</v>
      </c>
      <c r="J200" s="20">
        <v>-1445.8849972271239</v>
      </c>
      <c r="K200" s="20">
        <f t="shared" si="17"/>
        <v>1</v>
      </c>
      <c r="L200" s="20">
        <v>-1471.0323409538694</v>
      </c>
      <c r="M200" s="20">
        <v>-1406.6898570946016</v>
      </c>
      <c r="N200" s="43">
        <v>329.80208333333297</v>
      </c>
      <c r="O200" s="43">
        <v>305.20833333333297</v>
      </c>
      <c r="P200" s="42">
        <v>4387.8020833333303</v>
      </c>
      <c r="Q200" s="20">
        <v>14.9</v>
      </c>
      <c r="R200" s="20">
        <v>17.2</v>
      </c>
      <c r="S200" s="20">
        <f t="shared" si="18"/>
        <v>62.96</v>
      </c>
      <c r="T200" s="44">
        <v>66.1458333333333</v>
      </c>
      <c r="U200" s="20">
        <v>61.561458333333299</v>
      </c>
      <c r="V200" s="20">
        <v>71.599999999999994</v>
      </c>
      <c r="W200" s="20">
        <v>72</v>
      </c>
      <c r="X200" s="20">
        <v>77</v>
      </c>
      <c r="Y200" s="20">
        <v>4.26</v>
      </c>
      <c r="Z200" s="44">
        <v>12</v>
      </c>
      <c r="AA200" s="44">
        <v>7030.9826388888896</v>
      </c>
      <c r="AB200" s="42">
        <v>25000</v>
      </c>
      <c r="AC200" s="44">
        <v>3.4774305555555598</v>
      </c>
      <c r="AD200" s="45">
        <v>50</v>
      </c>
      <c r="AE200" s="20">
        <v>1332.9</v>
      </c>
      <c r="AF200" s="20">
        <v>0</v>
      </c>
      <c r="AG200" s="20">
        <v>898.4</v>
      </c>
      <c r="AH200" s="20">
        <v>595.9</v>
      </c>
      <c r="AI200" s="43">
        <f t="shared" si="19"/>
        <v>1494.3</v>
      </c>
      <c r="AJ200" s="20">
        <v>-300</v>
      </c>
      <c r="AK200" s="20">
        <v>-1500</v>
      </c>
    </row>
    <row r="201" spans="1:37" x14ac:dyDescent="0.25">
      <c r="A201" s="40">
        <v>44669</v>
      </c>
      <c r="B201" s="20" t="s">
        <v>145</v>
      </c>
      <c r="C201" s="20">
        <f t="shared" si="15"/>
        <v>0</v>
      </c>
      <c r="D201" s="46"/>
      <c r="E201" s="20">
        <v>-5000</v>
      </c>
      <c r="F201" s="41">
        <f t="shared" si="16"/>
        <v>11280</v>
      </c>
      <c r="G201" s="20" t="s">
        <v>143</v>
      </c>
      <c r="H201" s="42">
        <v>7641.7473684210499</v>
      </c>
      <c r="I201" s="43">
        <v>681.55208333333303</v>
      </c>
      <c r="J201" s="20">
        <v>-1404.13251474666</v>
      </c>
      <c r="K201" s="20">
        <f t="shared" si="17"/>
        <v>1</v>
      </c>
      <c r="L201" s="20">
        <v>-1454.6513971711622</v>
      </c>
      <c r="M201" s="20">
        <v>-1414.9542193690806</v>
      </c>
      <c r="N201" s="43">
        <v>348.91666666666703</v>
      </c>
      <c r="O201" s="43">
        <v>386.89583333333297</v>
      </c>
      <c r="P201" s="42">
        <v>4969</v>
      </c>
      <c r="Q201" s="20">
        <v>14.9</v>
      </c>
      <c r="R201" s="20">
        <v>17.5</v>
      </c>
      <c r="S201" s="20">
        <f t="shared" si="18"/>
        <v>63.5</v>
      </c>
      <c r="T201" s="44">
        <v>65.726041666666703</v>
      </c>
      <c r="U201" s="20">
        <v>61.6354166666667</v>
      </c>
      <c r="V201" s="20">
        <v>71.599999999999994</v>
      </c>
      <c r="W201" s="20">
        <v>72</v>
      </c>
      <c r="X201" s="20">
        <v>77</v>
      </c>
      <c r="Y201" s="20">
        <v>7.05</v>
      </c>
      <c r="Z201" s="44">
        <v>12</v>
      </c>
      <c r="AA201" s="44">
        <v>7365.7352339181298</v>
      </c>
      <c r="AB201" s="42">
        <v>25000</v>
      </c>
      <c r="AC201" s="44">
        <v>3.64786324786325</v>
      </c>
      <c r="AD201" s="45">
        <v>50</v>
      </c>
      <c r="AE201" s="20">
        <v>1904.6</v>
      </c>
      <c r="AF201" s="20">
        <v>0</v>
      </c>
      <c r="AG201" s="20">
        <v>908</v>
      </c>
      <c r="AH201" s="20">
        <v>599.5</v>
      </c>
      <c r="AI201" s="43">
        <f t="shared" si="19"/>
        <v>1507.5</v>
      </c>
      <c r="AJ201" s="20">
        <v>-300</v>
      </c>
      <c r="AK201" s="20">
        <v>-1500</v>
      </c>
    </row>
    <row r="202" spans="1:37" x14ac:dyDescent="0.25">
      <c r="A202" s="40">
        <v>44670</v>
      </c>
      <c r="B202" s="20" t="s">
        <v>145</v>
      </c>
      <c r="C202" s="20">
        <f t="shared" si="15"/>
        <v>0</v>
      </c>
      <c r="D202" s="46"/>
      <c r="E202" s="20">
        <v>-5000</v>
      </c>
      <c r="F202" s="41">
        <f t="shared" si="16"/>
        <v>11280</v>
      </c>
      <c r="G202" s="20" t="s">
        <v>143</v>
      </c>
      <c r="H202" s="42">
        <v>8553.5416666666697</v>
      </c>
      <c r="I202" s="43">
        <v>1286.1145833333301</v>
      </c>
      <c r="J202" s="20">
        <v>-1106.8235515502897</v>
      </c>
      <c r="K202" s="20">
        <f t="shared" si="17"/>
        <v>1</v>
      </c>
      <c r="L202" s="20">
        <v>-1381.0880564602971</v>
      </c>
      <c r="M202" s="20">
        <v>-1400.8981272879828</v>
      </c>
      <c r="N202" s="43">
        <v>292.39583333333297</v>
      </c>
      <c r="O202" s="43">
        <v>282.8125</v>
      </c>
      <c r="P202" s="42">
        <v>5968.8125</v>
      </c>
      <c r="Q202" s="20">
        <v>14.8</v>
      </c>
      <c r="R202" s="20">
        <v>17.7</v>
      </c>
      <c r="S202" s="20">
        <f t="shared" si="18"/>
        <v>63.86</v>
      </c>
      <c r="T202" s="44">
        <v>65.329473684210498</v>
      </c>
      <c r="U202" s="20">
        <v>61.956842105263199</v>
      </c>
      <c r="V202" s="20">
        <v>71.599999999999994</v>
      </c>
      <c r="W202" s="20">
        <v>72</v>
      </c>
      <c r="X202" s="20">
        <v>77</v>
      </c>
      <c r="Y202" s="20">
        <v>3.48</v>
      </c>
      <c r="Z202" s="44">
        <v>12</v>
      </c>
      <c r="AA202" s="44">
        <v>7962.7421783625696</v>
      </c>
      <c r="AB202" s="42">
        <v>25000</v>
      </c>
      <c r="AC202" s="44">
        <v>3.85123626373626</v>
      </c>
      <c r="AD202" s="45">
        <v>50</v>
      </c>
      <c r="AE202" s="20">
        <v>2403.1</v>
      </c>
      <c r="AF202" s="20">
        <v>0</v>
      </c>
      <c r="AG202" s="20">
        <v>899.9</v>
      </c>
      <c r="AH202" s="20">
        <v>591.9</v>
      </c>
      <c r="AI202" s="43">
        <f t="shared" si="19"/>
        <v>1491.8</v>
      </c>
      <c r="AJ202" s="20">
        <v>-300</v>
      </c>
      <c r="AK202" s="20">
        <v>-1500</v>
      </c>
    </row>
    <row r="203" spans="1:37" x14ac:dyDescent="0.25">
      <c r="A203" s="40">
        <v>44671</v>
      </c>
      <c r="B203" s="20" t="s">
        <v>145</v>
      </c>
      <c r="C203" s="20">
        <f t="shared" si="15"/>
        <v>0</v>
      </c>
      <c r="D203" s="46"/>
      <c r="E203" s="20">
        <v>-5000</v>
      </c>
      <c r="F203" s="41">
        <f t="shared" si="16"/>
        <v>11280</v>
      </c>
      <c r="G203" s="20" t="s">
        <v>143</v>
      </c>
      <c r="H203" s="42">
        <v>7956.1770833333303</v>
      </c>
      <c r="I203" s="43">
        <v>1371.1666666666699</v>
      </c>
      <c r="J203" s="20">
        <v>-1140.4589972271237</v>
      </c>
      <c r="K203" s="20">
        <f t="shared" si="17"/>
        <v>1</v>
      </c>
      <c r="L203" s="20">
        <v>-1311.4458347310313</v>
      </c>
      <c r="M203" s="20">
        <v>-1386.6944018207353</v>
      </c>
      <c r="N203" s="43">
        <v>436.47916666666703</v>
      </c>
      <c r="O203" s="43">
        <v>431.57291666666703</v>
      </c>
      <c r="P203" s="42">
        <v>5935.5833333333303</v>
      </c>
      <c r="Q203" s="20">
        <v>15.1</v>
      </c>
      <c r="R203" s="20">
        <v>18</v>
      </c>
      <c r="S203" s="20">
        <f t="shared" si="18"/>
        <v>64.400000000000006</v>
      </c>
      <c r="T203" s="44">
        <v>62.926041666666698</v>
      </c>
      <c r="U203" s="20">
        <v>62.194791666666703</v>
      </c>
      <c r="V203" s="20">
        <v>71.599999999999994</v>
      </c>
      <c r="W203" s="20">
        <v>72</v>
      </c>
      <c r="X203" s="20">
        <v>77</v>
      </c>
      <c r="Y203" s="20">
        <v>2.5499999999999998</v>
      </c>
      <c r="Z203" s="44">
        <v>12</v>
      </c>
      <c r="AA203" s="44">
        <v>8050.4887061403497</v>
      </c>
      <c r="AB203" s="42">
        <v>25000</v>
      </c>
      <c r="AC203" s="44">
        <v>3.9241529304029301</v>
      </c>
      <c r="AD203" s="45">
        <v>50</v>
      </c>
      <c r="AE203" s="20">
        <v>2679.1</v>
      </c>
      <c r="AF203" s="20">
        <v>0</v>
      </c>
      <c r="AG203" s="20">
        <v>901.9</v>
      </c>
      <c r="AH203" s="20">
        <v>592.4</v>
      </c>
      <c r="AI203" s="43">
        <f t="shared" si="19"/>
        <v>1494.3</v>
      </c>
      <c r="AJ203" s="20">
        <v>-300</v>
      </c>
      <c r="AK203" s="20">
        <v>-1500</v>
      </c>
    </row>
    <row r="204" spans="1:37" x14ac:dyDescent="0.25">
      <c r="A204" s="40">
        <v>44672</v>
      </c>
      <c r="B204" s="20" t="s">
        <v>145</v>
      </c>
      <c r="C204" s="20">
        <f t="shared" si="15"/>
        <v>0</v>
      </c>
      <c r="D204" s="46"/>
      <c r="E204" s="20">
        <v>-5000</v>
      </c>
      <c r="F204" s="41">
        <f t="shared" si="16"/>
        <v>11280</v>
      </c>
      <c r="G204" s="20" t="s">
        <v>143</v>
      </c>
      <c r="H204" s="42">
        <v>8150.4255319148897</v>
      </c>
      <c r="I204" s="43">
        <v>1322.5625</v>
      </c>
      <c r="J204" s="20">
        <v>-1302.8486601966219</v>
      </c>
      <c r="K204" s="20">
        <f t="shared" si="17"/>
        <v>1</v>
      </c>
      <c r="L204" s="20">
        <v>-1280.0297441895641</v>
      </c>
      <c r="M204" s="20">
        <v>-1382.5693175000899</v>
      </c>
      <c r="N204" s="43">
        <v>378.36458333333297</v>
      </c>
      <c r="O204" s="43">
        <v>418.26041666666703</v>
      </c>
      <c r="P204" s="42">
        <v>5310.84375</v>
      </c>
      <c r="Q204" s="20">
        <v>15.1</v>
      </c>
      <c r="R204" s="20">
        <v>18</v>
      </c>
      <c r="S204" s="20">
        <f t="shared" si="18"/>
        <v>64.400000000000006</v>
      </c>
      <c r="T204" s="44">
        <v>63.9270833333333</v>
      </c>
      <c r="U204" s="20">
        <v>62.430208333333297</v>
      </c>
      <c r="V204" s="20">
        <v>71.599999999999994</v>
      </c>
      <c r="W204" s="20">
        <v>72</v>
      </c>
      <c r="X204" s="20">
        <v>77</v>
      </c>
      <c r="Y204" s="20">
        <v>2.4</v>
      </c>
      <c r="Z204" s="44">
        <v>12</v>
      </c>
      <c r="AA204" s="44">
        <v>8220.0480939716308</v>
      </c>
      <c r="AB204" s="42">
        <v>25000</v>
      </c>
      <c r="AC204" s="44">
        <v>4.0023313492063499</v>
      </c>
      <c r="AD204" s="45">
        <v>50</v>
      </c>
      <c r="AE204" s="20">
        <v>2587.6</v>
      </c>
      <c r="AF204" s="20">
        <v>0</v>
      </c>
      <c r="AG204" s="20">
        <v>898.4</v>
      </c>
      <c r="AH204" s="20">
        <v>588.4</v>
      </c>
      <c r="AI204" s="43">
        <f t="shared" si="19"/>
        <v>1486.8</v>
      </c>
      <c r="AJ204" s="20">
        <v>-300</v>
      </c>
      <c r="AK204" s="20">
        <v>-1500</v>
      </c>
    </row>
    <row r="205" spans="1:37" x14ac:dyDescent="0.25">
      <c r="A205" s="40">
        <v>44673</v>
      </c>
      <c r="B205" s="20" t="s">
        <v>145</v>
      </c>
      <c r="C205" s="20">
        <f t="shared" si="15"/>
        <v>0</v>
      </c>
      <c r="D205" s="46"/>
      <c r="E205" s="20">
        <v>-5000</v>
      </c>
      <c r="F205" s="41">
        <f t="shared" si="16"/>
        <v>11280</v>
      </c>
      <c r="G205" s="20" t="s">
        <v>143</v>
      </c>
      <c r="H205" s="42">
        <v>9493.3978494623698</v>
      </c>
      <c r="I205" s="43">
        <v>1244.3333333333301</v>
      </c>
      <c r="J205" s="20">
        <v>-1347.4221298210236</v>
      </c>
      <c r="K205" s="20">
        <f t="shared" si="17"/>
        <v>1</v>
      </c>
      <c r="L205" s="20">
        <v>-1260.3371707083438</v>
      </c>
      <c r="M205" s="20">
        <v>-1378.5992499517449</v>
      </c>
      <c r="N205" s="43">
        <v>455.76041666666703</v>
      </c>
      <c r="O205" s="43">
        <v>494.97916666666703</v>
      </c>
      <c r="P205" s="42">
        <v>5739.0520833333303</v>
      </c>
      <c r="Q205" s="20">
        <v>14.7</v>
      </c>
      <c r="R205" s="20">
        <v>17.8</v>
      </c>
      <c r="S205" s="20">
        <f t="shared" si="18"/>
        <v>64.039999999999992</v>
      </c>
      <c r="T205" s="44">
        <v>62.471874999999997</v>
      </c>
      <c r="U205" s="20">
        <v>62.641666666666701</v>
      </c>
      <c r="V205" s="20">
        <v>71.599999999999994</v>
      </c>
      <c r="W205" s="20">
        <v>72</v>
      </c>
      <c r="X205" s="20">
        <v>77</v>
      </c>
      <c r="Y205" s="20">
        <v>2.2999999999999998</v>
      </c>
      <c r="Z205" s="44">
        <v>12</v>
      </c>
      <c r="AA205" s="44">
        <v>8533.3334882368599</v>
      </c>
      <c r="AB205" s="42">
        <v>25000</v>
      </c>
      <c r="AC205" s="44">
        <v>4.1232638888888902</v>
      </c>
      <c r="AD205" s="45">
        <v>50</v>
      </c>
      <c r="AE205" s="20">
        <v>3061.9</v>
      </c>
      <c r="AF205" s="20">
        <v>0</v>
      </c>
      <c r="AG205" s="20">
        <v>899.4</v>
      </c>
      <c r="AH205" s="20">
        <v>593.4</v>
      </c>
      <c r="AI205" s="43">
        <f t="shared" si="19"/>
        <v>1492.8</v>
      </c>
      <c r="AJ205" s="20">
        <v>-300</v>
      </c>
      <c r="AK205" s="20">
        <v>-1500</v>
      </c>
    </row>
    <row r="206" spans="1:37" x14ac:dyDescent="0.25">
      <c r="A206" s="40">
        <v>44674</v>
      </c>
      <c r="B206" s="20" t="s">
        <v>145</v>
      </c>
      <c r="C206" s="20">
        <f t="shared" si="15"/>
        <v>0</v>
      </c>
      <c r="D206" s="46"/>
      <c r="E206" s="20">
        <v>-5000</v>
      </c>
      <c r="F206" s="41">
        <f t="shared" si="16"/>
        <v>11280</v>
      </c>
      <c r="G206" s="20" t="s">
        <v>143</v>
      </c>
      <c r="H206" s="42">
        <v>10239.1578947368</v>
      </c>
      <c r="I206" s="43">
        <v>1315.7916666666699</v>
      </c>
      <c r="J206" s="20">
        <v>-1308.9172384673554</v>
      </c>
      <c r="K206" s="20">
        <f t="shared" si="17"/>
        <v>1</v>
      </c>
      <c r="L206" s="20">
        <v>-1241.2941154524829</v>
      </c>
      <c r="M206" s="20">
        <v>-1369.9528252605426</v>
      </c>
      <c r="N206" s="43">
        <v>411.26041666666703</v>
      </c>
      <c r="O206" s="43">
        <v>487.8125</v>
      </c>
      <c r="P206" s="42">
        <v>5783.9166666666697</v>
      </c>
      <c r="Q206" s="20">
        <v>14.8</v>
      </c>
      <c r="R206" s="20">
        <v>17.899999999999999</v>
      </c>
      <c r="S206" s="20">
        <f t="shared" si="18"/>
        <v>64.22</v>
      </c>
      <c r="T206" s="44">
        <v>62.936458333333299</v>
      </c>
      <c r="U206" s="20">
        <v>62.95</v>
      </c>
      <c r="V206" s="20">
        <v>71.599999999999994</v>
      </c>
      <c r="W206" s="20">
        <v>72</v>
      </c>
      <c r="X206" s="20">
        <v>77</v>
      </c>
      <c r="Y206" s="20">
        <v>2.0699999999999998</v>
      </c>
      <c r="Z206" s="44">
        <v>12</v>
      </c>
      <c r="AA206" s="44">
        <v>9294.3270920380291</v>
      </c>
      <c r="AB206" s="42">
        <v>25000</v>
      </c>
      <c r="AC206" s="44">
        <v>4.82635599415205</v>
      </c>
      <c r="AD206" s="45">
        <v>50</v>
      </c>
      <c r="AE206" s="20">
        <v>4366</v>
      </c>
      <c r="AF206" s="20">
        <v>0</v>
      </c>
      <c r="AG206" s="20">
        <v>893.4</v>
      </c>
      <c r="AH206" s="20">
        <v>594.4</v>
      </c>
      <c r="AI206" s="43">
        <f t="shared" si="19"/>
        <v>1487.8</v>
      </c>
      <c r="AJ206" s="20">
        <v>-300</v>
      </c>
      <c r="AK206" s="20">
        <v>-1500</v>
      </c>
    </row>
    <row r="207" spans="1:37" x14ac:dyDescent="0.25">
      <c r="A207" s="40">
        <v>44675</v>
      </c>
      <c r="B207" s="20" t="s">
        <v>145</v>
      </c>
      <c r="C207" s="20">
        <f t="shared" si="15"/>
        <v>0</v>
      </c>
      <c r="D207" s="46"/>
      <c r="E207" s="20">
        <v>-5000</v>
      </c>
      <c r="F207" s="41">
        <f t="shared" si="16"/>
        <v>11280</v>
      </c>
      <c r="G207" s="20" t="s">
        <v>143</v>
      </c>
      <c r="H207" s="42">
        <v>10637.8723404255</v>
      </c>
      <c r="I207" s="43">
        <v>1451.4375</v>
      </c>
      <c r="J207" s="20">
        <v>-1242.2429429039576</v>
      </c>
      <c r="K207" s="20">
        <f t="shared" si="17"/>
        <v>1</v>
      </c>
      <c r="L207" s="20">
        <v>-1268.3779937232164</v>
      </c>
      <c r="M207" s="20">
        <v>-1356.5839904807519</v>
      </c>
      <c r="N207" s="43">
        <v>350.11458333333297</v>
      </c>
      <c r="O207" s="43">
        <v>403.72916666666703</v>
      </c>
      <c r="P207" s="42">
        <v>6369.4895833333303</v>
      </c>
      <c r="Q207" s="20">
        <v>15.4</v>
      </c>
      <c r="R207" s="20">
        <v>18.5</v>
      </c>
      <c r="S207" s="20">
        <f t="shared" si="18"/>
        <v>65.300000000000011</v>
      </c>
      <c r="T207" s="44">
        <v>63.731250000000003</v>
      </c>
      <c r="U207" s="20">
        <v>63.362499999999997</v>
      </c>
      <c r="V207" s="20">
        <v>71.599999999999994</v>
      </c>
      <c r="W207" s="20">
        <v>72</v>
      </c>
      <c r="X207" s="20">
        <v>77</v>
      </c>
      <c r="Y207" s="20">
        <v>2.1</v>
      </c>
      <c r="Z207" s="44">
        <v>12</v>
      </c>
      <c r="AA207" s="44">
        <v>10123.476028208201</v>
      </c>
      <c r="AB207" s="42">
        <v>25000</v>
      </c>
      <c r="AC207" s="44">
        <v>5.5694115497076</v>
      </c>
      <c r="AD207" s="45">
        <v>50</v>
      </c>
      <c r="AE207" s="20">
        <v>3825.8</v>
      </c>
      <c r="AF207" s="20">
        <v>0</v>
      </c>
      <c r="AG207" s="20">
        <v>900.4</v>
      </c>
      <c r="AH207" s="20">
        <v>596.4</v>
      </c>
      <c r="AI207" s="43">
        <f t="shared" si="19"/>
        <v>1496.8</v>
      </c>
      <c r="AJ207" s="20">
        <v>-300</v>
      </c>
      <c r="AK207" s="20">
        <v>-1500</v>
      </c>
    </row>
    <row r="208" spans="1:37" x14ac:dyDescent="0.25">
      <c r="A208" s="40">
        <v>44676</v>
      </c>
      <c r="B208" s="20" t="s">
        <v>145</v>
      </c>
      <c r="C208" s="20">
        <f t="shared" si="15"/>
        <v>0</v>
      </c>
      <c r="D208" s="46"/>
      <c r="E208" s="20">
        <v>-5000</v>
      </c>
      <c r="F208" s="41">
        <f t="shared" si="16"/>
        <v>11280</v>
      </c>
      <c r="G208" s="20" t="s">
        <v>143</v>
      </c>
      <c r="H208" s="42">
        <v>9907.6344086021509</v>
      </c>
      <c r="I208" s="43">
        <v>1558.96875</v>
      </c>
      <c r="J208" s="20">
        <v>-1210.8997863624904</v>
      </c>
      <c r="K208" s="20">
        <f t="shared" si="17"/>
        <v>1</v>
      </c>
      <c r="L208" s="20">
        <v>-1282.4661515502899</v>
      </c>
      <c r="M208" s="20">
        <v>-1342.9293665655946</v>
      </c>
      <c r="N208" s="43">
        <v>321.39583333333297</v>
      </c>
      <c r="O208" s="43">
        <v>354.02083333333297</v>
      </c>
      <c r="P208" s="42">
        <v>6279.5625</v>
      </c>
      <c r="Q208" s="20">
        <v>16.2</v>
      </c>
      <c r="R208" s="20">
        <v>18.8</v>
      </c>
      <c r="S208" s="20">
        <f t="shared" si="18"/>
        <v>65.84</v>
      </c>
      <c r="T208" s="44">
        <v>64.914583333333297</v>
      </c>
      <c r="U208" s="20">
        <v>64.241666666666703</v>
      </c>
      <c r="V208" s="20">
        <v>71.599999999999994</v>
      </c>
      <c r="W208" s="20">
        <v>72</v>
      </c>
      <c r="X208" s="20">
        <v>77</v>
      </c>
      <c r="Y208" s="20">
        <v>2.4</v>
      </c>
      <c r="Z208" s="44">
        <v>12</v>
      </c>
      <c r="AA208" s="44">
        <v>10261.5548812548</v>
      </c>
      <c r="AB208" s="42">
        <v>25000</v>
      </c>
      <c r="AC208" s="44">
        <v>5.9183698830409401</v>
      </c>
      <c r="AD208" s="45">
        <v>50</v>
      </c>
      <c r="AE208" s="20">
        <v>3587.3</v>
      </c>
      <c r="AF208" s="20">
        <v>0</v>
      </c>
      <c r="AG208" s="20">
        <v>901.9</v>
      </c>
      <c r="AH208" s="20">
        <v>592.9</v>
      </c>
      <c r="AI208" s="43">
        <f t="shared" si="19"/>
        <v>1494.8</v>
      </c>
      <c r="AJ208" s="20">
        <v>-300</v>
      </c>
      <c r="AK208" s="20">
        <v>-1500</v>
      </c>
    </row>
    <row r="209" spans="1:37" x14ac:dyDescent="0.25">
      <c r="A209" s="40">
        <v>44677</v>
      </c>
      <c r="B209" s="20" t="s">
        <v>145</v>
      </c>
      <c r="C209" s="20">
        <f t="shared" si="15"/>
        <v>0</v>
      </c>
      <c r="D209" s="46"/>
      <c r="E209" s="20">
        <v>-5000</v>
      </c>
      <c r="F209" s="41">
        <f t="shared" si="16"/>
        <v>11280</v>
      </c>
      <c r="G209" s="20" t="s">
        <v>143</v>
      </c>
      <c r="H209" s="42">
        <v>8610.1157894736807</v>
      </c>
      <c r="I209" s="43">
        <v>1406.1666666666699</v>
      </c>
      <c r="J209" s="20">
        <v>-1285.6606537685907</v>
      </c>
      <c r="K209" s="20">
        <f t="shared" si="17"/>
        <v>1</v>
      </c>
      <c r="L209" s="20">
        <v>-1279.0285502646834</v>
      </c>
      <c r="M209" s="20">
        <v>-1336.0405842723899</v>
      </c>
      <c r="N209" s="43">
        <v>318.4375</v>
      </c>
      <c r="O209" s="43">
        <v>325.33333333333297</v>
      </c>
      <c r="P209" s="42">
        <v>5769.96875</v>
      </c>
      <c r="Q209" s="20">
        <v>17.399999999999999</v>
      </c>
      <c r="R209" s="20">
        <v>18.600000000000001</v>
      </c>
      <c r="S209" s="20">
        <f t="shared" si="18"/>
        <v>65.48</v>
      </c>
      <c r="T209" s="44">
        <v>65.3177083333333</v>
      </c>
      <c r="U209" s="20">
        <v>64.565624999999997</v>
      </c>
      <c r="V209" s="20">
        <v>71.599999999999994</v>
      </c>
      <c r="W209" s="20">
        <v>72</v>
      </c>
      <c r="X209" s="20">
        <v>77</v>
      </c>
      <c r="Y209" s="20">
        <v>2.2999999999999998</v>
      </c>
      <c r="Z209" s="44">
        <v>12</v>
      </c>
      <c r="AA209" s="44">
        <v>9718.5408461671195</v>
      </c>
      <c r="AB209" s="42">
        <v>25000</v>
      </c>
      <c r="AC209" s="44">
        <v>5.2288961988304097</v>
      </c>
      <c r="AD209" s="45">
        <v>50</v>
      </c>
      <c r="AE209" s="20">
        <v>3320</v>
      </c>
      <c r="AF209" s="20">
        <v>0</v>
      </c>
      <c r="AG209" s="20">
        <v>899.9</v>
      </c>
      <c r="AH209" s="20">
        <v>596.4</v>
      </c>
      <c r="AI209" s="43">
        <f t="shared" si="19"/>
        <v>1496.3</v>
      </c>
      <c r="AJ209" s="20">
        <v>-300</v>
      </c>
      <c r="AK209" s="20">
        <v>-1500</v>
      </c>
    </row>
    <row r="210" spans="1:37" x14ac:dyDescent="0.25">
      <c r="A210" s="40">
        <v>44678</v>
      </c>
      <c r="B210" s="20" t="s">
        <v>145</v>
      </c>
      <c r="C210" s="20">
        <f t="shared" si="15"/>
        <v>0</v>
      </c>
      <c r="D210" s="46"/>
      <c r="E210" s="20">
        <v>-5000</v>
      </c>
      <c r="F210" s="41">
        <f t="shared" si="16"/>
        <v>11280</v>
      </c>
      <c r="G210" s="20" t="s">
        <v>143</v>
      </c>
      <c r="H210" s="42">
        <v>7893.6914893617004</v>
      </c>
      <c r="I210" s="43">
        <v>1121.1979166666699</v>
      </c>
      <c r="J210" s="20">
        <v>-1431.8103038820268</v>
      </c>
      <c r="K210" s="20">
        <f t="shared" si="17"/>
        <v>1</v>
      </c>
      <c r="L210" s="20">
        <v>-1295.9061850768842</v>
      </c>
      <c r="M210" s="20">
        <v>-1332.1672321453777</v>
      </c>
      <c r="N210" s="43">
        <v>329.42708333333297</v>
      </c>
      <c r="O210" s="43">
        <v>308.15625</v>
      </c>
      <c r="P210" s="42">
        <v>5388.0625</v>
      </c>
      <c r="Q210" s="20">
        <v>18</v>
      </c>
      <c r="R210" s="20">
        <v>18.100000000000001</v>
      </c>
      <c r="S210" s="20">
        <f t="shared" si="18"/>
        <v>64.580000000000013</v>
      </c>
      <c r="T210" s="44">
        <v>65.342105263157904</v>
      </c>
      <c r="U210" s="20">
        <v>64.730526315789504</v>
      </c>
      <c r="V210" s="20">
        <v>71.599999999999994</v>
      </c>
      <c r="W210" s="20">
        <v>72</v>
      </c>
      <c r="X210" s="20">
        <v>77</v>
      </c>
      <c r="Y210" s="20">
        <v>2.35</v>
      </c>
      <c r="Z210" s="44">
        <v>12</v>
      </c>
      <c r="AA210" s="44">
        <v>8803.8138958125091</v>
      </c>
      <c r="AB210" s="42">
        <v>25000</v>
      </c>
      <c r="AC210" s="44">
        <v>4.6032017543859602</v>
      </c>
      <c r="AD210" s="45">
        <v>50</v>
      </c>
      <c r="AE210" s="20">
        <v>1434.5</v>
      </c>
      <c r="AF210" s="20">
        <v>0</v>
      </c>
      <c r="AG210" s="20">
        <v>913</v>
      </c>
      <c r="AH210" s="20">
        <v>594.9</v>
      </c>
      <c r="AI210" s="43">
        <f t="shared" si="19"/>
        <v>1507.9</v>
      </c>
      <c r="AJ210" s="20">
        <v>-500</v>
      </c>
      <c r="AK210" s="20">
        <v>-1500</v>
      </c>
    </row>
    <row r="211" spans="1:37" x14ac:dyDescent="0.25">
      <c r="A211" s="40">
        <v>44679</v>
      </c>
      <c r="B211" s="20" t="s">
        <v>145</v>
      </c>
      <c r="C211" s="20">
        <f t="shared" si="15"/>
        <v>0</v>
      </c>
      <c r="D211" s="46"/>
      <c r="E211" s="20">
        <v>-5000</v>
      </c>
      <c r="F211" s="41">
        <f t="shared" si="16"/>
        <v>11280</v>
      </c>
      <c r="G211" s="20" t="s">
        <v>143</v>
      </c>
      <c r="H211" s="42">
        <v>7224.5894736842101</v>
      </c>
      <c r="I211" s="43">
        <v>878.53684210526296</v>
      </c>
      <c r="J211" s="20">
        <v>-1548.0443103100579</v>
      </c>
      <c r="K211" s="20">
        <f t="shared" si="17"/>
        <v>1</v>
      </c>
      <c r="L211" s="20">
        <v>-1343.7315994454248</v>
      </c>
      <c r="M211" s="20">
        <v>-1337.4103789457665</v>
      </c>
      <c r="N211" s="43">
        <v>351.13541666666703</v>
      </c>
      <c r="O211" s="43">
        <v>293.34375</v>
      </c>
      <c r="P211" s="42">
        <v>5103.4375</v>
      </c>
      <c r="Q211" s="20">
        <v>18.3</v>
      </c>
      <c r="R211" s="20">
        <v>17.8</v>
      </c>
      <c r="S211" s="20">
        <f t="shared" si="18"/>
        <v>64.039999999999992</v>
      </c>
      <c r="T211" s="44">
        <v>64.773958333333297</v>
      </c>
      <c r="U211" s="20">
        <v>64.309375000000003</v>
      </c>
      <c r="V211" s="20">
        <v>71.599999999999994</v>
      </c>
      <c r="W211" s="20">
        <v>72</v>
      </c>
      <c r="X211" s="20">
        <v>77</v>
      </c>
      <c r="Y211" s="20">
        <v>2.27</v>
      </c>
      <c r="Z211" s="44">
        <v>12</v>
      </c>
      <c r="AA211" s="44">
        <v>7909.4655841732001</v>
      </c>
      <c r="AB211" s="42">
        <v>25000</v>
      </c>
      <c r="AC211" s="44">
        <v>4.1476461988304099</v>
      </c>
      <c r="AD211" s="45">
        <v>50</v>
      </c>
      <c r="AE211" s="20">
        <v>1025.5999999999999</v>
      </c>
      <c r="AF211" s="20">
        <v>0</v>
      </c>
      <c r="AG211" s="20">
        <v>899.9</v>
      </c>
      <c r="AH211" s="20">
        <v>598.4</v>
      </c>
      <c r="AI211" s="43">
        <f t="shared" si="19"/>
        <v>1498.3</v>
      </c>
      <c r="AJ211" s="20">
        <v>-500</v>
      </c>
      <c r="AK211" s="20">
        <v>-1500</v>
      </c>
    </row>
    <row r="212" spans="1:37" x14ac:dyDescent="0.25">
      <c r="A212" s="40">
        <v>44680</v>
      </c>
      <c r="B212" s="20" t="s">
        <v>145</v>
      </c>
      <c r="C212" s="20">
        <f t="shared" si="15"/>
        <v>0</v>
      </c>
      <c r="D212" s="46"/>
      <c r="E212" s="20">
        <v>-5000</v>
      </c>
      <c r="F212" s="41">
        <f t="shared" si="16"/>
        <v>11280</v>
      </c>
      <c r="G212" s="20" t="s">
        <v>143</v>
      </c>
      <c r="H212" s="42">
        <v>7123.1808510638302</v>
      </c>
      <c r="I212" s="43">
        <v>792.73958333333303</v>
      </c>
      <c r="J212" s="20">
        <v>-1585.8138646332243</v>
      </c>
      <c r="K212" s="20">
        <f t="shared" si="17"/>
        <v>1</v>
      </c>
      <c r="L212" s="20">
        <v>-1412.4457837912782</v>
      </c>
      <c r="M212" s="20">
        <v>-1344.3492188571786</v>
      </c>
      <c r="N212" s="43">
        <v>330.6875</v>
      </c>
      <c r="O212" s="43">
        <v>277.9375</v>
      </c>
      <c r="P212" s="42">
        <v>4870.4479166666697</v>
      </c>
      <c r="Q212" s="20">
        <v>18.5</v>
      </c>
      <c r="R212" s="20">
        <v>17.899999999999999</v>
      </c>
      <c r="S212" s="20">
        <f t="shared" si="18"/>
        <v>64.22</v>
      </c>
      <c r="T212" s="44">
        <v>64.846874999999997</v>
      </c>
      <c r="U212" s="20">
        <v>64.070833333333297</v>
      </c>
      <c r="V212" s="20">
        <v>71.599999999999994</v>
      </c>
      <c r="W212" s="20">
        <v>72</v>
      </c>
      <c r="X212" s="20">
        <v>77</v>
      </c>
      <c r="Y212" s="20">
        <v>2.13</v>
      </c>
      <c r="Z212" s="44">
        <v>12</v>
      </c>
      <c r="AA212" s="44">
        <v>7413.82060470325</v>
      </c>
      <c r="AB212" s="42">
        <v>25000</v>
      </c>
      <c r="AC212" s="44">
        <v>4.1371527777777803</v>
      </c>
      <c r="AD212" s="45">
        <v>50</v>
      </c>
      <c r="AE212" s="20">
        <v>710.2</v>
      </c>
      <c r="AF212" s="20">
        <v>0</v>
      </c>
      <c r="AG212" s="20">
        <v>905</v>
      </c>
      <c r="AH212" s="20">
        <v>590.9</v>
      </c>
      <c r="AI212" s="43">
        <f t="shared" si="19"/>
        <v>1495.9</v>
      </c>
      <c r="AJ212" s="20">
        <v>-500</v>
      </c>
      <c r="AK212" s="20">
        <v>-1500</v>
      </c>
    </row>
    <row r="213" spans="1:37" x14ac:dyDescent="0.25">
      <c r="A213" s="40">
        <v>44681</v>
      </c>
      <c r="B213" s="20" t="s">
        <v>145</v>
      </c>
      <c r="C213" s="20">
        <f t="shared" si="15"/>
        <v>0</v>
      </c>
      <c r="D213" s="46"/>
      <c r="E213" s="20">
        <v>-5000</v>
      </c>
      <c r="F213" s="41">
        <f t="shared" si="16"/>
        <v>11280</v>
      </c>
      <c r="G213" s="20" t="s">
        <v>143</v>
      </c>
      <c r="H213" s="42">
        <v>6056.4210526315801</v>
      </c>
      <c r="I213" s="43">
        <v>801.82291666666697</v>
      </c>
      <c r="J213" s="20">
        <v>-1577.9157080917569</v>
      </c>
      <c r="K213" s="20">
        <f t="shared" si="17"/>
        <v>1</v>
      </c>
      <c r="L213" s="20">
        <v>-1485.8489681371314</v>
      </c>
      <c r="M213" s="20">
        <v>-1352.7768327991646</v>
      </c>
      <c r="N213" s="43">
        <v>291.15625</v>
      </c>
      <c r="O213" s="43">
        <v>259.02083333333297</v>
      </c>
      <c r="P213" s="42">
        <v>4710.4166666666697</v>
      </c>
      <c r="Q213" s="20">
        <v>18.899999999999999</v>
      </c>
      <c r="R213" s="20">
        <v>18.3</v>
      </c>
      <c r="S213" s="20">
        <f t="shared" si="18"/>
        <v>64.94</v>
      </c>
      <c r="T213" s="44">
        <v>66.3072916666667</v>
      </c>
      <c r="U213" s="20">
        <v>64.154166666666697</v>
      </c>
      <c r="V213" s="20">
        <v>71.599999999999994</v>
      </c>
      <c r="W213" s="20">
        <v>72</v>
      </c>
      <c r="X213" s="20">
        <v>77</v>
      </c>
      <c r="Y213" s="20">
        <v>2.54</v>
      </c>
      <c r="Z213" s="44">
        <v>12</v>
      </c>
      <c r="AA213" s="44">
        <v>6801.3971257932099</v>
      </c>
      <c r="AB213" s="42">
        <v>25000</v>
      </c>
      <c r="AC213" s="44">
        <v>4.0579861111111102</v>
      </c>
      <c r="AD213" s="45">
        <v>50</v>
      </c>
      <c r="AE213" s="20">
        <v>680.2</v>
      </c>
      <c r="AF213" s="20">
        <v>0</v>
      </c>
      <c r="AG213" s="20">
        <v>904.5</v>
      </c>
      <c r="AH213" s="20">
        <v>589.4</v>
      </c>
      <c r="AI213" s="43">
        <f t="shared" si="19"/>
        <v>1493.9</v>
      </c>
      <c r="AJ213" s="20">
        <v>-500</v>
      </c>
      <c r="AK213" s="20">
        <v>-1500</v>
      </c>
    </row>
    <row r="214" spans="1:37" x14ac:dyDescent="0.25">
      <c r="A214" s="40">
        <v>44682</v>
      </c>
      <c r="B214" s="20" t="s">
        <v>145</v>
      </c>
      <c r="C214" s="20">
        <f t="shared" si="15"/>
        <v>0</v>
      </c>
      <c r="D214" s="46"/>
      <c r="E214" s="20">
        <v>-5000</v>
      </c>
      <c r="F214" s="41">
        <f t="shared" si="16"/>
        <v>11280</v>
      </c>
      <c r="G214" s="20" t="s">
        <v>143</v>
      </c>
      <c r="H214" s="42">
        <v>6463.5729166666697</v>
      </c>
      <c r="I214" s="43">
        <v>869.08421052631604</v>
      </c>
      <c r="J214" s="20">
        <v>-1385.6591777161584</v>
      </c>
      <c r="K214" s="20">
        <f t="shared" si="17"/>
        <v>1</v>
      </c>
      <c r="L214" s="20">
        <v>-1505.8486729266447</v>
      </c>
      <c r="M214" s="20">
        <v>-1348.4749885483814</v>
      </c>
      <c r="N214" s="43">
        <v>296.55208333333297</v>
      </c>
      <c r="O214" s="43">
        <v>245.989583333333</v>
      </c>
      <c r="P214" s="42">
        <v>4581.4791666666697</v>
      </c>
      <c r="Q214" s="20">
        <v>18.8</v>
      </c>
      <c r="R214" s="20">
        <v>18.5</v>
      </c>
      <c r="S214" s="20">
        <f t="shared" si="18"/>
        <v>65.300000000000011</v>
      </c>
      <c r="T214" s="44">
        <v>65.795833333333306</v>
      </c>
      <c r="U214" s="20">
        <v>64.341666666666697</v>
      </c>
      <c r="V214" s="20">
        <v>71.599999999999994</v>
      </c>
      <c r="W214" s="20">
        <v>72</v>
      </c>
      <c r="X214" s="20">
        <v>77</v>
      </c>
      <c r="Y214" s="20">
        <v>2.5499999999999998</v>
      </c>
      <c r="Z214" s="44">
        <v>12</v>
      </c>
      <c r="AA214" s="44">
        <v>6547.72494012069</v>
      </c>
      <c r="AB214" s="42">
        <v>25000</v>
      </c>
      <c r="AC214" s="44">
        <v>4.0277777777777803</v>
      </c>
      <c r="AD214" s="45">
        <v>50</v>
      </c>
      <c r="AE214" s="20">
        <v>675.2</v>
      </c>
      <c r="AF214" s="20">
        <v>0</v>
      </c>
      <c r="AG214" s="20">
        <v>904</v>
      </c>
      <c r="AH214" s="20">
        <v>595.9</v>
      </c>
      <c r="AI214" s="43">
        <f t="shared" si="19"/>
        <v>1499.9</v>
      </c>
      <c r="AJ214" s="20">
        <v>-500</v>
      </c>
      <c r="AK214" s="20">
        <v>-1500</v>
      </c>
    </row>
    <row r="215" spans="1:37" x14ac:dyDescent="0.25">
      <c r="A215" s="40">
        <v>44683</v>
      </c>
      <c r="B215" s="20" t="s">
        <v>145</v>
      </c>
      <c r="C215" s="20">
        <f t="shared" si="15"/>
        <v>0</v>
      </c>
      <c r="D215" s="46"/>
      <c r="E215" s="20">
        <v>-5000</v>
      </c>
      <c r="F215" s="41">
        <f t="shared" si="16"/>
        <v>11280</v>
      </c>
      <c r="G215" s="20" t="s">
        <v>143</v>
      </c>
      <c r="H215" s="42">
        <v>6273.46875</v>
      </c>
      <c r="I215" s="43">
        <v>1003.58333333333</v>
      </c>
      <c r="J215" s="20">
        <v>-1325.2657799344593</v>
      </c>
      <c r="K215" s="20">
        <f t="shared" si="17"/>
        <v>1</v>
      </c>
      <c r="L215" s="20">
        <v>-1484.5397681371312</v>
      </c>
      <c r="M215" s="20">
        <v>-1342.8416503475098</v>
      </c>
      <c r="N215" s="43">
        <v>294.47916666666703</v>
      </c>
      <c r="O215" s="43">
        <v>238.9375</v>
      </c>
      <c r="P215" s="42">
        <v>4519.0208333333303</v>
      </c>
      <c r="Q215" s="20">
        <v>18.8</v>
      </c>
      <c r="R215" s="20">
        <v>18.5</v>
      </c>
      <c r="S215" s="20">
        <f t="shared" si="18"/>
        <v>65.300000000000011</v>
      </c>
      <c r="T215" s="44">
        <v>65.126315789473693</v>
      </c>
      <c r="U215" s="20">
        <v>64.242105263157896</v>
      </c>
      <c r="V215" s="20">
        <v>71.599999999999994</v>
      </c>
      <c r="W215" s="20">
        <v>72</v>
      </c>
      <c r="X215" s="20">
        <v>77</v>
      </c>
      <c r="Y215" s="20">
        <v>2.44</v>
      </c>
      <c r="Z215" s="44">
        <v>12</v>
      </c>
      <c r="AA215" s="44">
        <v>6264.4875730994199</v>
      </c>
      <c r="AB215" s="42">
        <v>25000</v>
      </c>
      <c r="AC215" s="44">
        <v>3.98020833333333</v>
      </c>
      <c r="AD215" s="45">
        <v>50</v>
      </c>
      <c r="AE215" s="20">
        <v>775.6</v>
      </c>
      <c r="AF215" s="20">
        <v>0</v>
      </c>
      <c r="AG215" s="20">
        <v>915</v>
      </c>
      <c r="AH215" s="20">
        <v>589.4</v>
      </c>
      <c r="AI215" s="43">
        <f t="shared" si="19"/>
        <v>1504.4</v>
      </c>
      <c r="AJ215" s="20">
        <v>-500</v>
      </c>
      <c r="AK215" s="20">
        <v>-1500</v>
      </c>
    </row>
    <row r="216" spans="1:37" x14ac:dyDescent="0.25">
      <c r="A216" s="40">
        <v>44684</v>
      </c>
      <c r="B216" s="20" t="s">
        <v>145</v>
      </c>
      <c r="C216" s="20">
        <f t="shared" si="15"/>
        <v>0</v>
      </c>
      <c r="D216" s="46"/>
      <c r="E216" s="20">
        <v>-5000</v>
      </c>
      <c r="F216" s="41">
        <f t="shared" si="16"/>
        <v>11280</v>
      </c>
      <c r="G216" s="20" t="s">
        <v>143</v>
      </c>
      <c r="H216" s="42">
        <v>5992.3723404255297</v>
      </c>
      <c r="I216" s="43">
        <v>919.15625</v>
      </c>
      <c r="J216" s="20">
        <v>-1366.5370754978571</v>
      </c>
      <c r="K216" s="20">
        <f t="shared" si="17"/>
        <v>1</v>
      </c>
      <c r="L216" s="20">
        <v>-1448.2383211746915</v>
      </c>
      <c r="M216" s="20">
        <v>-1361.3926163437645</v>
      </c>
      <c r="N216" s="43">
        <v>283.77083333333297</v>
      </c>
      <c r="O216" s="43">
        <v>227.385416666667</v>
      </c>
      <c r="P216" s="42">
        <v>4464.6145833333303</v>
      </c>
      <c r="Q216" s="20">
        <v>18.899999999999999</v>
      </c>
      <c r="R216" s="20">
        <v>18.600000000000001</v>
      </c>
      <c r="S216" s="20">
        <f t="shared" si="18"/>
        <v>65.48</v>
      </c>
      <c r="T216" s="44">
        <v>64.644791666666706</v>
      </c>
      <c r="U216" s="20">
        <v>64.202083333333306</v>
      </c>
      <c r="V216" s="20">
        <v>71.599999999999994</v>
      </c>
      <c r="W216" s="20">
        <v>72</v>
      </c>
      <c r="X216" s="20">
        <v>77</v>
      </c>
      <c r="Y216" s="20">
        <v>2.25</v>
      </c>
      <c r="Z216" s="44">
        <v>12</v>
      </c>
      <c r="AA216" s="44">
        <v>6243.1380023640704</v>
      </c>
      <c r="AB216" s="42">
        <v>25000</v>
      </c>
      <c r="AC216" s="44">
        <v>4.0034722222222197</v>
      </c>
      <c r="AD216" s="45">
        <v>50</v>
      </c>
      <c r="AE216" s="20">
        <v>613.9</v>
      </c>
      <c r="AF216" s="20">
        <v>0</v>
      </c>
      <c r="AG216" s="20">
        <v>904.5</v>
      </c>
      <c r="AH216" s="20">
        <v>590.9</v>
      </c>
      <c r="AI216" s="43">
        <f t="shared" si="19"/>
        <v>1495.4</v>
      </c>
      <c r="AJ216" s="20">
        <v>-500</v>
      </c>
      <c r="AK216" s="20">
        <v>-1500</v>
      </c>
    </row>
    <row r="217" spans="1:37" x14ac:dyDescent="0.25">
      <c r="A217" s="40">
        <v>44685</v>
      </c>
      <c r="B217" s="20" t="s">
        <v>145</v>
      </c>
      <c r="C217" s="20">
        <f t="shared" si="15"/>
        <v>0</v>
      </c>
      <c r="D217" s="46"/>
      <c r="E217" s="20">
        <v>-5000</v>
      </c>
      <c r="F217" s="41">
        <f t="shared" si="16"/>
        <v>11280</v>
      </c>
      <c r="G217" s="20" t="s">
        <v>143</v>
      </c>
      <c r="H217" s="42">
        <v>5602.6631578947399</v>
      </c>
      <c r="I217" s="43">
        <v>806.17708333333303</v>
      </c>
      <c r="J217" s="20">
        <v>-1441.2519364759266</v>
      </c>
      <c r="K217" s="20">
        <f t="shared" si="17"/>
        <v>1</v>
      </c>
      <c r="L217" s="20">
        <v>-1419.3259355432317</v>
      </c>
      <c r="M217" s="20">
        <v>-1382.877826290108</v>
      </c>
      <c r="N217" s="43">
        <v>259.03125</v>
      </c>
      <c r="O217" s="43">
        <v>218.385416666667</v>
      </c>
      <c r="P217" s="42">
        <v>4357.4375</v>
      </c>
      <c r="Q217" s="20">
        <v>19.100000000000001</v>
      </c>
      <c r="R217" s="20">
        <v>19.399999999999999</v>
      </c>
      <c r="S217" s="20">
        <f t="shared" si="18"/>
        <v>66.92</v>
      </c>
      <c r="T217" s="44">
        <v>66.275000000000006</v>
      </c>
      <c r="U217" s="20">
        <v>64.742708333333297</v>
      </c>
      <c r="V217" s="20">
        <v>71.599999999999994</v>
      </c>
      <c r="W217" s="20">
        <v>72</v>
      </c>
      <c r="X217" s="20">
        <v>77</v>
      </c>
      <c r="Y217" s="20">
        <v>2.38</v>
      </c>
      <c r="Z217" s="44">
        <v>12</v>
      </c>
      <c r="AA217" s="44">
        <v>5956.1680827734199</v>
      </c>
      <c r="AB217" s="42">
        <v>25000</v>
      </c>
      <c r="AC217" s="44">
        <v>3.7361111111111098</v>
      </c>
      <c r="AD217" s="45">
        <v>50</v>
      </c>
      <c r="AE217" s="20">
        <v>384</v>
      </c>
      <c r="AF217" s="20">
        <v>0</v>
      </c>
      <c r="AG217" s="20">
        <v>908</v>
      </c>
      <c r="AH217" s="20">
        <v>598.4</v>
      </c>
      <c r="AI217" s="43">
        <f t="shared" si="19"/>
        <v>1506.4</v>
      </c>
      <c r="AJ217" s="20">
        <v>-1000</v>
      </c>
      <c r="AK217" s="20">
        <v>-1700</v>
      </c>
    </row>
    <row r="218" spans="1:37" x14ac:dyDescent="0.25">
      <c r="A218" s="40">
        <v>44686</v>
      </c>
      <c r="B218" s="20" t="s">
        <v>145</v>
      </c>
      <c r="C218" s="20">
        <f t="shared" si="15"/>
        <v>0</v>
      </c>
      <c r="D218" s="46"/>
      <c r="E218" s="20">
        <v>-5000</v>
      </c>
      <c r="F218" s="41">
        <f t="shared" si="16"/>
        <v>11280</v>
      </c>
      <c r="G218" s="20" t="s">
        <v>143</v>
      </c>
      <c r="H218" s="42">
        <v>5587.3645833333303</v>
      </c>
      <c r="I218" s="43">
        <v>676.69791666666697</v>
      </c>
      <c r="J218" s="20">
        <v>-1494.6857320393244</v>
      </c>
      <c r="K218" s="20">
        <f t="shared" si="17"/>
        <v>1</v>
      </c>
      <c r="L218" s="20">
        <v>-1402.6799403327452</v>
      </c>
      <c r="M218" s="20">
        <v>-1396.5804742788721</v>
      </c>
      <c r="N218" s="43">
        <v>259.5625</v>
      </c>
      <c r="O218" s="43">
        <v>210.510416666667</v>
      </c>
      <c r="P218" s="42">
        <v>4150.2604166666697</v>
      </c>
      <c r="Q218" s="20">
        <v>19.2</v>
      </c>
      <c r="R218" s="20">
        <v>19.7</v>
      </c>
      <c r="S218" s="20">
        <f t="shared" si="18"/>
        <v>67.460000000000008</v>
      </c>
      <c r="T218" s="44">
        <v>68.631578947368396</v>
      </c>
      <c r="U218" s="20">
        <v>65.089473684210503</v>
      </c>
      <c r="V218" s="20">
        <v>71.599999999999994</v>
      </c>
      <c r="W218" s="20">
        <v>72</v>
      </c>
      <c r="X218" s="20">
        <v>77</v>
      </c>
      <c r="Y218" s="20">
        <v>2.0499999999999998</v>
      </c>
      <c r="Z218" s="44">
        <v>12</v>
      </c>
      <c r="AA218" s="44">
        <v>5727.4666938845303</v>
      </c>
      <c r="AB218" s="42">
        <v>25000</v>
      </c>
      <c r="AC218" s="44">
        <v>3.26840277777778</v>
      </c>
      <c r="AD218" s="45">
        <v>50</v>
      </c>
      <c r="AE218" s="20">
        <v>126.2</v>
      </c>
      <c r="AF218" s="20">
        <v>0</v>
      </c>
      <c r="AG218" s="20">
        <v>907.5</v>
      </c>
      <c r="AH218" s="20">
        <v>589.9</v>
      </c>
      <c r="AI218" s="43">
        <f t="shared" si="19"/>
        <v>1497.4</v>
      </c>
      <c r="AJ218" s="20">
        <v>-1000</v>
      </c>
      <c r="AK218" s="20">
        <v>-1700</v>
      </c>
    </row>
    <row r="219" spans="1:37" x14ac:dyDescent="0.25">
      <c r="A219" s="40">
        <v>44687</v>
      </c>
      <c r="B219" s="20" t="s">
        <v>145</v>
      </c>
      <c r="C219" s="20">
        <f t="shared" si="15"/>
        <v>0</v>
      </c>
      <c r="D219" s="46"/>
      <c r="E219" s="20">
        <v>-5000</v>
      </c>
      <c r="F219" s="41">
        <f t="shared" si="16"/>
        <v>11280</v>
      </c>
      <c r="G219" s="20" t="s">
        <v>143</v>
      </c>
      <c r="H219" s="42">
        <v>5866.6489361702097</v>
      </c>
      <c r="I219" s="43">
        <v>654.09375</v>
      </c>
      <c r="J219" s="20">
        <v>-1517.0126712881274</v>
      </c>
      <c r="K219" s="20">
        <f t="shared" si="17"/>
        <v>1</v>
      </c>
      <c r="L219" s="20">
        <v>-1428.950639047139</v>
      </c>
      <c r="M219" s="20">
        <v>-1408.6940843836655</v>
      </c>
      <c r="N219" s="43">
        <v>264.27083333333297</v>
      </c>
      <c r="O219" s="43">
        <v>205.895833333333</v>
      </c>
      <c r="P219" s="42">
        <v>4027.3333333333298</v>
      </c>
      <c r="Q219" s="20">
        <v>18.7</v>
      </c>
      <c r="R219" s="20">
        <v>19.8</v>
      </c>
      <c r="S219" s="20">
        <f t="shared" si="18"/>
        <v>67.64</v>
      </c>
      <c r="T219" s="44">
        <v>69.084042553191495</v>
      </c>
      <c r="U219" s="20">
        <v>65.293617021276603</v>
      </c>
      <c r="V219" s="20">
        <v>71.599999999999994</v>
      </c>
      <c r="W219" s="20">
        <v>72</v>
      </c>
      <c r="X219" s="20">
        <v>77</v>
      </c>
      <c r="Y219" s="20">
        <v>1.92</v>
      </c>
      <c r="Z219" s="44">
        <v>12</v>
      </c>
      <c r="AA219" s="44">
        <v>5685.5588924660897</v>
      </c>
      <c r="AB219" s="42">
        <v>25000</v>
      </c>
      <c r="AC219" s="44">
        <v>2.7447916666666701</v>
      </c>
      <c r="AD219" s="45">
        <v>50</v>
      </c>
      <c r="AE219" s="20">
        <v>71.400000000000006</v>
      </c>
      <c r="AF219" s="20">
        <v>0</v>
      </c>
      <c r="AG219" s="20">
        <v>915.5</v>
      </c>
      <c r="AH219" s="20">
        <v>593.9</v>
      </c>
      <c r="AI219" s="43">
        <f t="shared" si="19"/>
        <v>1509.4</v>
      </c>
      <c r="AJ219" s="20">
        <v>-1000</v>
      </c>
      <c r="AK219" s="20">
        <v>-1700</v>
      </c>
    </row>
    <row r="220" spans="1:37" x14ac:dyDescent="0.25">
      <c r="A220" s="40">
        <v>44688</v>
      </c>
      <c r="B220" s="20" t="s">
        <v>145</v>
      </c>
      <c r="C220" s="20">
        <f t="shared" si="15"/>
        <v>0</v>
      </c>
      <c r="D220" s="46"/>
      <c r="E220" s="20">
        <v>-5000</v>
      </c>
      <c r="F220" s="41">
        <f t="shared" si="16"/>
        <v>11280</v>
      </c>
      <c r="G220" s="20" t="s">
        <v>143</v>
      </c>
      <c r="H220" s="42">
        <v>5754.8064516128998</v>
      </c>
      <c r="I220" s="43">
        <v>721.77083333333303</v>
      </c>
      <c r="J220" s="20">
        <v>-1214.8630639021931</v>
      </c>
      <c r="K220" s="20">
        <f t="shared" si="17"/>
        <v>1</v>
      </c>
      <c r="L220" s="20">
        <v>-1406.8700958406857</v>
      </c>
      <c r="M220" s="20">
        <v>-1401.9759290575823</v>
      </c>
      <c r="N220" s="43">
        <v>245.822916666667</v>
      </c>
      <c r="O220" s="43">
        <v>204.479166666667</v>
      </c>
      <c r="P220" s="42">
        <v>3892.3333333333298</v>
      </c>
      <c r="Q220" s="20">
        <v>18.600000000000001</v>
      </c>
      <c r="R220" s="20">
        <v>19.899999999999999</v>
      </c>
      <c r="S220" s="20">
        <f t="shared" si="18"/>
        <v>67.819999999999993</v>
      </c>
      <c r="T220" s="44">
        <v>67.96875</v>
      </c>
      <c r="U220" s="20">
        <v>65.310416666666697</v>
      </c>
      <c r="V220" s="20">
        <v>71.599999999999994</v>
      </c>
      <c r="W220" s="20">
        <v>72</v>
      </c>
      <c r="X220" s="20">
        <v>77</v>
      </c>
      <c r="Y220" s="20">
        <v>2.0699999999999998</v>
      </c>
      <c r="Z220" s="44">
        <v>12</v>
      </c>
      <c r="AA220" s="44">
        <v>5736.2733237054799</v>
      </c>
      <c r="AB220" s="42">
        <v>25000</v>
      </c>
      <c r="AC220" s="44">
        <v>2.4979166666666699</v>
      </c>
      <c r="AD220" s="45">
        <v>50</v>
      </c>
      <c r="AE220" s="20">
        <v>443.9</v>
      </c>
      <c r="AF220" s="20">
        <v>0</v>
      </c>
      <c r="AG220" s="20">
        <v>901.4</v>
      </c>
      <c r="AH220" s="20">
        <v>297.39999999999998</v>
      </c>
      <c r="AI220" s="43">
        <f t="shared" si="19"/>
        <v>1198.8</v>
      </c>
      <c r="AJ220" s="20">
        <v>-1000</v>
      </c>
      <c r="AK220" s="20">
        <v>-1700</v>
      </c>
    </row>
    <row r="221" spans="1:37" x14ac:dyDescent="0.25">
      <c r="A221" s="40">
        <v>44689</v>
      </c>
      <c r="B221" s="20" t="s">
        <v>145</v>
      </c>
      <c r="C221" s="20">
        <f t="shared" si="15"/>
        <v>0</v>
      </c>
      <c r="D221" s="46"/>
      <c r="E221" s="20">
        <v>-5000</v>
      </c>
      <c r="F221" s="41">
        <f t="shared" si="16"/>
        <v>11280</v>
      </c>
      <c r="G221" s="20" t="s">
        <v>143</v>
      </c>
      <c r="H221" s="42">
        <v>5987.3263157894698</v>
      </c>
      <c r="I221" s="43">
        <v>950.38541666666697</v>
      </c>
      <c r="J221" s="20">
        <v>-1105.6613290899925</v>
      </c>
      <c r="K221" s="20">
        <f t="shared" si="17"/>
        <v>1</v>
      </c>
      <c r="L221" s="20">
        <v>-1354.6949465591129</v>
      </c>
      <c r="M221" s="20">
        <v>-1392.2200994994419</v>
      </c>
      <c r="N221" s="43">
        <v>240.833333333333</v>
      </c>
      <c r="O221" s="43">
        <v>201.53125</v>
      </c>
      <c r="P221" s="42">
        <v>3867.09375</v>
      </c>
      <c r="Q221" s="20">
        <v>19.100000000000001</v>
      </c>
      <c r="R221" s="20">
        <v>19.399999999999999</v>
      </c>
      <c r="S221" s="20">
        <f t="shared" si="18"/>
        <v>66.92</v>
      </c>
      <c r="T221" s="44">
        <v>64.788541666666703</v>
      </c>
      <c r="U221" s="20">
        <v>64.465625000000003</v>
      </c>
      <c r="V221" s="20">
        <v>71.599999999999994</v>
      </c>
      <c r="W221" s="20">
        <v>72</v>
      </c>
      <c r="X221" s="20">
        <v>77</v>
      </c>
      <c r="Y221" s="20">
        <v>2.2599999999999998</v>
      </c>
      <c r="Z221" s="44">
        <v>12</v>
      </c>
      <c r="AA221" s="44">
        <v>5869.5939011908604</v>
      </c>
      <c r="AB221" s="42">
        <v>25000</v>
      </c>
      <c r="AC221" s="44">
        <v>2.4184247076023402</v>
      </c>
      <c r="AD221" s="45">
        <v>50</v>
      </c>
      <c r="AE221" s="20">
        <v>549</v>
      </c>
      <c r="AF221" s="20">
        <v>0</v>
      </c>
      <c r="AG221" s="20">
        <v>903.5</v>
      </c>
      <c r="AH221" s="20">
        <v>292.39999999999998</v>
      </c>
      <c r="AI221" s="43">
        <f t="shared" si="19"/>
        <v>1195.9000000000001</v>
      </c>
      <c r="AJ221" s="20">
        <v>-1000</v>
      </c>
      <c r="AK221" s="20">
        <v>-1700</v>
      </c>
    </row>
    <row r="222" spans="1:37" x14ac:dyDescent="0.25">
      <c r="A222" s="40">
        <v>44690</v>
      </c>
      <c r="B222" s="20" t="s">
        <v>145</v>
      </c>
      <c r="C222" s="20">
        <f t="shared" si="15"/>
        <v>0</v>
      </c>
      <c r="D222" s="46"/>
      <c r="E222" s="20">
        <v>-5000</v>
      </c>
      <c r="F222" s="41">
        <f t="shared" si="16"/>
        <v>11280</v>
      </c>
      <c r="G222" s="20" t="s">
        <v>143</v>
      </c>
      <c r="H222" s="42">
        <v>6606.3854166666697</v>
      </c>
      <c r="I222" s="43">
        <v>1177.3157894736801</v>
      </c>
      <c r="J222" s="20">
        <v>-1014.6778769851273</v>
      </c>
      <c r="K222" s="20">
        <f t="shared" si="17"/>
        <v>1</v>
      </c>
      <c r="L222" s="20">
        <v>-1269.380134660953</v>
      </c>
      <c r="M222" s="20">
        <v>-1378.2042488296302</v>
      </c>
      <c r="N222" s="43">
        <v>232.875</v>
      </c>
      <c r="O222" s="43">
        <v>196.583333333333</v>
      </c>
      <c r="P222" s="42">
        <v>3887.8333333333298</v>
      </c>
      <c r="Q222" s="20">
        <v>18.100000000000001</v>
      </c>
      <c r="R222" s="20">
        <v>18.7</v>
      </c>
      <c r="S222" s="20">
        <f t="shared" si="18"/>
        <v>65.66</v>
      </c>
      <c r="T222" s="44">
        <v>62.090625000000003</v>
      </c>
      <c r="U222" s="20">
        <v>63.686458333333299</v>
      </c>
      <c r="V222" s="20">
        <v>71.599999999999994</v>
      </c>
      <c r="W222" s="20">
        <v>72</v>
      </c>
      <c r="X222" s="20">
        <v>77</v>
      </c>
      <c r="Y222" s="20">
        <v>2.08</v>
      </c>
      <c r="Z222" s="44">
        <v>12</v>
      </c>
      <c r="AA222" s="44">
        <v>6116.1727280230098</v>
      </c>
      <c r="AB222" s="42">
        <v>25000</v>
      </c>
      <c r="AC222" s="44">
        <v>2.43023026315789</v>
      </c>
      <c r="AD222" s="45">
        <v>50</v>
      </c>
      <c r="AE222" s="20">
        <v>803.2</v>
      </c>
      <c r="AF222" s="20">
        <v>0</v>
      </c>
      <c r="AG222" s="20">
        <v>906.5</v>
      </c>
      <c r="AH222" s="20">
        <v>296.39999999999998</v>
      </c>
      <c r="AI222" s="43">
        <f t="shared" si="19"/>
        <v>1202.9000000000001</v>
      </c>
      <c r="AJ222" s="20">
        <v>-1000</v>
      </c>
      <c r="AK222" s="20">
        <v>-1700</v>
      </c>
    </row>
    <row r="223" spans="1:37" x14ac:dyDescent="0.25">
      <c r="A223" s="40">
        <v>44691</v>
      </c>
      <c r="B223" s="20" t="s">
        <v>145</v>
      </c>
      <c r="C223" s="20">
        <f t="shared" si="15"/>
        <v>0</v>
      </c>
      <c r="D223" s="46"/>
      <c r="E223" s="20">
        <v>-5000</v>
      </c>
      <c r="F223" s="41">
        <f t="shared" si="16"/>
        <v>11280</v>
      </c>
      <c r="G223" s="20" t="s">
        <v>143</v>
      </c>
      <c r="H223" s="42">
        <v>6964.2708333333303</v>
      </c>
      <c r="I223" s="43">
        <v>1086.96875</v>
      </c>
      <c r="J223" s="20">
        <v>-1057.4686117973279</v>
      </c>
      <c r="K223" s="20">
        <f t="shared" si="17"/>
        <v>1</v>
      </c>
      <c r="L223" s="20">
        <v>-1181.9367106125535</v>
      </c>
      <c r="M223" s="20">
        <v>-1361.9048172602543</v>
      </c>
      <c r="N223" s="43">
        <v>228.34375</v>
      </c>
      <c r="O223" s="43">
        <v>205.729166666667</v>
      </c>
      <c r="P223" s="42">
        <v>3897.8229166666702</v>
      </c>
      <c r="Q223" s="20">
        <v>17.600000000000001</v>
      </c>
      <c r="R223" s="20">
        <v>18.100000000000001</v>
      </c>
      <c r="S223" s="20">
        <f t="shared" si="18"/>
        <v>64.580000000000013</v>
      </c>
      <c r="T223" s="44">
        <v>61.877083333333303</v>
      </c>
      <c r="U223" s="20">
        <v>63.381250000000001</v>
      </c>
      <c r="V223" s="20">
        <v>71.599999999999994</v>
      </c>
      <c r="W223" s="20">
        <v>72</v>
      </c>
      <c r="X223" s="20">
        <v>77</v>
      </c>
      <c r="Y223" s="20">
        <v>2.09</v>
      </c>
      <c r="Z223" s="44">
        <v>12</v>
      </c>
      <c r="AA223" s="44">
        <v>6519.3275219298203</v>
      </c>
      <c r="AB223" s="42">
        <v>25000</v>
      </c>
      <c r="AC223" s="44">
        <v>2.7125219298245602</v>
      </c>
      <c r="AD223" s="45">
        <v>50</v>
      </c>
      <c r="AE223" s="20">
        <v>725.8</v>
      </c>
      <c r="AF223" s="20">
        <v>0</v>
      </c>
      <c r="AG223" s="20">
        <v>908</v>
      </c>
      <c r="AH223" s="20">
        <v>298</v>
      </c>
      <c r="AI223" s="43">
        <f t="shared" si="19"/>
        <v>1206</v>
      </c>
      <c r="AJ223" s="20">
        <v>-1000</v>
      </c>
      <c r="AK223" s="20">
        <v>-1700</v>
      </c>
    </row>
    <row r="224" spans="1:37" x14ac:dyDescent="0.25">
      <c r="A224" s="40">
        <v>44692</v>
      </c>
      <c r="B224" s="20" t="s">
        <v>145</v>
      </c>
      <c r="C224" s="20">
        <f t="shared" si="15"/>
        <v>0</v>
      </c>
      <c r="D224" s="46"/>
      <c r="E224" s="20">
        <v>-5000</v>
      </c>
      <c r="F224" s="41">
        <f t="shared" si="16"/>
        <v>11280</v>
      </c>
      <c r="G224" s="20" t="s">
        <v>143</v>
      </c>
      <c r="H224" s="42">
        <v>8069.5104166666697</v>
      </c>
      <c r="I224" s="43">
        <v>858.23958333333303</v>
      </c>
      <c r="J224" s="20">
        <v>-1456.8931952356947</v>
      </c>
      <c r="K224" s="20">
        <f t="shared" si="17"/>
        <v>1</v>
      </c>
      <c r="L224" s="20">
        <v>-1169.9128154020668</v>
      </c>
      <c r="M224" s="20">
        <v>-1363.6964523569452</v>
      </c>
      <c r="N224" s="43">
        <v>221.135416666667</v>
      </c>
      <c r="O224" s="43">
        <v>211.416666666667</v>
      </c>
      <c r="P224" s="42">
        <v>3923.0208333333298</v>
      </c>
      <c r="Q224" s="20">
        <v>17</v>
      </c>
      <c r="R224" s="20">
        <v>17.7</v>
      </c>
      <c r="S224" s="20">
        <f t="shared" si="18"/>
        <v>63.86</v>
      </c>
      <c r="T224" s="44">
        <v>61.871875000000003</v>
      </c>
      <c r="U224" s="20">
        <v>63.345833333333303</v>
      </c>
      <c r="V224" s="20">
        <v>71.599999999999994</v>
      </c>
      <c r="W224" s="20">
        <v>72</v>
      </c>
      <c r="X224" s="20">
        <v>77</v>
      </c>
      <c r="Y224" s="20">
        <v>2.41</v>
      </c>
      <c r="Z224" s="44">
        <v>12</v>
      </c>
      <c r="AA224" s="44">
        <v>7213.3888888888896</v>
      </c>
      <c r="AB224" s="42">
        <v>25000</v>
      </c>
      <c r="AC224" s="44">
        <v>3.4031250000000002</v>
      </c>
      <c r="AD224" s="45">
        <v>50</v>
      </c>
      <c r="AE224" s="20">
        <v>228.1</v>
      </c>
      <c r="AF224" s="20">
        <v>0</v>
      </c>
      <c r="AG224" s="20">
        <v>915.5</v>
      </c>
      <c r="AH224" s="20">
        <v>597.4</v>
      </c>
      <c r="AI224" s="43">
        <f t="shared" si="19"/>
        <v>1512.9</v>
      </c>
      <c r="AJ224" s="20">
        <v>-200</v>
      </c>
      <c r="AK224" s="20">
        <v>-1500</v>
      </c>
    </row>
    <row r="225" spans="1:37" x14ac:dyDescent="0.25">
      <c r="A225" s="40">
        <v>44693</v>
      </c>
      <c r="B225" s="20" t="s">
        <v>145</v>
      </c>
      <c r="C225" s="20">
        <f t="shared" si="15"/>
        <v>0</v>
      </c>
      <c r="D225" s="46"/>
      <c r="E225" s="20">
        <v>-5000</v>
      </c>
      <c r="F225" s="41">
        <f t="shared" si="16"/>
        <v>11280</v>
      </c>
      <c r="G225" s="20" t="s">
        <v>143</v>
      </c>
      <c r="H225" s="42">
        <v>8209.34375</v>
      </c>
      <c r="I225" s="43">
        <v>723.84375</v>
      </c>
      <c r="J225" s="20">
        <v>-1537.6890211746911</v>
      </c>
      <c r="K225" s="20">
        <f t="shared" si="17"/>
        <v>1</v>
      </c>
      <c r="L225" s="20">
        <v>-1234.4780068565667</v>
      </c>
      <c r="M225" s="20">
        <v>-1362.9567888472759</v>
      </c>
      <c r="N225" s="43">
        <v>210.78125</v>
      </c>
      <c r="O225" s="43">
        <v>204.697916666667</v>
      </c>
      <c r="P225" s="42">
        <v>3953.59375</v>
      </c>
      <c r="Q225" s="20">
        <v>17.399999999999999</v>
      </c>
      <c r="R225" s="20">
        <v>17.600000000000001</v>
      </c>
      <c r="S225" s="20">
        <f t="shared" si="18"/>
        <v>63.680000000000007</v>
      </c>
      <c r="T225" s="44">
        <v>63.202083333333299</v>
      </c>
      <c r="U225" s="20">
        <v>63.484375</v>
      </c>
      <c r="V225" s="20">
        <v>71.599999999999994</v>
      </c>
      <c r="W225" s="20">
        <v>72</v>
      </c>
      <c r="X225" s="20">
        <v>77</v>
      </c>
      <c r="Y225" s="20">
        <v>2.44</v>
      </c>
      <c r="Z225" s="44">
        <v>12</v>
      </c>
      <c r="AA225" s="44">
        <v>7747.7083333333303</v>
      </c>
      <c r="AB225" s="42">
        <v>25000</v>
      </c>
      <c r="AC225" s="44">
        <v>3.98576388888889</v>
      </c>
      <c r="AD225" s="45">
        <v>50</v>
      </c>
      <c r="AE225" s="20">
        <v>203.7</v>
      </c>
      <c r="AF225" s="20">
        <v>0</v>
      </c>
      <c r="AG225" s="20">
        <v>907</v>
      </c>
      <c r="AH225" s="20">
        <v>590.9</v>
      </c>
      <c r="AI225" s="43">
        <f t="shared" si="19"/>
        <v>1497.9</v>
      </c>
      <c r="AJ225" s="20">
        <v>-200</v>
      </c>
      <c r="AK225" s="20">
        <v>-1500</v>
      </c>
    </row>
    <row r="226" spans="1:37" x14ac:dyDescent="0.25">
      <c r="A226" s="40">
        <v>44694</v>
      </c>
      <c r="B226" s="20" t="s">
        <v>145</v>
      </c>
      <c r="C226" s="20">
        <f t="shared" si="15"/>
        <v>0</v>
      </c>
      <c r="D226" s="46"/>
      <c r="E226" s="20">
        <v>-5000</v>
      </c>
      <c r="F226" s="41">
        <f t="shared" si="16"/>
        <v>11280</v>
      </c>
      <c r="G226" s="20" t="s">
        <v>143</v>
      </c>
      <c r="H226" s="42">
        <v>8169.65625</v>
      </c>
      <c r="I226" s="43">
        <v>676.58333333333303</v>
      </c>
      <c r="J226" s="20">
        <v>-1590.1746474867659</v>
      </c>
      <c r="K226" s="20">
        <f t="shared" si="17"/>
        <v>1</v>
      </c>
      <c r="L226" s="20">
        <v>-1331.3806705359214</v>
      </c>
      <c r="M226" s="20">
        <v>-1363.2682733368147</v>
      </c>
      <c r="N226" s="43">
        <v>211.375</v>
      </c>
      <c r="O226" s="43">
        <v>195.84375</v>
      </c>
      <c r="P226" s="42">
        <v>3953.7916666666702</v>
      </c>
      <c r="Q226" s="20">
        <v>17.5</v>
      </c>
      <c r="R226" s="20">
        <v>18.100000000000001</v>
      </c>
      <c r="S226" s="20">
        <f t="shared" si="18"/>
        <v>64.580000000000013</v>
      </c>
      <c r="T226" s="44">
        <v>65.129166666666706</v>
      </c>
      <c r="U226" s="20">
        <v>63.834375000000001</v>
      </c>
      <c r="V226" s="20">
        <v>71.599999999999994</v>
      </c>
      <c r="W226" s="20">
        <v>72</v>
      </c>
      <c r="X226" s="20">
        <v>77</v>
      </c>
      <c r="Y226" s="20">
        <v>2.5299999999999998</v>
      </c>
      <c r="Z226" s="44">
        <v>12</v>
      </c>
      <c r="AA226" s="44">
        <v>8149.5034722222199</v>
      </c>
      <c r="AB226" s="42">
        <v>25000</v>
      </c>
      <c r="AC226" s="44">
        <v>4.0131944444444398</v>
      </c>
      <c r="AD226" s="45">
        <v>50</v>
      </c>
      <c r="AE226" s="20">
        <v>118</v>
      </c>
      <c r="AF226" s="20">
        <v>0</v>
      </c>
      <c r="AG226" s="20">
        <v>906.5</v>
      </c>
      <c r="AH226" s="20">
        <v>590.4</v>
      </c>
      <c r="AI226" s="43">
        <f t="shared" si="19"/>
        <v>1496.9</v>
      </c>
      <c r="AJ226" s="20">
        <v>-200</v>
      </c>
      <c r="AK226" s="20">
        <v>-1500</v>
      </c>
    </row>
    <row r="227" spans="1:37" x14ac:dyDescent="0.25">
      <c r="A227" s="40">
        <v>44695</v>
      </c>
      <c r="B227" s="20" t="s">
        <v>145</v>
      </c>
      <c r="C227" s="20">
        <f t="shared" si="15"/>
        <v>0</v>
      </c>
      <c r="D227" s="46"/>
      <c r="E227" s="20">
        <v>-5000</v>
      </c>
      <c r="F227" s="41">
        <f t="shared" si="16"/>
        <v>11280</v>
      </c>
      <c r="G227" s="20" t="s">
        <v>143</v>
      </c>
      <c r="H227" s="42">
        <v>7846.34375</v>
      </c>
      <c r="I227" s="43">
        <v>694.28421052631597</v>
      </c>
      <c r="J227" s="20">
        <v>-1558.1929189563903</v>
      </c>
      <c r="K227" s="20">
        <f t="shared" si="17"/>
        <v>1</v>
      </c>
      <c r="L227" s="20">
        <v>-1440.0836789301738</v>
      </c>
      <c r="M227" s="20">
        <v>-1361.8595026842884</v>
      </c>
      <c r="N227" s="43">
        <v>204.947916666667</v>
      </c>
      <c r="O227" s="43">
        <v>189.270833333333</v>
      </c>
      <c r="P227" s="42">
        <v>3955.6875</v>
      </c>
      <c r="Q227" s="20">
        <v>18.8</v>
      </c>
      <c r="R227" s="20">
        <v>19.2</v>
      </c>
      <c r="S227" s="20">
        <f t="shared" si="18"/>
        <v>66.56</v>
      </c>
      <c r="T227" s="44">
        <v>68.506315789473703</v>
      </c>
      <c r="U227" s="20">
        <v>64.8884210526316</v>
      </c>
      <c r="V227" s="20">
        <v>71.599999999999994</v>
      </c>
      <c r="W227" s="20">
        <v>72</v>
      </c>
      <c r="X227" s="20">
        <v>77</v>
      </c>
      <c r="Y227" s="20">
        <v>2.82</v>
      </c>
      <c r="Z227" s="44">
        <v>12</v>
      </c>
      <c r="AA227" s="44">
        <v>8075.1145833333303</v>
      </c>
      <c r="AB227" s="42">
        <v>25000</v>
      </c>
      <c r="AC227" s="44">
        <v>3.4864583333333301</v>
      </c>
      <c r="AD227" s="45">
        <v>50</v>
      </c>
      <c r="AE227" s="20">
        <v>170.1</v>
      </c>
      <c r="AF227" s="20">
        <v>0</v>
      </c>
      <c r="AG227" s="20">
        <v>901.4</v>
      </c>
      <c r="AH227" s="20">
        <v>591.9</v>
      </c>
      <c r="AI227" s="43">
        <f t="shared" si="19"/>
        <v>1493.3</v>
      </c>
      <c r="AJ227" s="20">
        <v>-200</v>
      </c>
      <c r="AK227" s="20">
        <v>-1500</v>
      </c>
    </row>
    <row r="228" spans="1:37" x14ac:dyDescent="0.25">
      <c r="A228" s="40">
        <v>44696</v>
      </c>
      <c r="B228" s="20" t="s">
        <v>145</v>
      </c>
      <c r="C228" s="20">
        <f t="shared" si="15"/>
        <v>0</v>
      </c>
      <c r="D228" s="46"/>
      <c r="E228" s="20">
        <v>-5000</v>
      </c>
      <c r="F228" s="41">
        <f t="shared" si="16"/>
        <v>11280</v>
      </c>
      <c r="G228" s="20" t="s">
        <v>143</v>
      </c>
      <c r="H228" s="42">
        <v>7191.21875</v>
      </c>
      <c r="I228" s="43">
        <v>791.95833333333303</v>
      </c>
      <c r="J228" s="20">
        <v>-1499.3188103100583</v>
      </c>
      <c r="K228" s="20">
        <f t="shared" si="17"/>
        <v>1</v>
      </c>
      <c r="L228" s="20">
        <v>-1528.4537186327202</v>
      </c>
      <c r="M228" s="20">
        <v>-1369.9780478695668</v>
      </c>
      <c r="N228" s="43">
        <v>204.052083333333</v>
      </c>
      <c r="O228" s="43">
        <v>186.0625</v>
      </c>
      <c r="P228" s="42">
        <v>3980.6041666666702</v>
      </c>
      <c r="Q228" s="20">
        <v>19.899999999999999</v>
      </c>
      <c r="R228" s="20">
        <v>20.3</v>
      </c>
      <c r="S228" s="20">
        <f t="shared" si="18"/>
        <v>68.539999999999992</v>
      </c>
      <c r="T228" s="44">
        <v>70.766666666666694</v>
      </c>
      <c r="U228" s="20">
        <v>65.813541666666694</v>
      </c>
      <c r="V228" s="20">
        <v>71.599999999999994</v>
      </c>
      <c r="W228" s="20">
        <v>72</v>
      </c>
      <c r="X228" s="20">
        <v>77</v>
      </c>
      <c r="Y228" s="20">
        <v>3.14</v>
      </c>
      <c r="Z228" s="44">
        <v>12</v>
      </c>
      <c r="AA228" s="44">
        <v>7735.7395833333303</v>
      </c>
      <c r="AB228" s="42">
        <v>25000</v>
      </c>
      <c r="AC228" s="44">
        <v>3.0777777777777802</v>
      </c>
      <c r="AD228" s="45">
        <v>50</v>
      </c>
      <c r="AE228" s="20">
        <v>197.5</v>
      </c>
      <c r="AF228" s="20">
        <v>0</v>
      </c>
      <c r="AG228" s="20">
        <v>907</v>
      </c>
      <c r="AH228" s="20">
        <v>591.4</v>
      </c>
      <c r="AI228" s="43">
        <f t="shared" si="19"/>
        <v>1498.4</v>
      </c>
      <c r="AJ228" s="20">
        <v>-200</v>
      </c>
      <c r="AK228" s="20">
        <v>-1500</v>
      </c>
    </row>
    <row r="229" spans="1:37" x14ac:dyDescent="0.25">
      <c r="A229" s="40">
        <v>44697</v>
      </c>
      <c r="B229" s="20" t="s">
        <v>145</v>
      </c>
      <c r="C229" s="20">
        <f t="shared" si="15"/>
        <v>0</v>
      </c>
      <c r="D229" s="46"/>
      <c r="E229" s="20">
        <v>-5000</v>
      </c>
      <c r="F229" s="41">
        <f t="shared" si="16"/>
        <v>11280</v>
      </c>
      <c r="G229" s="20" t="s">
        <v>143</v>
      </c>
      <c r="H229" s="42">
        <v>8226.2826086956502</v>
      </c>
      <c r="I229" s="43">
        <v>819.90625</v>
      </c>
      <c r="J229" s="20">
        <v>-1523.9972495588606</v>
      </c>
      <c r="K229" s="20">
        <f t="shared" si="17"/>
        <v>1</v>
      </c>
      <c r="L229" s="20">
        <v>-1541.8745294973535</v>
      </c>
      <c r="M229" s="20">
        <v>-1384.1731528427383</v>
      </c>
      <c r="N229" s="43">
        <v>206.5625</v>
      </c>
      <c r="O229" s="43">
        <v>181.270833333333</v>
      </c>
      <c r="P229" s="42">
        <v>3986.6875</v>
      </c>
      <c r="Q229" s="20">
        <v>20.6</v>
      </c>
      <c r="R229" s="20">
        <v>20.2</v>
      </c>
      <c r="S229" s="20">
        <f t="shared" si="18"/>
        <v>68.36</v>
      </c>
      <c r="T229" s="44">
        <v>69.727083333333297</v>
      </c>
      <c r="U229" s="20">
        <v>66.0833333333333</v>
      </c>
      <c r="V229" s="20">
        <v>71.599999999999994</v>
      </c>
      <c r="W229" s="20">
        <v>72</v>
      </c>
      <c r="X229" s="20">
        <v>77</v>
      </c>
      <c r="Y229" s="20">
        <v>2.96</v>
      </c>
      <c r="Z229" s="44">
        <v>12</v>
      </c>
      <c r="AA229" s="44">
        <v>7754.6150362318804</v>
      </c>
      <c r="AB229" s="42">
        <v>25000</v>
      </c>
      <c r="AC229" s="44">
        <v>2.9309914302600499</v>
      </c>
      <c r="AD229" s="45">
        <v>50</v>
      </c>
      <c r="AE229" s="20">
        <v>92.5</v>
      </c>
      <c r="AF229" s="20">
        <v>0</v>
      </c>
      <c r="AG229" s="20">
        <v>915</v>
      </c>
      <c r="AH229" s="20">
        <v>595.4</v>
      </c>
      <c r="AI229" s="43">
        <f t="shared" si="19"/>
        <v>1510.4</v>
      </c>
      <c r="AJ229" s="20">
        <v>-200</v>
      </c>
      <c r="AK229" s="20">
        <v>-1500</v>
      </c>
    </row>
    <row r="230" spans="1:37" x14ac:dyDescent="0.25">
      <c r="A230" s="40">
        <v>44698</v>
      </c>
      <c r="B230" s="20" t="s">
        <v>145</v>
      </c>
      <c r="C230" s="20">
        <f t="shared" si="15"/>
        <v>0</v>
      </c>
      <c r="D230" s="46"/>
      <c r="E230" s="20">
        <v>-5000</v>
      </c>
      <c r="F230" s="41">
        <f t="shared" si="16"/>
        <v>11280</v>
      </c>
      <c r="G230" s="20" t="s">
        <v>143</v>
      </c>
      <c r="H230" s="42">
        <v>7869.0833333333303</v>
      </c>
      <c r="I230" s="43">
        <v>708.98958333333303</v>
      </c>
      <c r="J230" s="20">
        <v>-1617.2157256112932</v>
      </c>
      <c r="K230" s="20">
        <f t="shared" si="17"/>
        <v>1</v>
      </c>
      <c r="L230" s="20">
        <v>-1557.7798703846736</v>
      </c>
      <c r="M230" s="20">
        <v>-1402.0787707079835</v>
      </c>
      <c r="N230" s="43">
        <v>217.947916666667</v>
      </c>
      <c r="O230" s="43">
        <v>177.802083333333</v>
      </c>
      <c r="P230" s="42">
        <v>3989.8125</v>
      </c>
      <c r="Q230" s="20">
        <v>69.3</v>
      </c>
      <c r="R230" s="20">
        <v>20.3</v>
      </c>
      <c r="S230" s="20">
        <f t="shared" si="18"/>
        <v>68.539999999999992</v>
      </c>
      <c r="T230" s="44">
        <v>69.626041666666694</v>
      </c>
      <c r="U230" s="20">
        <v>66.474999999999994</v>
      </c>
      <c r="V230" s="20">
        <v>71.599999999999994</v>
      </c>
      <c r="W230" s="20">
        <v>72</v>
      </c>
      <c r="X230" s="20">
        <v>77</v>
      </c>
      <c r="Y230" s="20">
        <v>2.82</v>
      </c>
      <c r="Z230" s="44">
        <v>12</v>
      </c>
      <c r="AA230" s="44">
        <v>7762.1948973429999</v>
      </c>
      <c r="AB230" s="42">
        <v>25000</v>
      </c>
      <c r="AC230" s="44">
        <v>2.8768247635933801</v>
      </c>
      <c r="AD230" s="45">
        <v>50</v>
      </c>
      <c r="AE230" s="20">
        <v>14.9</v>
      </c>
      <c r="AF230" s="20">
        <v>0</v>
      </c>
      <c r="AG230" s="20">
        <v>911</v>
      </c>
      <c r="AH230" s="20">
        <v>595.9</v>
      </c>
      <c r="AI230" s="43">
        <f t="shared" si="19"/>
        <v>1506.9</v>
      </c>
      <c r="AJ230" s="20">
        <v>-200</v>
      </c>
      <c r="AK230" s="20">
        <v>-1500</v>
      </c>
    </row>
    <row r="231" spans="1:37" x14ac:dyDescent="0.25">
      <c r="A231" s="40">
        <v>44699</v>
      </c>
      <c r="B231" s="20" t="s">
        <v>145</v>
      </c>
      <c r="C231" s="20">
        <f t="shared" si="15"/>
        <v>0</v>
      </c>
      <c r="D231" s="46"/>
      <c r="E231" s="20">
        <v>-5000</v>
      </c>
      <c r="F231" s="41">
        <f t="shared" si="16"/>
        <v>11280</v>
      </c>
      <c r="G231" s="20" t="s">
        <v>143</v>
      </c>
      <c r="H231" s="42">
        <v>7607.1458333333303</v>
      </c>
      <c r="I231" s="43">
        <v>580.58333333333303</v>
      </c>
      <c r="J231" s="20">
        <v>-1672.4866777161583</v>
      </c>
      <c r="K231" s="20">
        <f t="shared" si="17"/>
        <v>1</v>
      </c>
      <c r="L231" s="20">
        <v>-1574.242276430552</v>
      </c>
      <c r="M231" s="20">
        <v>-1418.5955379394291</v>
      </c>
      <c r="N231" s="43">
        <v>217.197916666667</v>
      </c>
      <c r="O231" s="43">
        <v>175.645833333333</v>
      </c>
      <c r="P231" s="42">
        <v>3931.9791666666702</v>
      </c>
      <c r="Q231" s="20">
        <v>68.7</v>
      </c>
      <c r="R231" s="20">
        <v>20.8</v>
      </c>
      <c r="S231" s="20">
        <f t="shared" si="18"/>
        <v>69.44</v>
      </c>
      <c r="T231" s="44">
        <v>71.210416666666703</v>
      </c>
      <c r="U231" s="20">
        <v>66.8541666666667</v>
      </c>
      <c r="V231" s="20">
        <v>71.599999999999994</v>
      </c>
      <c r="W231" s="20">
        <v>72</v>
      </c>
      <c r="X231" s="20">
        <v>77</v>
      </c>
      <c r="Y231" s="20">
        <v>2.63</v>
      </c>
      <c r="Z231" s="44">
        <v>12</v>
      </c>
      <c r="AA231" s="44">
        <v>7900.8372584541103</v>
      </c>
      <c r="AB231" s="42">
        <v>25000</v>
      </c>
      <c r="AC231" s="44">
        <v>2.8153664302600498</v>
      </c>
      <c r="AD231" s="45">
        <v>50</v>
      </c>
      <c r="AE231" s="20">
        <v>-88</v>
      </c>
      <c r="AF231" s="20">
        <v>0</v>
      </c>
      <c r="AG231" s="20">
        <v>904.5</v>
      </c>
      <c r="AH231" s="20">
        <v>595.4</v>
      </c>
      <c r="AI231" s="43">
        <f t="shared" si="19"/>
        <v>1499.9</v>
      </c>
      <c r="AJ231" s="20">
        <v>-1000</v>
      </c>
      <c r="AK231" s="20">
        <v>-1500</v>
      </c>
    </row>
    <row r="232" spans="1:37" x14ac:dyDescent="0.25">
      <c r="A232" s="40">
        <v>44700</v>
      </c>
      <c r="B232" s="20" t="s">
        <v>145</v>
      </c>
      <c r="C232" s="20">
        <f t="shared" si="15"/>
        <v>0</v>
      </c>
      <c r="D232" s="46"/>
      <c r="E232" s="20">
        <v>-5000</v>
      </c>
      <c r="F232" s="41">
        <f t="shared" si="16"/>
        <v>11280</v>
      </c>
      <c r="G232" s="20" t="s">
        <v>143</v>
      </c>
      <c r="H232" s="42">
        <v>7479.2291666666697</v>
      </c>
      <c r="I232" s="43">
        <v>582.4375</v>
      </c>
      <c r="J232" s="20">
        <v>-1688.4512256112935</v>
      </c>
      <c r="K232" s="20">
        <f t="shared" si="17"/>
        <v>1</v>
      </c>
      <c r="L232" s="20">
        <v>-1600.293937761533</v>
      </c>
      <c r="M232" s="20">
        <v>-1432.435930337427</v>
      </c>
      <c r="N232" s="43">
        <v>219.041666666667</v>
      </c>
      <c r="O232" s="43">
        <v>172.302083333333</v>
      </c>
      <c r="P232" s="42">
        <v>3972.8333333333298</v>
      </c>
      <c r="Q232" s="20">
        <v>68.3</v>
      </c>
      <c r="R232" s="20">
        <v>21.6</v>
      </c>
      <c r="S232" s="20">
        <f t="shared" si="18"/>
        <v>70.88</v>
      </c>
      <c r="T232" s="44">
        <v>72.920833333333306</v>
      </c>
      <c r="U232" s="20">
        <v>67.610416666666694</v>
      </c>
      <c r="V232" s="20">
        <v>71.599999999999994</v>
      </c>
      <c r="W232" s="20">
        <v>72</v>
      </c>
      <c r="X232" s="20">
        <v>77</v>
      </c>
      <c r="Y232" s="20">
        <v>2.65</v>
      </c>
      <c r="Z232" s="44">
        <v>12</v>
      </c>
      <c r="AA232" s="44">
        <v>7651.8194444444398</v>
      </c>
      <c r="AB232" s="42">
        <v>25000</v>
      </c>
      <c r="AC232" s="44">
        <v>2.7829861111111098</v>
      </c>
      <c r="AD232" s="45">
        <v>50</v>
      </c>
      <c r="AE232" s="20">
        <v>-158.1</v>
      </c>
      <c r="AF232" s="20">
        <v>0</v>
      </c>
      <c r="AG232" s="20">
        <v>913.5</v>
      </c>
      <c r="AH232" s="20">
        <v>593.4</v>
      </c>
      <c r="AI232" s="43">
        <f t="shared" si="19"/>
        <v>1506.9</v>
      </c>
      <c r="AJ232" s="20">
        <v>-1000</v>
      </c>
      <c r="AK232" s="20">
        <v>-1500</v>
      </c>
    </row>
    <row r="233" spans="1:37" x14ac:dyDescent="0.25">
      <c r="A233" s="40">
        <v>44701</v>
      </c>
      <c r="B233" s="20" t="s">
        <v>145</v>
      </c>
      <c r="C233" s="20">
        <f t="shared" si="15"/>
        <v>0</v>
      </c>
      <c r="D233" s="46"/>
      <c r="E233" s="20">
        <v>-5000</v>
      </c>
      <c r="F233" s="41">
        <f t="shared" si="16"/>
        <v>11280</v>
      </c>
      <c r="G233" s="20" t="s">
        <v>143</v>
      </c>
      <c r="H233" s="42">
        <v>7552.3333333333303</v>
      </c>
      <c r="I233" s="43">
        <v>527.90526315789498</v>
      </c>
      <c r="J233" s="20">
        <v>-1723.4355690698258</v>
      </c>
      <c r="K233" s="20">
        <f t="shared" si="17"/>
        <v>1</v>
      </c>
      <c r="L233" s="20">
        <v>-1645.1172895134864</v>
      </c>
      <c r="M233" s="20">
        <v>-1447.1804230361195</v>
      </c>
      <c r="N233" s="43">
        <v>227.166666666667</v>
      </c>
      <c r="O233" s="43">
        <v>169.895833333333</v>
      </c>
      <c r="P233" s="42">
        <v>3874.2395833333298</v>
      </c>
      <c r="Q233" s="20">
        <v>66.900000000000006</v>
      </c>
      <c r="R233" s="20">
        <v>21.4</v>
      </c>
      <c r="S233" s="20">
        <f t="shared" si="18"/>
        <v>70.52</v>
      </c>
      <c r="T233" s="44">
        <v>71.495833333333294</v>
      </c>
      <c r="U233" s="20">
        <v>67.222916666666706</v>
      </c>
      <c r="V233" s="20">
        <v>71.599999999999994</v>
      </c>
      <c r="W233" s="20">
        <v>72</v>
      </c>
      <c r="X233" s="20">
        <v>77</v>
      </c>
      <c r="Y233" s="20">
        <v>2.93</v>
      </c>
      <c r="Z233" s="44">
        <v>12</v>
      </c>
      <c r="AA233" s="44">
        <v>7546.2361111111104</v>
      </c>
      <c r="AB233" s="42">
        <v>25000</v>
      </c>
      <c r="AC233" s="44">
        <v>2.9208333333333298</v>
      </c>
      <c r="AD233" s="45">
        <v>50</v>
      </c>
      <c r="AE233" s="20">
        <v>-262.60000000000002</v>
      </c>
      <c r="AF233" s="20">
        <v>0</v>
      </c>
      <c r="AG233" s="20">
        <v>909.5</v>
      </c>
      <c r="AH233" s="20">
        <v>595.4</v>
      </c>
      <c r="AI233" s="43">
        <f t="shared" si="19"/>
        <v>1504.9</v>
      </c>
      <c r="AJ233" s="20">
        <v>-1000</v>
      </c>
      <c r="AK233" s="20">
        <v>-1500</v>
      </c>
    </row>
    <row r="234" spans="1:37" x14ac:dyDescent="0.25">
      <c r="A234" s="40">
        <v>44702</v>
      </c>
      <c r="B234" s="20" t="s">
        <v>145</v>
      </c>
      <c r="C234" s="20">
        <f t="shared" si="15"/>
        <v>0</v>
      </c>
      <c r="D234" s="46"/>
      <c r="E234" s="20">
        <v>-5000</v>
      </c>
      <c r="F234" s="41">
        <f t="shared" si="16"/>
        <v>11280</v>
      </c>
      <c r="G234" s="20" t="s">
        <v>143</v>
      </c>
      <c r="H234" s="42">
        <v>7631.5</v>
      </c>
      <c r="I234" s="43">
        <v>486.5</v>
      </c>
      <c r="J234" s="20">
        <v>-1737.2585211746914</v>
      </c>
      <c r="K234" s="20">
        <f t="shared" si="17"/>
        <v>1</v>
      </c>
      <c r="L234" s="20">
        <v>-1687.7695438366525</v>
      </c>
      <c r="M234" s="20">
        <v>-1484.4943842698692</v>
      </c>
      <c r="N234" s="43">
        <v>226.6875</v>
      </c>
      <c r="O234" s="43">
        <v>167.677083333333</v>
      </c>
      <c r="P234" s="42">
        <v>3780</v>
      </c>
      <c r="Q234" s="20">
        <v>65.7</v>
      </c>
      <c r="R234" s="20">
        <v>21.3</v>
      </c>
      <c r="S234" s="20">
        <f t="shared" si="18"/>
        <v>70.34</v>
      </c>
      <c r="T234" s="44">
        <v>70.423958333333303</v>
      </c>
      <c r="U234" s="20">
        <v>67.25</v>
      </c>
      <c r="V234" s="20">
        <v>71.599999999999994</v>
      </c>
      <c r="W234" s="20">
        <v>72</v>
      </c>
      <c r="X234" s="20">
        <v>77</v>
      </c>
      <c r="Y234" s="20">
        <v>3.24</v>
      </c>
      <c r="Z234" s="44">
        <v>12</v>
      </c>
      <c r="AA234" s="44">
        <v>7554.3541666666697</v>
      </c>
      <c r="AB234" s="42">
        <v>25000</v>
      </c>
      <c r="AC234" s="44">
        <v>2.9444444444444402</v>
      </c>
      <c r="AD234" s="45">
        <v>50</v>
      </c>
      <c r="AE234" s="20">
        <v>-381.1</v>
      </c>
      <c r="AF234" s="20">
        <v>0</v>
      </c>
      <c r="AG234" s="20">
        <v>903</v>
      </c>
      <c r="AH234" s="20">
        <v>594.9</v>
      </c>
      <c r="AI234" s="43">
        <f t="shared" si="19"/>
        <v>1497.9</v>
      </c>
      <c r="AJ234" s="20">
        <v>-1000</v>
      </c>
      <c r="AK234" s="20">
        <v>-1500</v>
      </c>
    </row>
    <row r="235" spans="1:37" x14ac:dyDescent="0.25">
      <c r="A235" s="40">
        <v>44703</v>
      </c>
      <c r="B235" s="20" t="s">
        <v>145</v>
      </c>
      <c r="C235" s="20">
        <f t="shared" si="15"/>
        <v>0</v>
      </c>
      <c r="D235" s="46"/>
      <c r="E235" s="20">
        <v>-5000</v>
      </c>
      <c r="F235" s="41">
        <f t="shared" si="16"/>
        <v>11280</v>
      </c>
      <c r="G235" s="20" t="s">
        <v>143</v>
      </c>
      <c r="H235" s="42">
        <v>8127.3085106382996</v>
      </c>
      <c r="I235" s="43">
        <v>534.36458333333303</v>
      </c>
      <c r="J235" s="20">
        <v>-1723.7415754978572</v>
      </c>
      <c r="K235" s="20">
        <f t="shared" si="17"/>
        <v>1</v>
      </c>
      <c r="L235" s="20">
        <v>-1709.0747138139654</v>
      </c>
      <c r="M235" s="20">
        <v>-1528.6429732990025</v>
      </c>
      <c r="N235" s="43">
        <v>210.208333333333</v>
      </c>
      <c r="O235" s="43">
        <v>166.802083333333</v>
      </c>
      <c r="P235" s="42">
        <v>3678.46875</v>
      </c>
      <c r="Q235" s="20">
        <v>65.099999999999994</v>
      </c>
      <c r="R235" s="20">
        <v>21.5</v>
      </c>
      <c r="S235" s="20">
        <f t="shared" si="18"/>
        <v>70.7</v>
      </c>
      <c r="T235" s="44">
        <v>70.431914893617005</v>
      </c>
      <c r="U235" s="20">
        <v>67.9063829787234</v>
      </c>
      <c r="V235" s="20">
        <v>71.599999999999994</v>
      </c>
      <c r="W235" s="20">
        <v>72</v>
      </c>
      <c r="X235" s="20">
        <v>77</v>
      </c>
      <c r="Y235" s="20">
        <v>3.27</v>
      </c>
      <c r="Z235" s="44">
        <v>12</v>
      </c>
      <c r="AA235" s="44">
        <v>7770.3806146572097</v>
      </c>
      <c r="AB235" s="42">
        <v>25000</v>
      </c>
      <c r="AC235" s="44">
        <v>3.00416666666667</v>
      </c>
      <c r="AD235" s="45">
        <v>50</v>
      </c>
      <c r="AE235" s="20">
        <v>-362.9</v>
      </c>
      <c r="AF235" s="20">
        <v>0</v>
      </c>
      <c r="AG235" s="20">
        <v>900.9</v>
      </c>
      <c r="AH235" s="20">
        <v>594.4</v>
      </c>
      <c r="AI235" s="43">
        <f t="shared" si="19"/>
        <v>1495.3</v>
      </c>
      <c r="AJ235" s="20">
        <v>-1000</v>
      </c>
      <c r="AK235" s="20">
        <v>-1500</v>
      </c>
    </row>
    <row r="236" spans="1:37" x14ac:dyDescent="0.25">
      <c r="A236" s="40">
        <v>44704</v>
      </c>
      <c r="B236" s="20" t="s">
        <v>145</v>
      </c>
      <c r="C236" s="20">
        <f t="shared" si="15"/>
        <v>0</v>
      </c>
      <c r="D236" s="46"/>
      <c r="E236" s="20">
        <v>-5000</v>
      </c>
      <c r="F236" s="41">
        <f t="shared" si="16"/>
        <v>11280</v>
      </c>
      <c r="G236" s="20" t="s">
        <v>143</v>
      </c>
      <c r="H236" s="42">
        <v>7917.87368421053</v>
      </c>
      <c r="I236" s="43">
        <v>593.51041666666697</v>
      </c>
      <c r="J236" s="20">
        <v>-1705.962208091757</v>
      </c>
      <c r="K236" s="20">
        <f t="shared" si="17"/>
        <v>1</v>
      </c>
      <c r="L236" s="20">
        <v>-1715.7698198890853</v>
      </c>
      <c r="M236" s="20">
        <v>-1578.0204255209048</v>
      </c>
      <c r="N236" s="43">
        <v>205.614583333333</v>
      </c>
      <c r="O236" s="43">
        <v>163.5625</v>
      </c>
      <c r="P236" s="42">
        <v>3653.5625</v>
      </c>
      <c r="Q236" s="20">
        <v>66.099999999999994</v>
      </c>
      <c r="R236" s="20">
        <v>21.8</v>
      </c>
      <c r="S236" s="20">
        <f t="shared" si="18"/>
        <v>71.240000000000009</v>
      </c>
      <c r="T236" s="44">
        <v>71.8229166666667</v>
      </c>
      <c r="U236" s="20">
        <v>68.410416666666706</v>
      </c>
      <c r="V236" s="20">
        <v>71.599999999999994</v>
      </c>
      <c r="W236" s="20">
        <v>72</v>
      </c>
      <c r="X236" s="20">
        <v>77</v>
      </c>
      <c r="Y236" s="20">
        <v>3.03</v>
      </c>
      <c r="Z236" s="44">
        <v>12</v>
      </c>
      <c r="AA236" s="44">
        <v>7892.2273982829402</v>
      </c>
      <c r="AB236" s="42">
        <v>25000</v>
      </c>
      <c r="AC236" s="44">
        <v>2.8954861111111101</v>
      </c>
      <c r="AD236" s="45">
        <v>50</v>
      </c>
      <c r="AE236" s="20">
        <v>-325.89999999999998</v>
      </c>
      <c r="AF236" s="20">
        <v>0</v>
      </c>
      <c r="AG236" s="20">
        <v>901.4</v>
      </c>
      <c r="AH236" s="20">
        <v>592.4</v>
      </c>
      <c r="AI236" s="43">
        <f t="shared" si="19"/>
        <v>1493.8</v>
      </c>
      <c r="AJ236" s="20">
        <v>-1000</v>
      </c>
      <c r="AK236" s="20">
        <v>-1500</v>
      </c>
    </row>
    <row r="237" spans="1:37" x14ac:dyDescent="0.25">
      <c r="A237" s="40">
        <v>44705</v>
      </c>
      <c r="B237" s="20" t="s">
        <v>145</v>
      </c>
      <c r="C237" s="20">
        <f t="shared" si="15"/>
        <v>0</v>
      </c>
      <c r="D237" s="46"/>
      <c r="E237" s="20">
        <v>-5000</v>
      </c>
      <c r="F237" s="41">
        <f t="shared" si="16"/>
        <v>11280</v>
      </c>
      <c r="G237" s="20" t="s">
        <v>143</v>
      </c>
      <c r="H237" s="42">
        <v>7806.0729166666697</v>
      </c>
      <c r="I237" s="43">
        <v>574.48958333333303</v>
      </c>
      <c r="J237" s="20">
        <v>-1730.8757559868916</v>
      </c>
      <c r="K237" s="20">
        <f t="shared" si="17"/>
        <v>1</v>
      </c>
      <c r="L237" s="20">
        <v>-1724.2547259642045</v>
      </c>
      <c r="M237" s="20">
        <v>-1626.1209358201593</v>
      </c>
      <c r="N237" s="43">
        <v>203.239583333333</v>
      </c>
      <c r="O237" s="43">
        <v>161.833333333333</v>
      </c>
      <c r="P237" s="42">
        <v>3635.1458333333298</v>
      </c>
      <c r="Q237" s="20">
        <v>67.7</v>
      </c>
      <c r="R237" s="20">
        <v>22.5</v>
      </c>
      <c r="S237" s="20">
        <f t="shared" si="18"/>
        <v>72.5</v>
      </c>
      <c r="T237" s="44">
        <v>73.094791666666694</v>
      </c>
      <c r="U237" s="20">
        <v>69.394791666666706</v>
      </c>
      <c r="V237" s="20">
        <v>71.599999999999994</v>
      </c>
      <c r="W237" s="20">
        <v>72</v>
      </c>
      <c r="X237" s="20">
        <v>77</v>
      </c>
      <c r="Y237" s="20">
        <v>3.12</v>
      </c>
      <c r="Z237" s="44">
        <v>12</v>
      </c>
      <c r="AA237" s="44">
        <v>7950.4183705051601</v>
      </c>
      <c r="AB237" s="42">
        <v>25000</v>
      </c>
      <c r="AC237" s="44">
        <v>2.8190972222222199</v>
      </c>
      <c r="AD237" s="45">
        <v>50</v>
      </c>
      <c r="AE237" s="20">
        <v>-421.3</v>
      </c>
      <c r="AF237" s="20">
        <v>0</v>
      </c>
      <c r="AG237" s="20">
        <v>905.5</v>
      </c>
      <c r="AH237" s="20">
        <v>595.4</v>
      </c>
      <c r="AI237" s="43">
        <f t="shared" si="19"/>
        <v>1500.9</v>
      </c>
      <c r="AJ237" s="20">
        <v>-1000</v>
      </c>
      <c r="AK237" s="20">
        <v>-1500</v>
      </c>
    </row>
    <row r="238" spans="1:37" x14ac:dyDescent="0.25">
      <c r="A238" s="40">
        <v>44706</v>
      </c>
      <c r="B238" s="20" t="s">
        <v>145</v>
      </c>
      <c r="C238" s="20">
        <f t="shared" si="15"/>
        <v>0</v>
      </c>
      <c r="D238" s="46"/>
      <c r="E238" s="20">
        <v>-5000</v>
      </c>
      <c r="F238" s="41">
        <f t="shared" si="16"/>
        <v>11280</v>
      </c>
      <c r="G238" s="20" t="s">
        <v>143</v>
      </c>
      <c r="H238" s="42">
        <v>7111.6979166666697</v>
      </c>
      <c r="I238" s="43">
        <v>502.58333333333297</v>
      </c>
      <c r="J238" s="20">
        <v>-1786.2913278295941</v>
      </c>
      <c r="K238" s="20">
        <f t="shared" si="17"/>
        <v>1</v>
      </c>
      <c r="L238" s="20">
        <v>-1736.8258777161584</v>
      </c>
      <c r="M238" s="20">
        <v>-1649.6493738625807</v>
      </c>
      <c r="N238" s="43">
        <v>204.979166666667</v>
      </c>
      <c r="O238" s="43">
        <v>160.020833333333</v>
      </c>
      <c r="P238" s="42">
        <v>3621.1666666666702</v>
      </c>
      <c r="Q238" s="20">
        <v>69.2</v>
      </c>
      <c r="R238" s="20">
        <v>23.2</v>
      </c>
      <c r="S238" s="20">
        <f t="shared" si="18"/>
        <v>73.759999999999991</v>
      </c>
      <c r="T238" s="44">
        <v>75.351041666666703</v>
      </c>
      <c r="U238" s="20">
        <v>70.295833333333306</v>
      </c>
      <c r="V238" s="20">
        <v>71.599999999999994</v>
      </c>
      <c r="W238" s="20">
        <v>72</v>
      </c>
      <c r="X238" s="20">
        <v>77</v>
      </c>
      <c r="Y238" s="20">
        <v>2.78</v>
      </c>
      <c r="Z238" s="44">
        <v>12</v>
      </c>
      <c r="AA238" s="44">
        <v>7611.8815058479504</v>
      </c>
      <c r="AB238" s="42">
        <v>25000</v>
      </c>
      <c r="AC238" s="44">
        <v>2.6256944444444401</v>
      </c>
      <c r="AD238" s="45">
        <v>50</v>
      </c>
      <c r="AE238" s="20">
        <v>-559.1</v>
      </c>
      <c r="AF238" s="20">
        <v>0</v>
      </c>
      <c r="AG238" s="20">
        <v>914.5</v>
      </c>
      <c r="AH238" s="20">
        <v>596.9</v>
      </c>
      <c r="AI238" s="43">
        <f t="shared" si="19"/>
        <v>1511.4</v>
      </c>
      <c r="AJ238" s="20">
        <v>-1000</v>
      </c>
      <c r="AK238" s="20">
        <v>-1600</v>
      </c>
    </row>
    <row r="239" spans="1:37" x14ac:dyDescent="0.25">
      <c r="A239" s="40">
        <v>44707</v>
      </c>
      <c r="B239" s="20" t="s">
        <v>145</v>
      </c>
      <c r="C239" s="20">
        <f t="shared" si="15"/>
        <v>0</v>
      </c>
      <c r="D239" s="46"/>
      <c r="E239" s="20">
        <v>-5000</v>
      </c>
      <c r="F239" s="41">
        <f t="shared" si="16"/>
        <v>11280</v>
      </c>
      <c r="G239" s="20" t="s">
        <v>143</v>
      </c>
      <c r="H239" s="42">
        <v>6487.2291666666697</v>
      </c>
      <c r="I239" s="43">
        <v>460.54166666666703</v>
      </c>
      <c r="J239" s="20">
        <v>-1812.5075083186282</v>
      </c>
      <c r="K239" s="20">
        <f t="shared" si="17"/>
        <v>1</v>
      </c>
      <c r="L239" s="20">
        <v>-1751.8756751449455</v>
      </c>
      <c r="M239" s="20">
        <v>-1669.2792658014332</v>
      </c>
      <c r="N239" s="43">
        <v>207.25</v>
      </c>
      <c r="O239" s="43">
        <v>158.541666666667</v>
      </c>
      <c r="P239" s="42">
        <v>3555.6666666666702</v>
      </c>
      <c r="Q239" s="20">
        <v>69.400000000000006</v>
      </c>
      <c r="R239" s="20">
        <v>23.5</v>
      </c>
      <c r="S239" s="20">
        <f t="shared" si="18"/>
        <v>74.300000000000011</v>
      </c>
      <c r="T239" s="44">
        <v>76.204166666666694</v>
      </c>
      <c r="U239" s="20">
        <v>70.289583333333297</v>
      </c>
      <c r="V239" s="20">
        <v>71.599999999999994</v>
      </c>
      <c r="W239" s="20">
        <v>72</v>
      </c>
      <c r="X239" s="20">
        <v>77</v>
      </c>
      <c r="Y239" s="20">
        <v>3.11</v>
      </c>
      <c r="Z239" s="44">
        <v>12</v>
      </c>
      <c r="AA239" s="44">
        <v>7135</v>
      </c>
      <c r="AB239" s="42">
        <v>25000</v>
      </c>
      <c r="AC239" s="44">
        <v>2.4968750000000002</v>
      </c>
      <c r="AD239" s="45">
        <v>50</v>
      </c>
      <c r="AE239" s="20">
        <v>-701.1</v>
      </c>
      <c r="AF239" s="20">
        <v>0</v>
      </c>
      <c r="AG239" s="20">
        <v>917.6</v>
      </c>
      <c r="AH239" s="20">
        <v>599.5</v>
      </c>
      <c r="AI239" s="43">
        <f t="shared" si="19"/>
        <v>1517.1</v>
      </c>
      <c r="AJ239" s="20">
        <v>-1000</v>
      </c>
      <c r="AK239" s="20">
        <v>-1600</v>
      </c>
    </row>
    <row r="240" spans="1:37" x14ac:dyDescent="0.25">
      <c r="A240" s="40">
        <v>44708</v>
      </c>
      <c r="B240" s="20" t="s">
        <v>142</v>
      </c>
      <c r="C240" s="20">
        <f t="shared" si="15"/>
        <v>1</v>
      </c>
      <c r="D240" s="46"/>
      <c r="E240" s="20">
        <v>-5000</v>
      </c>
      <c r="F240" s="41">
        <f t="shared" si="16"/>
        <v>11280</v>
      </c>
      <c r="G240" s="20" t="s">
        <v>143</v>
      </c>
      <c r="H240" s="42">
        <v>7566.4583333333303</v>
      </c>
      <c r="I240" s="43">
        <v>534.46875</v>
      </c>
      <c r="J240" s="20">
        <v>-1745.7082256112933</v>
      </c>
      <c r="K240" s="20">
        <f t="shared" si="17"/>
        <v>1</v>
      </c>
      <c r="L240" s="20">
        <v>-1756.2690051676327</v>
      </c>
      <c r="M240" s="20">
        <v>-1680.388807096042</v>
      </c>
      <c r="N240" s="43">
        <v>210.9375</v>
      </c>
      <c r="O240" s="43">
        <v>157</v>
      </c>
      <c r="P240" s="42">
        <v>3544.4479166666702</v>
      </c>
      <c r="Q240" s="20">
        <v>70.400000000000006</v>
      </c>
      <c r="R240" s="20">
        <v>23.1</v>
      </c>
      <c r="S240" s="20">
        <f t="shared" si="18"/>
        <v>73.580000000000013</v>
      </c>
      <c r="T240" s="44">
        <v>75.238947368421094</v>
      </c>
      <c r="U240" s="20">
        <v>69.371578947368405</v>
      </c>
      <c r="V240" s="20">
        <v>71.599999999999994</v>
      </c>
      <c r="W240" s="20">
        <v>72</v>
      </c>
      <c r="X240" s="20">
        <v>77</v>
      </c>
      <c r="Y240" s="20">
        <v>2.86</v>
      </c>
      <c r="Z240" s="44">
        <v>12</v>
      </c>
      <c r="AA240" s="44">
        <v>7055.1284722222199</v>
      </c>
      <c r="AB240" s="42">
        <v>25000</v>
      </c>
      <c r="AC240" s="44">
        <v>2.5319444444444401</v>
      </c>
      <c r="AD240" s="45">
        <v>50</v>
      </c>
      <c r="AE240" s="20">
        <v>-634.79999999999995</v>
      </c>
      <c r="AF240" s="20">
        <v>0</v>
      </c>
      <c r="AG240" s="20">
        <v>915</v>
      </c>
      <c r="AH240" s="20">
        <v>591.9</v>
      </c>
      <c r="AI240" s="43">
        <f t="shared" si="19"/>
        <v>1506.9</v>
      </c>
      <c r="AJ240" s="20">
        <v>-1000</v>
      </c>
      <c r="AK240" s="20">
        <v>-1600</v>
      </c>
    </row>
    <row r="241" spans="1:37" x14ac:dyDescent="0.25">
      <c r="A241" s="40">
        <v>44709</v>
      </c>
      <c r="B241" s="20" t="s">
        <v>142</v>
      </c>
      <c r="C241" s="20">
        <f t="shared" si="15"/>
        <v>1</v>
      </c>
      <c r="D241" s="46"/>
      <c r="E241" s="20">
        <v>-5000</v>
      </c>
      <c r="F241" s="41">
        <f t="shared" si="16"/>
        <v>11280</v>
      </c>
      <c r="G241" s="20" t="s">
        <v>143</v>
      </c>
      <c r="H241" s="42">
        <v>7509.36559139785</v>
      </c>
      <c r="I241" s="43">
        <v>602.05208333333303</v>
      </c>
      <c r="J241" s="20">
        <v>-1453.149955255861</v>
      </c>
      <c r="K241" s="20">
        <f t="shared" si="17"/>
        <v>1</v>
      </c>
      <c r="L241" s="20">
        <v>-1705.7065546004537</v>
      </c>
      <c r="M241" s="20">
        <v>-1672.8857382602898</v>
      </c>
      <c r="N241" s="43">
        <v>207.604166666667</v>
      </c>
      <c r="O241" s="43">
        <v>156.604166666667</v>
      </c>
      <c r="P241" s="42">
        <v>3575.5104166666702</v>
      </c>
      <c r="Q241" s="20">
        <v>71.099999999999994</v>
      </c>
      <c r="R241" s="20">
        <v>22.5</v>
      </c>
      <c r="S241" s="20">
        <f t="shared" si="18"/>
        <v>72.5</v>
      </c>
      <c r="T241" s="44">
        <v>72.818749999999994</v>
      </c>
      <c r="U241" s="20">
        <v>68.853125000000006</v>
      </c>
      <c r="V241" s="20">
        <v>71.599999999999994</v>
      </c>
      <c r="W241" s="20">
        <v>72</v>
      </c>
      <c r="X241" s="20">
        <v>77</v>
      </c>
      <c r="Y241" s="20">
        <v>3.4</v>
      </c>
      <c r="Z241" s="44">
        <v>12</v>
      </c>
      <c r="AA241" s="44">
        <v>7187.6843637992797</v>
      </c>
      <c r="AB241" s="42">
        <v>25000</v>
      </c>
      <c r="AC241" s="44">
        <v>2.61059210526316</v>
      </c>
      <c r="AD241" s="45">
        <v>50</v>
      </c>
      <c r="AE241" s="20">
        <v>1340</v>
      </c>
      <c r="AF241" s="20">
        <v>0</v>
      </c>
      <c r="AG241" s="20">
        <v>908.5</v>
      </c>
      <c r="AH241" s="20">
        <v>295.39999999999998</v>
      </c>
      <c r="AI241" s="43">
        <f t="shared" si="19"/>
        <v>1203.9000000000001</v>
      </c>
      <c r="AJ241" s="20">
        <v>-1000</v>
      </c>
      <c r="AK241" s="20">
        <v>-1600</v>
      </c>
    </row>
    <row r="242" spans="1:37" x14ac:dyDescent="0.25">
      <c r="A242" s="40">
        <v>44710</v>
      </c>
      <c r="B242" s="20" t="s">
        <v>142</v>
      </c>
      <c r="C242" s="20">
        <f t="shared" si="15"/>
        <v>1</v>
      </c>
      <c r="D242" s="46"/>
      <c r="E242" s="20">
        <v>-5000</v>
      </c>
      <c r="F242" s="41">
        <f t="shared" si="16"/>
        <v>11280</v>
      </c>
      <c r="G242" s="20" t="s">
        <v>143</v>
      </c>
      <c r="H242" s="42">
        <v>8006.3854166666697</v>
      </c>
      <c r="I242" s="43">
        <v>675.3125</v>
      </c>
      <c r="J242" s="20">
        <v>-1633.3577484245022</v>
      </c>
      <c r="K242" s="20">
        <f t="shared" si="17"/>
        <v>1</v>
      </c>
      <c r="L242" s="20">
        <v>-1686.2029530879759</v>
      </c>
      <c r="M242" s="20">
        <v>-1682.4599481256078</v>
      </c>
      <c r="N242" s="43">
        <v>206.010416666667</v>
      </c>
      <c r="O242" s="43">
        <v>158.541666666667</v>
      </c>
      <c r="P242" s="42">
        <v>3576.4791666666702</v>
      </c>
      <c r="Q242" s="20">
        <v>71.5</v>
      </c>
      <c r="R242" s="20">
        <v>22.1</v>
      </c>
      <c r="S242" s="20">
        <f t="shared" si="18"/>
        <v>71.78</v>
      </c>
      <c r="T242" s="44">
        <v>70.554736842105299</v>
      </c>
      <c r="U242" s="20">
        <v>68.624210526315807</v>
      </c>
      <c r="V242" s="20">
        <v>71.599999999999994</v>
      </c>
      <c r="W242" s="20">
        <v>72</v>
      </c>
      <c r="X242" s="20">
        <v>77</v>
      </c>
      <c r="Y242" s="20">
        <v>3.3</v>
      </c>
      <c r="Z242" s="44">
        <v>12</v>
      </c>
      <c r="AA242" s="44">
        <v>7694.0697804659503</v>
      </c>
      <c r="AB242" s="42">
        <v>25000</v>
      </c>
      <c r="AC242" s="44">
        <v>2.8359393274853799</v>
      </c>
      <c r="AD242" s="45">
        <v>50</v>
      </c>
      <c r="AE242" s="20">
        <v>2220.6999999999998</v>
      </c>
      <c r="AF242" s="20">
        <v>0</v>
      </c>
      <c r="AG242" s="20">
        <v>915</v>
      </c>
      <c r="AH242" s="20">
        <v>479.5</v>
      </c>
      <c r="AI242" s="43">
        <f t="shared" si="19"/>
        <v>1394.5</v>
      </c>
      <c r="AJ242" s="20">
        <v>-1000</v>
      </c>
      <c r="AK242" s="20">
        <v>-1600</v>
      </c>
    </row>
    <row r="243" spans="1:37" x14ac:dyDescent="0.25">
      <c r="A243" s="40">
        <v>44711</v>
      </c>
      <c r="B243" s="20" t="s">
        <v>142</v>
      </c>
      <c r="C243" s="20">
        <f t="shared" si="15"/>
        <v>1</v>
      </c>
      <c r="D243" s="46"/>
      <c r="E243" s="20">
        <v>-5000</v>
      </c>
      <c r="F243" s="41">
        <f t="shared" si="16"/>
        <v>11280</v>
      </c>
      <c r="G243" s="20" t="s">
        <v>143</v>
      </c>
      <c r="H243" s="42">
        <v>7951.15625</v>
      </c>
      <c r="I243" s="43">
        <v>743.51041666666697</v>
      </c>
      <c r="J243" s="20">
        <v>-1440.5977273758508</v>
      </c>
      <c r="K243" s="20">
        <f t="shared" si="17"/>
        <v>1</v>
      </c>
      <c r="L243" s="20">
        <v>-1617.0642329972272</v>
      </c>
      <c r="M243" s="20">
        <v>-1676.5028393982498</v>
      </c>
      <c r="N243" s="43">
        <v>217.166666666667</v>
      </c>
      <c r="O243" s="43">
        <v>169.104166666667</v>
      </c>
      <c r="P243" s="42">
        <v>3605.2291666666702</v>
      </c>
      <c r="Q243" s="20">
        <v>73.400000000000006</v>
      </c>
      <c r="R243" s="20">
        <v>21.8</v>
      </c>
      <c r="S243" s="20">
        <f t="shared" si="18"/>
        <v>71.240000000000009</v>
      </c>
      <c r="T243" s="44">
        <v>69.371875000000003</v>
      </c>
      <c r="U243" s="20">
        <v>68.4270833333333</v>
      </c>
      <c r="V243" s="20">
        <v>71.599999999999994</v>
      </c>
      <c r="W243" s="20">
        <v>72</v>
      </c>
      <c r="X243" s="20">
        <v>77</v>
      </c>
      <c r="Y243" s="20">
        <v>3.48</v>
      </c>
      <c r="Z243" s="44">
        <v>12</v>
      </c>
      <c r="AA243" s="44">
        <v>7822.3024193548399</v>
      </c>
      <c r="AB243" s="42">
        <v>25000</v>
      </c>
      <c r="AC243" s="44">
        <v>3.03524488304094</v>
      </c>
      <c r="AD243" s="45">
        <v>50</v>
      </c>
      <c r="AE243" s="20">
        <v>2601.8000000000002</v>
      </c>
      <c r="AF243" s="20">
        <v>0</v>
      </c>
      <c r="AG243" s="20">
        <v>910</v>
      </c>
      <c r="AH243" s="20">
        <v>295.89999999999998</v>
      </c>
      <c r="AI243" s="43">
        <f t="shared" si="19"/>
        <v>1205.9000000000001</v>
      </c>
      <c r="AJ243" s="20">
        <v>-1000</v>
      </c>
      <c r="AK243" s="20">
        <v>-1600</v>
      </c>
    </row>
    <row r="244" spans="1:37" x14ac:dyDescent="0.25">
      <c r="A244" s="40">
        <v>44712</v>
      </c>
      <c r="B244" s="20" t="s">
        <v>145</v>
      </c>
      <c r="C244" s="20">
        <f t="shared" si="15"/>
        <v>0</v>
      </c>
      <c r="D244" s="46"/>
      <c r="E244" s="20">
        <v>-5000</v>
      </c>
      <c r="F244" s="41">
        <f t="shared" si="16"/>
        <v>11280</v>
      </c>
      <c r="G244" s="20" t="s">
        <v>143</v>
      </c>
      <c r="H244" s="42">
        <v>7837.9583333333303</v>
      </c>
      <c r="I244" s="43">
        <v>754.19791666666697</v>
      </c>
      <c r="J244" s="20">
        <v>-1415.6625878497607</v>
      </c>
      <c r="K244" s="20">
        <f t="shared" si="17"/>
        <v>1</v>
      </c>
      <c r="L244" s="20">
        <v>-1537.6952489034536</v>
      </c>
      <c r="M244" s="20">
        <v>-1662.1061867009976</v>
      </c>
      <c r="N244" s="43">
        <v>197.8125</v>
      </c>
      <c r="O244" s="43">
        <v>166.28125</v>
      </c>
      <c r="P244" s="42">
        <v>3662.0729166666702</v>
      </c>
      <c r="Q244" s="20" t="s">
        <v>484</v>
      </c>
      <c r="R244" s="20">
        <v>21.8</v>
      </c>
      <c r="S244" s="20">
        <f t="shared" si="18"/>
        <v>71.240000000000009</v>
      </c>
      <c r="T244" s="44">
        <v>69.632000000000005</v>
      </c>
      <c r="U244" s="20">
        <v>68.730666666666707</v>
      </c>
      <c r="V244" s="20">
        <v>71.599999999999994</v>
      </c>
      <c r="W244" s="20">
        <v>72</v>
      </c>
      <c r="X244" s="20">
        <v>77</v>
      </c>
      <c r="Y244" s="20">
        <v>3.19</v>
      </c>
      <c r="Z244" s="44">
        <v>12</v>
      </c>
      <c r="AA244" s="44">
        <v>7931.8333333333303</v>
      </c>
      <c r="AB244" s="42">
        <v>25000</v>
      </c>
      <c r="AC244" s="44">
        <v>3.2517361111111098</v>
      </c>
      <c r="AD244" s="45">
        <v>50</v>
      </c>
      <c r="AE244" s="20">
        <v>2534.6</v>
      </c>
      <c r="AF244" s="20">
        <v>0</v>
      </c>
      <c r="AG244" s="20">
        <v>911.5</v>
      </c>
      <c r="AH244" s="20">
        <v>290.89999999999998</v>
      </c>
      <c r="AI244" s="43">
        <f t="shared" si="19"/>
        <v>1202.4000000000001</v>
      </c>
      <c r="AJ244" s="20">
        <v>-1000</v>
      </c>
      <c r="AK244" s="20">
        <v>-1600</v>
      </c>
    </row>
    <row r="245" spans="1:37" x14ac:dyDescent="0.25">
      <c r="A245" s="40">
        <v>44713</v>
      </c>
      <c r="B245" s="20" t="s">
        <v>145</v>
      </c>
      <c r="C245" s="20">
        <f t="shared" si="15"/>
        <v>0</v>
      </c>
      <c r="D245" s="46"/>
      <c r="E245" s="20">
        <v>-5000</v>
      </c>
      <c r="F245" s="41">
        <f t="shared" si="16"/>
        <v>11280</v>
      </c>
      <c r="G245" s="20" t="s">
        <v>143</v>
      </c>
      <c r="H245" s="42">
        <v>7788.2127659574498</v>
      </c>
      <c r="I245" s="43">
        <v>718.39583333333303</v>
      </c>
      <c r="J245" s="20">
        <v>-1427.1984009326948</v>
      </c>
      <c r="K245" s="20">
        <f t="shared" si="17"/>
        <v>1</v>
      </c>
      <c r="L245" s="20">
        <v>-1473.9932839677338</v>
      </c>
      <c r="M245" s="20">
        <v>-1644.5855955021791</v>
      </c>
      <c r="N245" s="43">
        <v>188.260416666667</v>
      </c>
      <c r="O245" s="43">
        <v>157.125</v>
      </c>
      <c r="P245" s="42">
        <v>3686.6458333333298</v>
      </c>
      <c r="Q245" s="20" t="s">
        <v>484</v>
      </c>
      <c r="R245" s="20">
        <v>22.2</v>
      </c>
      <c r="S245" s="20">
        <f t="shared" si="18"/>
        <v>71.960000000000008</v>
      </c>
      <c r="T245" s="44">
        <v>70.738541666666706</v>
      </c>
      <c r="U245" s="20">
        <v>68.962500000000006</v>
      </c>
      <c r="V245" s="20">
        <v>71.599999999999994</v>
      </c>
      <c r="W245" s="20">
        <v>72</v>
      </c>
      <c r="X245" s="20">
        <v>77</v>
      </c>
      <c r="Y245" s="20">
        <v>3.77</v>
      </c>
      <c r="Z245" s="44">
        <v>12</v>
      </c>
      <c r="AA245" s="44">
        <v>7859.1091164302597</v>
      </c>
      <c r="AB245" s="42">
        <v>25000</v>
      </c>
      <c r="AC245" s="44">
        <v>3.4302083333333302</v>
      </c>
      <c r="AD245" s="45">
        <v>50</v>
      </c>
      <c r="AE245" s="20">
        <v>944.2</v>
      </c>
      <c r="AF245" s="20">
        <v>0</v>
      </c>
      <c r="AG245" s="20">
        <v>908</v>
      </c>
      <c r="AH245" s="20">
        <v>298.5</v>
      </c>
      <c r="AI245" s="43">
        <f t="shared" si="19"/>
        <v>1206.5</v>
      </c>
      <c r="AJ245" s="20">
        <v>-1300</v>
      </c>
      <c r="AK245" s="20">
        <v>-1800</v>
      </c>
    </row>
    <row r="246" spans="1:37" x14ac:dyDescent="0.25">
      <c r="A246" s="40">
        <v>44714</v>
      </c>
      <c r="B246" s="20" t="s">
        <v>145</v>
      </c>
      <c r="C246" s="20">
        <f t="shared" si="15"/>
        <v>0</v>
      </c>
      <c r="D246" s="46"/>
      <c r="E246" s="20">
        <v>-5000</v>
      </c>
      <c r="F246" s="41">
        <f t="shared" si="16"/>
        <v>11280</v>
      </c>
      <c r="G246" s="20" t="s">
        <v>143</v>
      </c>
      <c r="H246" s="42">
        <v>7482.16842105263</v>
      </c>
      <c r="I246" s="43">
        <v>686.20833333333303</v>
      </c>
      <c r="J246" s="20">
        <v>-1421.7687683387951</v>
      </c>
      <c r="K246" s="20">
        <f t="shared" si="17"/>
        <v>1</v>
      </c>
      <c r="L246" s="20">
        <v>-1467.7170465843208</v>
      </c>
      <c r="M246" s="20">
        <v>-1625.5368485541433</v>
      </c>
      <c r="N246" s="43">
        <v>182.09375</v>
      </c>
      <c r="O246" s="43">
        <v>153.03125</v>
      </c>
      <c r="P246" s="42">
        <v>3665.3958333333298</v>
      </c>
      <c r="Q246" s="20" t="s">
        <v>484</v>
      </c>
      <c r="R246" s="20">
        <v>22.4</v>
      </c>
      <c r="S246" s="20">
        <f t="shared" si="18"/>
        <v>72.319999999999993</v>
      </c>
      <c r="T246" s="44">
        <v>71.9010416666667</v>
      </c>
      <c r="U246" s="20">
        <v>69.540625000000006</v>
      </c>
      <c r="V246" s="20">
        <v>71.599999999999994</v>
      </c>
      <c r="W246" s="20">
        <v>72</v>
      </c>
      <c r="X246" s="20">
        <v>77</v>
      </c>
      <c r="Y246" s="20">
        <v>2.69</v>
      </c>
      <c r="Z246" s="44">
        <v>12</v>
      </c>
      <c r="AA246" s="44">
        <v>7702.7798401144701</v>
      </c>
      <c r="AB246" s="42">
        <v>25000</v>
      </c>
      <c r="AC246" s="44">
        <v>3.36158625730994</v>
      </c>
      <c r="AD246" s="45">
        <v>50</v>
      </c>
      <c r="AE246" s="20">
        <v>-271.3</v>
      </c>
      <c r="AF246" s="20">
        <v>0</v>
      </c>
      <c r="AG246" s="20">
        <v>915</v>
      </c>
      <c r="AH246" s="20">
        <v>292.89999999999998</v>
      </c>
      <c r="AI246" s="43">
        <f t="shared" si="19"/>
        <v>1207.9000000000001</v>
      </c>
      <c r="AJ246" s="20">
        <v>-1300</v>
      </c>
      <c r="AK246" s="20">
        <v>-1800</v>
      </c>
    </row>
    <row r="247" spans="1:37" x14ac:dyDescent="0.25">
      <c r="A247" s="40">
        <v>44715</v>
      </c>
      <c r="B247" s="20" t="s">
        <v>145</v>
      </c>
      <c r="C247" s="20">
        <f t="shared" si="15"/>
        <v>0</v>
      </c>
      <c r="D247" s="46"/>
      <c r="E247" s="20">
        <v>-5000</v>
      </c>
      <c r="F247" s="41">
        <f t="shared" si="16"/>
        <v>11280</v>
      </c>
      <c r="G247" s="20" t="s">
        <v>143</v>
      </c>
      <c r="H247" s="42">
        <v>7617.6041666666697</v>
      </c>
      <c r="I247" s="43">
        <v>681.70833333333303</v>
      </c>
      <c r="J247" s="20">
        <v>-1420.0773162339299</v>
      </c>
      <c r="K247" s="20">
        <f t="shared" si="17"/>
        <v>1</v>
      </c>
      <c r="L247" s="20">
        <v>-1425.0609601462061</v>
      </c>
      <c r="M247" s="20">
        <v>-1603.8684019230077</v>
      </c>
      <c r="N247" s="43">
        <v>179.364583333333</v>
      </c>
      <c r="O247" s="43">
        <v>150.333333333333</v>
      </c>
      <c r="P247" s="42">
        <v>3585.3541666666702</v>
      </c>
      <c r="Q247" s="20" t="s">
        <v>484</v>
      </c>
      <c r="R247" s="20">
        <v>22.2</v>
      </c>
      <c r="S247" s="20">
        <f t="shared" si="18"/>
        <v>71.960000000000008</v>
      </c>
      <c r="T247" s="44">
        <v>71.555208333333297</v>
      </c>
      <c r="U247" s="20">
        <v>69.590625000000003</v>
      </c>
      <c r="V247" s="20">
        <v>71.599999999999994</v>
      </c>
      <c r="W247" s="20">
        <v>72</v>
      </c>
      <c r="X247" s="20">
        <v>77</v>
      </c>
      <c r="Y247" s="20">
        <v>2.5299999999999998</v>
      </c>
      <c r="Z247" s="44">
        <v>12</v>
      </c>
      <c r="AA247" s="44">
        <v>7629.3284512255796</v>
      </c>
      <c r="AB247" s="42">
        <v>25000</v>
      </c>
      <c r="AC247" s="44">
        <v>3.1077401034637901</v>
      </c>
      <c r="AD247" s="45">
        <v>50</v>
      </c>
      <c r="AE247" s="20">
        <v>-366.1</v>
      </c>
      <c r="AF247" s="20">
        <v>0</v>
      </c>
      <c r="AG247" s="20">
        <v>917.1</v>
      </c>
      <c r="AH247" s="20">
        <v>298</v>
      </c>
      <c r="AI247" s="43">
        <f t="shared" si="19"/>
        <v>1215.0999999999999</v>
      </c>
      <c r="AJ247" s="20">
        <v>-1300</v>
      </c>
      <c r="AK247" s="20">
        <v>-1800</v>
      </c>
    </row>
    <row r="248" spans="1:37" x14ac:dyDescent="0.25">
      <c r="A248" s="40">
        <v>44716</v>
      </c>
      <c r="B248" s="20" t="s">
        <v>145</v>
      </c>
      <c r="C248" s="20">
        <f t="shared" si="15"/>
        <v>0</v>
      </c>
      <c r="D248" s="46"/>
      <c r="E248" s="20">
        <v>-5000</v>
      </c>
      <c r="F248" s="41">
        <f t="shared" si="16"/>
        <v>11280</v>
      </c>
      <c r="G248" s="20" t="s">
        <v>143</v>
      </c>
      <c r="H248" s="42">
        <v>7827.3645833333303</v>
      </c>
      <c r="I248" s="43">
        <v>689.20833333333303</v>
      </c>
      <c r="J248" s="20">
        <v>-1416.2001182253591</v>
      </c>
      <c r="K248" s="20">
        <f t="shared" si="17"/>
        <v>1</v>
      </c>
      <c r="L248" s="20">
        <v>-1420.1814383161079</v>
      </c>
      <c r="M248" s="20">
        <v>-1580.9356588551982</v>
      </c>
      <c r="N248" s="43">
        <v>180.333333333333</v>
      </c>
      <c r="O248" s="43">
        <v>147.791666666667</v>
      </c>
      <c r="P248" s="42">
        <v>3499.1354166666702</v>
      </c>
      <c r="Q248" s="20" t="s">
        <v>484</v>
      </c>
      <c r="R248" s="20">
        <v>22</v>
      </c>
      <c r="S248" s="20">
        <f t="shared" si="18"/>
        <v>71.599999999999994</v>
      </c>
      <c r="T248" s="44">
        <v>69.7552083333333</v>
      </c>
      <c r="U248" s="20">
        <v>69.3958333333333</v>
      </c>
      <c r="V248" s="20">
        <v>71.599999999999994</v>
      </c>
      <c r="W248" s="20">
        <v>72</v>
      </c>
      <c r="X248" s="20">
        <v>77</v>
      </c>
      <c r="Y248" s="20">
        <v>2.63</v>
      </c>
      <c r="Z248" s="44">
        <v>12</v>
      </c>
      <c r="AA248" s="44">
        <v>7642.3790570175397</v>
      </c>
      <c r="AB248" s="42">
        <v>25000</v>
      </c>
      <c r="AC248" s="44" t="s">
        <v>484</v>
      </c>
      <c r="AD248" s="45">
        <v>50</v>
      </c>
      <c r="AE248" s="20">
        <v>-390.5</v>
      </c>
      <c r="AF248" s="20">
        <v>0</v>
      </c>
      <c r="AG248" s="20">
        <v>905.5</v>
      </c>
      <c r="AH248" s="20">
        <v>290.89999999999998</v>
      </c>
      <c r="AI248" s="43">
        <f t="shared" si="19"/>
        <v>1196.4000000000001</v>
      </c>
      <c r="AJ248" s="20">
        <v>-1300</v>
      </c>
      <c r="AK248" s="20">
        <v>-1800</v>
      </c>
    </row>
    <row r="249" spans="1:37" x14ac:dyDescent="0.25">
      <c r="A249" s="40">
        <v>44717</v>
      </c>
      <c r="B249" s="20" t="s">
        <v>145</v>
      </c>
      <c r="C249" s="20">
        <f t="shared" si="15"/>
        <v>0</v>
      </c>
      <c r="D249" s="46"/>
      <c r="E249" s="20">
        <v>-5000</v>
      </c>
      <c r="F249" s="41">
        <f t="shared" si="16"/>
        <v>11280</v>
      </c>
      <c r="G249" s="20" t="s">
        <v>143</v>
      </c>
      <c r="H249" s="42">
        <v>8142.7708333333303</v>
      </c>
      <c r="I249" s="43">
        <v>739.67708333333303</v>
      </c>
      <c r="J249" s="20">
        <v>-1459.6651117973281</v>
      </c>
      <c r="K249" s="20">
        <f t="shared" si="17"/>
        <v>1</v>
      </c>
      <c r="L249" s="20">
        <v>-1428.9819431056214</v>
      </c>
      <c r="M249" s="20">
        <v>-1562.0730543051602</v>
      </c>
      <c r="N249" s="43">
        <v>183.822916666667</v>
      </c>
      <c r="O249" s="43">
        <v>148.354166666667</v>
      </c>
      <c r="P249" s="42">
        <v>3493.0729166666702</v>
      </c>
      <c r="Q249" s="20" t="s">
        <v>484</v>
      </c>
      <c r="R249" s="20">
        <v>22.1</v>
      </c>
      <c r="S249" s="20">
        <f t="shared" si="18"/>
        <v>71.78</v>
      </c>
      <c r="T249" s="44">
        <v>69.727083333333297</v>
      </c>
      <c r="U249" s="20">
        <v>69.6822916666667</v>
      </c>
      <c r="V249" s="20">
        <v>71.599999999999994</v>
      </c>
      <c r="W249" s="20">
        <v>72</v>
      </c>
      <c r="X249" s="20">
        <v>77</v>
      </c>
      <c r="Y249" s="20">
        <v>2.93</v>
      </c>
      <c r="Z249" s="44">
        <v>12</v>
      </c>
      <c r="AA249" s="44">
        <v>7862.5798611111104</v>
      </c>
      <c r="AB249" s="42">
        <v>25000</v>
      </c>
      <c r="AC249" s="44" t="s">
        <v>484</v>
      </c>
      <c r="AD249" s="45">
        <v>50</v>
      </c>
      <c r="AE249" s="20">
        <v>-398.6</v>
      </c>
      <c r="AF249" s="20">
        <v>0</v>
      </c>
      <c r="AG249" s="20">
        <v>907.5</v>
      </c>
      <c r="AH249" s="20">
        <v>298.5</v>
      </c>
      <c r="AI249" s="43">
        <f t="shared" si="19"/>
        <v>1206</v>
      </c>
      <c r="AJ249" s="20">
        <v>-1300</v>
      </c>
      <c r="AK249" s="20">
        <v>-1800</v>
      </c>
    </row>
    <row r="250" spans="1:37" x14ac:dyDescent="0.25">
      <c r="A250" s="40">
        <v>44718</v>
      </c>
      <c r="B250" s="20" t="s">
        <v>142</v>
      </c>
      <c r="C250" s="20">
        <f t="shared" si="15"/>
        <v>1</v>
      </c>
      <c r="D250" s="46"/>
      <c r="E250" s="20">
        <v>-5000</v>
      </c>
      <c r="F250" s="41">
        <f t="shared" si="16"/>
        <v>11280</v>
      </c>
      <c r="G250" s="20" t="s">
        <v>143</v>
      </c>
      <c r="H250" s="42">
        <v>8489.1666666666697</v>
      </c>
      <c r="I250" s="43">
        <v>787.5</v>
      </c>
      <c r="J250" s="20">
        <v>-1569.5830473909757</v>
      </c>
      <c r="K250" s="20">
        <f t="shared" si="17"/>
        <v>1</v>
      </c>
      <c r="L250" s="20">
        <v>-1457.4588723972774</v>
      </c>
      <c r="M250" s="20">
        <v>-1552.3316856836759</v>
      </c>
      <c r="N250" s="43">
        <v>249.375</v>
      </c>
      <c r="O250" s="43">
        <v>168.916666666667</v>
      </c>
      <c r="P250" s="42">
        <v>3577.0104166666702</v>
      </c>
      <c r="Q250" s="20" t="s">
        <v>484</v>
      </c>
      <c r="R250" s="20">
        <v>22.4</v>
      </c>
      <c r="S250" s="20">
        <f t="shared" si="18"/>
        <v>72.319999999999993</v>
      </c>
      <c r="T250" s="44">
        <v>71.648958333333297</v>
      </c>
      <c r="U250" s="20">
        <v>70.183333333333294</v>
      </c>
      <c r="V250" s="20">
        <v>71.599999999999994</v>
      </c>
      <c r="W250" s="20">
        <v>72</v>
      </c>
      <c r="X250" s="20">
        <v>77</v>
      </c>
      <c r="Y250" s="20">
        <v>2.84</v>
      </c>
      <c r="Z250" s="44">
        <v>12</v>
      </c>
      <c r="AA250" s="44">
        <v>8153.1006944444398</v>
      </c>
      <c r="AB250" s="42">
        <v>25000</v>
      </c>
      <c r="AC250" s="44" t="s">
        <v>484</v>
      </c>
      <c r="AD250" s="45">
        <v>50</v>
      </c>
      <c r="AE250" s="20">
        <v>1504</v>
      </c>
      <c r="AF250" s="20">
        <v>0</v>
      </c>
      <c r="AG250" s="20">
        <v>798</v>
      </c>
      <c r="AH250" s="20">
        <v>292</v>
      </c>
      <c r="AI250" s="43">
        <f t="shared" si="19"/>
        <v>1090</v>
      </c>
      <c r="AJ250" s="20">
        <v>-1300</v>
      </c>
      <c r="AK250" s="20">
        <v>-1800</v>
      </c>
    </row>
    <row r="251" spans="1:37" x14ac:dyDescent="0.25">
      <c r="A251" s="40">
        <v>44719</v>
      </c>
      <c r="B251" s="20" t="s">
        <v>145</v>
      </c>
      <c r="C251" s="20">
        <f t="shared" si="15"/>
        <v>0</v>
      </c>
      <c r="D251" s="46"/>
      <c r="E251" s="20">
        <v>-5000</v>
      </c>
      <c r="F251" s="41">
        <f t="shared" si="16"/>
        <v>11280</v>
      </c>
      <c r="G251" s="20" t="s">
        <v>143</v>
      </c>
      <c r="H251" s="42">
        <v>8566.55319148936</v>
      </c>
      <c r="I251" s="43">
        <v>769.27083333333303</v>
      </c>
      <c r="J251" s="20">
        <v>-1584.1103017393496</v>
      </c>
      <c r="K251" s="20">
        <f t="shared" si="17"/>
        <v>1</v>
      </c>
      <c r="L251" s="20">
        <v>-1489.9271790773885</v>
      </c>
      <c r="M251" s="20">
        <v>-1541.8484389517091</v>
      </c>
      <c r="N251" s="43">
        <v>231.864583333333</v>
      </c>
      <c r="O251" s="43">
        <v>182.197916666667</v>
      </c>
      <c r="P251" s="42">
        <v>3714.6041666666702</v>
      </c>
      <c r="Q251" s="20" t="s">
        <v>484</v>
      </c>
      <c r="R251" s="20">
        <v>22.8</v>
      </c>
      <c r="S251" s="20">
        <f t="shared" si="18"/>
        <v>73.039999999999992</v>
      </c>
      <c r="T251" s="44">
        <v>72.211458333333297</v>
      </c>
      <c r="U251" s="20">
        <v>70.866666666666703</v>
      </c>
      <c r="V251" s="20">
        <v>71.599999999999994</v>
      </c>
      <c r="W251" s="20">
        <v>72</v>
      </c>
      <c r="X251" s="20">
        <v>77</v>
      </c>
      <c r="Y251" s="20">
        <v>2.5499999999999998</v>
      </c>
      <c r="Z251" s="44">
        <v>12</v>
      </c>
      <c r="AA251" s="44">
        <v>8399.4968971631206</v>
      </c>
      <c r="AB251" s="42">
        <v>25000</v>
      </c>
      <c r="AC251" s="44">
        <v>3.03705818799197</v>
      </c>
      <c r="AD251" s="45">
        <v>50</v>
      </c>
      <c r="AE251" s="20">
        <v>1409</v>
      </c>
      <c r="AF251" s="20">
        <v>0</v>
      </c>
      <c r="AG251" s="20">
        <v>804</v>
      </c>
      <c r="AH251" s="20">
        <v>297</v>
      </c>
      <c r="AI251" s="43">
        <f t="shared" si="19"/>
        <v>1101</v>
      </c>
      <c r="AJ251" s="20">
        <v>-1300</v>
      </c>
      <c r="AK251" s="20">
        <v>-1800</v>
      </c>
    </row>
    <row r="252" spans="1:37" x14ac:dyDescent="0.25">
      <c r="A252" s="40">
        <v>44720</v>
      </c>
      <c r="B252" s="20" t="s">
        <v>145</v>
      </c>
      <c r="C252" s="20">
        <f t="shared" si="15"/>
        <v>0</v>
      </c>
      <c r="D252" s="46"/>
      <c r="E252" s="20">
        <v>-5000</v>
      </c>
      <c r="F252" s="41">
        <f t="shared" si="16"/>
        <v>11280</v>
      </c>
      <c r="G252" s="20" t="s">
        <v>143</v>
      </c>
      <c r="H252" s="42">
        <v>9209.1827956989291</v>
      </c>
      <c r="I252" s="43">
        <v>685</v>
      </c>
      <c r="J252" s="20">
        <v>-1637.7971066296952</v>
      </c>
      <c r="K252" s="20">
        <f t="shared" si="17"/>
        <v>1</v>
      </c>
      <c r="L252" s="20">
        <v>-1533.4711371565415</v>
      </c>
      <c r="M252" s="20">
        <v>-1531.241708866002</v>
      </c>
      <c r="N252" s="43">
        <v>204.822916666667</v>
      </c>
      <c r="O252" s="43">
        <v>157.416666666667</v>
      </c>
      <c r="P252" s="42">
        <v>3909.59375</v>
      </c>
      <c r="Q252" s="20" t="s">
        <v>484</v>
      </c>
      <c r="R252" s="20">
        <v>22.7</v>
      </c>
      <c r="S252" s="20">
        <f t="shared" si="18"/>
        <v>72.86</v>
      </c>
      <c r="T252" s="44">
        <v>72.426041666666706</v>
      </c>
      <c r="U252" s="20">
        <v>71.046875</v>
      </c>
      <c r="V252" s="20">
        <v>71.599999999999994</v>
      </c>
      <c r="W252" s="20">
        <v>72</v>
      </c>
      <c r="X252" s="20">
        <v>77</v>
      </c>
      <c r="Y252" s="20">
        <v>2.4300000000000002</v>
      </c>
      <c r="Z252" s="44">
        <v>12</v>
      </c>
      <c r="AA252" s="44">
        <v>8754.9675512849808</v>
      </c>
      <c r="AB252" s="42">
        <v>25000</v>
      </c>
      <c r="AC252" s="44">
        <v>3.1776004527447701</v>
      </c>
      <c r="AD252" s="45">
        <v>50</v>
      </c>
      <c r="AE252" s="20">
        <v>107</v>
      </c>
      <c r="AF252" s="20">
        <v>0</v>
      </c>
      <c r="AG252" s="20">
        <v>800</v>
      </c>
      <c r="AH252" s="20">
        <v>295</v>
      </c>
      <c r="AI252" s="43">
        <f t="shared" si="19"/>
        <v>1095</v>
      </c>
      <c r="AJ252" s="20">
        <v>-1000</v>
      </c>
      <c r="AK252" s="20">
        <v>-1800</v>
      </c>
    </row>
    <row r="253" spans="1:37" x14ac:dyDescent="0.25">
      <c r="A253" s="40">
        <v>44721</v>
      </c>
      <c r="B253" s="20" t="s">
        <v>145</v>
      </c>
      <c r="C253" s="20">
        <f t="shared" si="15"/>
        <v>0</v>
      </c>
      <c r="D253" s="46"/>
      <c r="E253" s="20">
        <v>-5000</v>
      </c>
      <c r="F253" s="41">
        <f t="shared" si="16"/>
        <v>11280</v>
      </c>
      <c r="G253" s="20" t="s">
        <v>143</v>
      </c>
      <c r="H253" s="42">
        <v>9138.8947368420995</v>
      </c>
      <c r="I253" s="43">
        <v>653.58333333333303</v>
      </c>
      <c r="J253" s="20">
        <v>-1700.1502041845224</v>
      </c>
      <c r="K253" s="20">
        <f t="shared" si="17"/>
        <v>1</v>
      </c>
      <c r="L253" s="20">
        <v>-1590.261154348374</v>
      </c>
      <c r="M253" s="20">
        <v>-1523.2161871421374</v>
      </c>
      <c r="N253" s="43">
        <v>193.4375</v>
      </c>
      <c r="O253" s="43">
        <v>148.333333333333</v>
      </c>
      <c r="P253" s="42">
        <v>3955.78125</v>
      </c>
      <c r="Q253" s="20" t="s">
        <v>484</v>
      </c>
      <c r="R253" s="20">
        <v>22.9</v>
      </c>
      <c r="S253" s="20">
        <f t="shared" si="18"/>
        <v>73.22</v>
      </c>
      <c r="T253" s="44">
        <v>73.441666666666706</v>
      </c>
      <c r="U253" s="20">
        <v>71.502083333333303</v>
      </c>
      <c r="V253" s="20">
        <v>71.599999999999994</v>
      </c>
      <c r="W253" s="20">
        <v>72</v>
      </c>
      <c r="X253" s="20">
        <v>77</v>
      </c>
      <c r="Y253" s="20">
        <v>2.64</v>
      </c>
      <c r="Z253" s="44">
        <v>12</v>
      </c>
      <c r="AA253" s="44">
        <v>8971.5435746767998</v>
      </c>
      <c r="AB253" s="42">
        <v>25000</v>
      </c>
      <c r="AC253" s="44">
        <v>3.1571929824561402</v>
      </c>
      <c r="AD253" s="45">
        <v>50</v>
      </c>
      <c r="AE253" s="20">
        <v>-773</v>
      </c>
      <c r="AF253" s="20">
        <v>0</v>
      </c>
      <c r="AG253" s="20">
        <v>799</v>
      </c>
      <c r="AH253" s="20">
        <v>290</v>
      </c>
      <c r="AI253" s="43">
        <f t="shared" si="19"/>
        <v>1089</v>
      </c>
      <c r="AJ253" s="20">
        <v>-1000</v>
      </c>
      <c r="AK253" s="20">
        <v>-1800</v>
      </c>
    </row>
    <row r="254" spans="1:37" x14ac:dyDescent="0.25">
      <c r="A254" s="40">
        <v>44722</v>
      </c>
      <c r="B254" s="20" t="s">
        <v>145</v>
      </c>
      <c r="C254" s="20">
        <f t="shared" si="15"/>
        <v>0</v>
      </c>
      <c r="D254" s="46"/>
      <c r="E254" s="20">
        <v>-5000</v>
      </c>
      <c r="F254" s="41">
        <f t="shared" si="16"/>
        <v>11280</v>
      </c>
      <c r="G254" s="20" t="s">
        <v>143</v>
      </c>
      <c r="H254" s="42">
        <v>8615.21875</v>
      </c>
      <c r="I254" s="43">
        <v>655.46875</v>
      </c>
      <c r="J254" s="20">
        <v>-1736.7495770103353</v>
      </c>
      <c r="K254" s="20">
        <f t="shared" si="17"/>
        <v>1</v>
      </c>
      <c r="L254" s="20">
        <v>-1645.6780473909755</v>
      </c>
      <c r="M254" s="20">
        <v>-1522.5762836706399</v>
      </c>
      <c r="N254" s="43">
        <v>189.5625</v>
      </c>
      <c r="O254" s="43">
        <v>134.697916666667</v>
      </c>
      <c r="P254" s="42">
        <v>3823.0729166666702</v>
      </c>
      <c r="Q254" s="20" t="s">
        <v>484</v>
      </c>
      <c r="R254" s="20">
        <v>23.7</v>
      </c>
      <c r="S254" s="20">
        <f t="shared" si="18"/>
        <v>74.66</v>
      </c>
      <c r="T254" s="44">
        <v>75.415625000000006</v>
      </c>
      <c r="U254" s="20">
        <v>72.289583333333297</v>
      </c>
      <c r="V254" s="20">
        <v>71.599999999999994</v>
      </c>
      <c r="W254" s="20">
        <v>72</v>
      </c>
      <c r="X254" s="20">
        <v>77</v>
      </c>
      <c r="Y254" s="20">
        <v>2.85</v>
      </c>
      <c r="Z254" s="44">
        <v>12</v>
      </c>
      <c r="AA254" s="44">
        <v>8987.7654275136792</v>
      </c>
      <c r="AB254" s="42">
        <v>25000</v>
      </c>
      <c r="AC254" s="44">
        <v>3.0343128654970801</v>
      </c>
      <c r="AD254" s="45">
        <v>50</v>
      </c>
      <c r="AE254" s="20">
        <v>-438</v>
      </c>
      <c r="AF254" s="20">
        <v>0</v>
      </c>
      <c r="AG254" s="20">
        <v>413</v>
      </c>
      <c r="AH254" s="20">
        <v>572</v>
      </c>
      <c r="AI254" s="43">
        <f t="shared" si="19"/>
        <v>985</v>
      </c>
      <c r="AJ254" s="20">
        <v>-1000</v>
      </c>
      <c r="AK254" s="20">
        <v>-1800</v>
      </c>
    </row>
    <row r="255" spans="1:37" x14ac:dyDescent="0.25">
      <c r="A255" s="40">
        <v>44723</v>
      </c>
      <c r="B255" s="20" t="s">
        <v>145</v>
      </c>
      <c r="C255" s="20">
        <f t="shared" si="15"/>
        <v>0</v>
      </c>
      <c r="D255" s="46"/>
      <c r="E255" s="20">
        <v>-5000</v>
      </c>
      <c r="F255" s="41">
        <f t="shared" si="16"/>
        <v>11280</v>
      </c>
      <c r="G255" s="20" t="s">
        <v>143</v>
      </c>
      <c r="H255" s="42">
        <v>8549.75</v>
      </c>
      <c r="I255" s="43">
        <v>638.55789473684194</v>
      </c>
      <c r="J255" s="20">
        <v>-1759.1493226619616</v>
      </c>
      <c r="K255" s="20">
        <f t="shared" si="17"/>
        <v>1</v>
      </c>
      <c r="L255" s="20">
        <v>-1683.5913024451729</v>
      </c>
      <c r="M255" s="20">
        <v>-1544.4333813425042</v>
      </c>
      <c r="N255" s="43">
        <v>187.885416666667</v>
      </c>
      <c r="O255" s="43">
        <v>91.5520833333333</v>
      </c>
      <c r="P255" s="42">
        <v>3620.4375</v>
      </c>
      <c r="Q255" s="20" t="s">
        <v>484</v>
      </c>
      <c r="R255" s="20">
        <v>24.4</v>
      </c>
      <c r="S255" s="20">
        <f t="shared" si="18"/>
        <v>75.92</v>
      </c>
      <c r="T255" s="44">
        <v>77.191666666666706</v>
      </c>
      <c r="U255" s="20">
        <v>72.878124999999997</v>
      </c>
      <c r="V255" s="20">
        <v>71.599999999999994</v>
      </c>
      <c r="W255" s="20">
        <v>72</v>
      </c>
      <c r="X255" s="20">
        <v>77</v>
      </c>
      <c r="Y255" s="20">
        <v>2.67</v>
      </c>
      <c r="Z255" s="44">
        <v>12</v>
      </c>
      <c r="AA255" s="44">
        <v>8767.9544956140307</v>
      </c>
      <c r="AB255" s="42">
        <v>25000</v>
      </c>
      <c r="AC255" s="44">
        <v>2.9152668128655002</v>
      </c>
      <c r="AD255" s="45">
        <v>50</v>
      </c>
      <c r="AE255" s="20">
        <v>-68</v>
      </c>
      <c r="AF255" s="20">
        <v>0</v>
      </c>
      <c r="AG255" s="20">
        <v>0</v>
      </c>
      <c r="AH255" s="20">
        <v>840</v>
      </c>
      <c r="AI255" s="43">
        <f t="shared" si="19"/>
        <v>840</v>
      </c>
      <c r="AJ255" s="20">
        <v>-1000</v>
      </c>
      <c r="AK255" s="20">
        <v>-1800</v>
      </c>
    </row>
    <row r="256" spans="1:37" x14ac:dyDescent="0.25">
      <c r="A256" s="40">
        <v>44724</v>
      </c>
      <c r="B256" s="20" t="s">
        <v>145</v>
      </c>
      <c r="C256" s="20">
        <f t="shared" si="15"/>
        <v>0</v>
      </c>
      <c r="D256" s="46"/>
      <c r="E256" s="20">
        <v>-5000</v>
      </c>
      <c r="F256" s="41">
        <f t="shared" si="16"/>
        <v>11280</v>
      </c>
      <c r="G256" s="20" t="s">
        <v>143</v>
      </c>
      <c r="H256" s="42">
        <v>8627.7021276595806</v>
      </c>
      <c r="I256" s="43">
        <v>679.96875</v>
      </c>
      <c r="J256" s="20">
        <v>-1756.2685386942273</v>
      </c>
      <c r="K256" s="20">
        <f t="shared" si="17"/>
        <v>1</v>
      </c>
      <c r="L256" s="20">
        <v>-1718.0229498361482</v>
      </c>
      <c r="M256" s="20">
        <v>-1553.2127235046275</v>
      </c>
      <c r="N256" s="43">
        <v>187.354166666667</v>
      </c>
      <c r="O256" s="43">
        <v>88.1354166666667</v>
      </c>
      <c r="P256" s="42">
        <v>3549.3854166666702</v>
      </c>
      <c r="Q256" s="20" t="s">
        <v>484</v>
      </c>
      <c r="R256" s="20">
        <v>24.6</v>
      </c>
      <c r="S256" s="20">
        <f t="shared" si="18"/>
        <v>76.28</v>
      </c>
      <c r="T256" s="44">
        <v>76.653125000000003</v>
      </c>
      <c r="U256" s="20">
        <v>73.254166666666706</v>
      </c>
      <c r="V256" s="20">
        <v>71.599999999999994</v>
      </c>
      <c r="W256" s="20">
        <v>72</v>
      </c>
      <c r="X256" s="20">
        <v>77</v>
      </c>
      <c r="Y256" s="20">
        <v>3.16</v>
      </c>
      <c r="Z256" s="44">
        <v>12</v>
      </c>
      <c r="AA256" s="44">
        <v>8597.5569592198608</v>
      </c>
      <c r="AB256" s="42">
        <v>25000</v>
      </c>
      <c r="AC256" s="44">
        <v>2.7947916666666699</v>
      </c>
      <c r="AD256" s="45">
        <v>50</v>
      </c>
      <c r="AE256" s="20">
        <v>-82</v>
      </c>
      <c r="AF256" s="20">
        <v>0</v>
      </c>
      <c r="AG256" s="20">
        <v>0</v>
      </c>
      <c r="AH256" s="20">
        <v>846</v>
      </c>
      <c r="AI256" s="43">
        <f t="shared" si="19"/>
        <v>846</v>
      </c>
      <c r="AJ256" s="20">
        <v>-1000</v>
      </c>
      <c r="AK256" s="20">
        <v>-1800</v>
      </c>
    </row>
    <row r="257" spans="1:37" x14ac:dyDescent="0.25">
      <c r="A257" s="40">
        <v>44725</v>
      </c>
      <c r="B257" s="20" t="s">
        <v>145</v>
      </c>
      <c r="C257" s="20">
        <f t="shared" si="15"/>
        <v>0</v>
      </c>
      <c r="D257" s="46"/>
      <c r="E257" s="20">
        <v>-5000</v>
      </c>
      <c r="F257" s="41">
        <f t="shared" si="16"/>
        <v>11280</v>
      </c>
      <c r="G257" s="20" t="s">
        <v>143</v>
      </c>
      <c r="H257" s="42">
        <v>9177.3440860215105</v>
      </c>
      <c r="I257" s="43">
        <v>729.53125</v>
      </c>
      <c r="J257" s="20">
        <v>-1723.7762251071338</v>
      </c>
      <c r="K257" s="20">
        <f t="shared" si="17"/>
        <v>1</v>
      </c>
      <c r="L257" s="20">
        <v>-1735.2187735316361</v>
      </c>
      <c r="M257" s="20">
        <v>-1573.4397590568619</v>
      </c>
      <c r="N257" s="43">
        <v>211.90625</v>
      </c>
      <c r="O257" s="43">
        <v>87.3020833333333</v>
      </c>
      <c r="P257" s="42">
        <v>3572.9270833333298</v>
      </c>
      <c r="Q257" s="20" t="s">
        <v>484</v>
      </c>
      <c r="R257" s="20">
        <v>24.2</v>
      </c>
      <c r="S257" s="20">
        <f t="shared" si="18"/>
        <v>75.56</v>
      </c>
      <c r="T257" s="44">
        <v>74.2760416666667</v>
      </c>
      <c r="U257" s="20">
        <v>72.992708333333297</v>
      </c>
      <c r="V257" s="20">
        <v>71.599999999999994</v>
      </c>
      <c r="W257" s="20">
        <v>72</v>
      </c>
      <c r="X257" s="20">
        <v>77</v>
      </c>
      <c r="Y257" s="20">
        <v>2.73</v>
      </c>
      <c r="Z257" s="44">
        <v>12</v>
      </c>
      <c r="AA257" s="44">
        <v>8784.9320712270292</v>
      </c>
      <c r="AB257" s="42">
        <v>25000</v>
      </c>
      <c r="AC257" s="44">
        <v>2.9169700292397698</v>
      </c>
      <c r="AD257" s="45">
        <v>50</v>
      </c>
      <c r="AE257" s="20">
        <v>-16</v>
      </c>
      <c r="AF257" s="20">
        <v>0</v>
      </c>
      <c r="AG257" s="20">
        <v>0</v>
      </c>
      <c r="AH257" s="20">
        <v>848</v>
      </c>
      <c r="AI257" s="43">
        <f t="shared" si="19"/>
        <v>848</v>
      </c>
      <c r="AJ257" s="20">
        <v>-1000</v>
      </c>
      <c r="AK257" s="20">
        <v>-1800</v>
      </c>
    </row>
    <row r="258" spans="1:37" x14ac:dyDescent="0.25">
      <c r="A258" s="40">
        <v>44726</v>
      </c>
      <c r="B258" s="20" t="s">
        <v>145</v>
      </c>
      <c r="C258" s="20">
        <f t="shared" si="15"/>
        <v>0</v>
      </c>
      <c r="D258" s="46"/>
      <c r="E258" s="20">
        <v>-5000</v>
      </c>
      <c r="F258" s="41">
        <f t="shared" si="16"/>
        <v>11280</v>
      </c>
      <c r="G258" s="20" t="s">
        <v>143</v>
      </c>
      <c r="H258" s="42">
        <v>8560.7634408602207</v>
      </c>
      <c r="I258" s="43">
        <v>710.35416666666697</v>
      </c>
      <c r="J258" s="20">
        <v>-1694.3397338038822</v>
      </c>
      <c r="K258" s="20">
        <f t="shared" si="17"/>
        <v>1</v>
      </c>
      <c r="L258" s="20">
        <v>-1734.0566794555082</v>
      </c>
      <c r="M258" s="20">
        <v>-1593.3452694821565</v>
      </c>
      <c r="N258" s="43">
        <v>293</v>
      </c>
      <c r="O258" s="43">
        <v>151.864583333333</v>
      </c>
      <c r="P258" s="42">
        <v>3510.03125</v>
      </c>
      <c r="Q258" s="20" t="s">
        <v>484</v>
      </c>
      <c r="R258" s="20">
        <v>24.2</v>
      </c>
      <c r="S258" s="20">
        <f t="shared" si="18"/>
        <v>75.56</v>
      </c>
      <c r="T258" s="44">
        <v>72.283333333333303</v>
      </c>
      <c r="U258" s="20">
        <v>72.9010416666667</v>
      </c>
      <c r="V258" s="20">
        <v>71.599999999999994</v>
      </c>
      <c r="W258" s="20">
        <v>72</v>
      </c>
      <c r="X258" s="20">
        <v>77</v>
      </c>
      <c r="Y258" s="20">
        <v>2.8</v>
      </c>
      <c r="Z258" s="44">
        <v>12</v>
      </c>
      <c r="AA258" s="44">
        <v>8788.6032181804294</v>
      </c>
      <c r="AB258" s="42">
        <v>25000</v>
      </c>
      <c r="AC258" s="44">
        <v>3.1054897660818699</v>
      </c>
      <c r="AD258" s="45">
        <v>50</v>
      </c>
      <c r="AE258" s="20">
        <v>-39</v>
      </c>
      <c r="AF258" s="20">
        <v>0</v>
      </c>
      <c r="AG258" s="20">
        <v>0</v>
      </c>
      <c r="AH258" s="20">
        <v>849</v>
      </c>
      <c r="AI258" s="43">
        <f t="shared" si="19"/>
        <v>849</v>
      </c>
      <c r="AJ258" s="20">
        <v>-1000</v>
      </c>
      <c r="AK258" s="20">
        <v>-1800</v>
      </c>
    </row>
    <row r="259" spans="1:37" x14ac:dyDescent="0.25">
      <c r="A259" s="40">
        <v>44727</v>
      </c>
      <c r="B259" s="20" t="s">
        <v>145</v>
      </c>
      <c r="C259" s="20">
        <f t="shared" ref="C259:C265" si="20">IF(B259="O", 1, 0)</f>
        <v>0</v>
      </c>
      <c r="D259" s="46"/>
      <c r="E259" s="20">
        <v>-5000</v>
      </c>
      <c r="F259" s="41">
        <f t="shared" ref="F259:F274" si="21">4600+6680</f>
        <v>11280</v>
      </c>
      <c r="G259" s="20" t="s">
        <v>143</v>
      </c>
      <c r="H259" s="42">
        <v>8406.6774193548408</v>
      </c>
      <c r="I259" s="43">
        <v>640.82291666666697</v>
      </c>
      <c r="J259" s="20">
        <v>-1735.6387338038821</v>
      </c>
      <c r="K259" s="20">
        <f t="shared" ref="K259:K274" si="22">IF(J259&gt;-5000,1,0)</f>
        <v>1</v>
      </c>
      <c r="L259" s="20">
        <v>-1733.8345108142173</v>
      </c>
      <c r="M259" s="20">
        <v>-1615.3767218300984</v>
      </c>
      <c r="N259" s="43">
        <v>207.135416666667</v>
      </c>
      <c r="O259" s="43">
        <v>122.625</v>
      </c>
      <c r="P259" s="42">
        <v>3602.59375</v>
      </c>
      <c r="Q259" s="20" t="s">
        <v>484</v>
      </c>
      <c r="R259" s="20">
        <v>24.3</v>
      </c>
      <c r="S259" s="20">
        <f t="shared" ref="S259:S272" si="23">(R259*1.8)+32</f>
        <v>75.740000000000009</v>
      </c>
      <c r="T259" s="44">
        <v>72.448958333333294</v>
      </c>
      <c r="U259" s="20">
        <v>72.977083333333297</v>
      </c>
      <c r="V259" s="20">
        <v>71.599999999999994</v>
      </c>
      <c r="W259" s="20">
        <v>72</v>
      </c>
      <c r="X259" s="20">
        <v>77</v>
      </c>
      <c r="Y259" s="20">
        <v>3.05</v>
      </c>
      <c r="Z259" s="44">
        <v>12</v>
      </c>
      <c r="AA259" s="44">
        <v>8714.9283154121895</v>
      </c>
      <c r="AB259" s="42">
        <v>25000</v>
      </c>
      <c r="AC259" s="44">
        <v>3.2157894736842101</v>
      </c>
      <c r="AD259" s="45">
        <v>50</v>
      </c>
      <c r="AE259" s="20">
        <v>-106</v>
      </c>
      <c r="AF259" s="20">
        <v>0</v>
      </c>
      <c r="AG259" s="20">
        <v>0</v>
      </c>
      <c r="AH259" s="20">
        <v>849</v>
      </c>
      <c r="AI259" s="43">
        <f t="shared" ref="AI259:AI265" si="24">SUM(AG259:AH259)</f>
        <v>849</v>
      </c>
      <c r="AJ259" s="20" t="s">
        <v>484</v>
      </c>
      <c r="AK259" s="20" t="s">
        <v>484</v>
      </c>
    </row>
    <row r="260" spans="1:37" x14ac:dyDescent="0.25">
      <c r="A260" s="40">
        <v>44728</v>
      </c>
      <c r="B260" s="20" t="s">
        <v>142</v>
      </c>
      <c r="C260" s="20">
        <f t="shared" si="20"/>
        <v>1</v>
      </c>
      <c r="D260" s="46"/>
      <c r="E260" s="20">
        <v>-5000</v>
      </c>
      <c r="F260" s="41">
        <f t="shared" si="21"/>
        <v>11280</v>
      </c>
      <c r="G260" s="20" t="s">
        <v>143</v>
      </c>
      <c r="H260" s="42">
        <v>8601.2315789473705</v>
      </c>
      <c r="I260" s="43">
        <v>647.66666666666697</v>
      </c>
      <c r="J260" s="20">
        <v>-1742.3923609780693</v>
      </c>
      <c r="K260" s="20">
        <f t="shared" si="22"/>
        <v>1</v>
      </c>
      <c r="L260" s="20">
        <v>-1730.4831184774389</v>
      </c>
      <c r="M260" s="20">
        <v>-1638.2784070186183</v>
      </c>
      <c r="N260" s="43">
        <v>190.46875</v>
      </c>
      <c r="O260" s="43">
        <v>96.4895833333333</v>
      </c>
      <c r="P260" s="42">
        <v>3663.2083333333298</v>
      </c>
      <c r="Q260" s="20" t="s">
        <v>484</v>
      </c>
      <c r="R260" s="20">
        <v>23.9</v>
      </c>
      <c r="S260" s="20">
        <f t="shared" si="23"/>
        <v>75.02</v>
      </c>
      <c r="T260" s="44">
        <v>72.086458333333297</v>
      </c>
      <c r="U260" s="20">
        <v>72.6302083333333</v>
      </c>
      <c r="V260" s="20">
        <v>71.599999999999994</v>
      </c>
      <c r="W260" s="20">
        <v>72</v>
      </c>
      <c r="X260" s="20">
        <v>77</v>
      </c>
      <c r="Y260" s="20">
        <v>3.22</v>
      </c>
      <c r="Z260" s="44">
        <v>12</v>
      </c>
      <c r="AA260" s="44">
        <v>8522.8908130541404</v>
      </c>
      <c r="AB260" s="42">
        <v>25000</v>
      </c>
      <c r="AC260" s="44">
        <v>3.1991666666666698</v>
      </c>
      <c r="AD260" s="45">
        <v>50</v>
      </c>
      <c r="AE260" s="20">
        <v>-243</v>
      </c>
      <c r="AF260" s="20">
        <v>0</v>
      </c>
      <c r="AG260" s="20">
        <v>0</v>
      </c>
      <c r="AH260" s="20">
        <v>841</v>
      </c>
      <c r="AI260" s="43">
        <f t="shared" si="24"/>
        <v>841</v>
      </c>
      <c r="AJ260" s="20" t="s">
        <v>484</v>
      </c>
      <c r="AK260" s="20" t="s">
        <v>484</v>
      </c>
    </row>
    <row r="261" spans="1:37" x14ac:dyDescent="0.25">
      <c r="A261" s="40">
        <v>44729</v>
      </c>
      <c r="B261" s="20" t="s">
        <v>142</v>
      </c>
      <c r="C261" s="20">
        <f t="shared" si="20"/>
        <v>1</v>
      </c>
      <c r="D261" s="46"/>
      <c r="E261" s="20">
        <v>-5000</v>
      </c>
      <c r="F261" s="41">
        <f t="shared" si="21"/>
        <v>11280</v>
      </c>
      <c r="G261" s="20" t="s">
        <v>143</v>
      </c>
      <c r="H261" s="42">
        <v>8826.3645833333303</v>
      </c>
      <c r="I261" s="43">
        <v>641.82291666666697</v>
      </c>
      <c r="J261" s="20">
        <v>-1780.4034968490043</v>
      </c>
      <c r="K261" s="20">
        <f t="shared" si="22"/>
        <v>1</v>
      </c>
      <c r="L261" s="20">
        <v>-1735.3101101083944</v>
      </c>
      <c r="M261" s="20">
        <v>-1664.0159913482662</v>
      </c>
      <c r="N261" s="43">
        <v>182.270833333333</v>
      </c>
      <c r="O261" s="43">
        <v>88.21875</v>
      </c>
      <c r="P261" s="42">
        <v>3528.3229166666702</v>
      </c>
      <c r="Q261" s="20" t="s">
        <v>484</v>
      </c>
      <c r="R261" s="20">
        <v>22.8</v>
      </c>
      <c r="S261" s="20">
        <f t="shared" si="23"/>
        <v>73.039999999999992</v>
      </c>
      <c r="T261" s="44">
        <v>69.962500000000006</v>
      </c>
      <c r="U261" s="20">
        <v>71.790625000000006</v>
      </c>
      <c r="V261" s="20">
        <v>71.599999999999994</v>
      </c>
      <c r="W261" s="20">
        <v>72</v>
      </c>
      <c r="X261" s="20">
        <v>77</v>
      </c>
      <c r="Y261" s="20">
        <v>2.7</v>
      </c>
      <c r="Z261" s="44">
        <v>12</v>
      </c>
      <c r="AA261" s="44">
        <v>8611.4245272118496</v>
      </c>
      <c r="AB261" s="42">
        <v>25000</v>
      </c>
      <c r="AC261" s="44">
        <v>3.1398135964912299</v>
      </c>
      <c r="AD261" s="45">
        <v>50</v>
      </c>
      <c r="AE261" s="20">
        <v>1126</v>
      </c>
      <c r="AF261" s="20">
        <v>0</v>
      </c>
      <c r="AG261" s="20">
        <v>487</v>
      </c>
      <c r="AH261" s="20">
        <v>289</v>
      </c>
      <c r="AI261" s="43">
        <f t="shared" si="24"/>
        <v>776</v>
      </c>
      <c r="AJ261" s="20" t="s">
        <v>484</v>
      </c>
      <c r="AK261" s="20" t="s">
        <v>484</v>
      </c>
    </row>
    <row r="262" spans="1:37" x14ac:dyDescent="0.25">
      <c r="A262" s="40">
        <v>44730</v>
      </c>
      <c r="B262" s="20" t="s">
        <v>142</v>
      </c>
      <c r="C262" s="20">
        <f t="shared" si="20"/>
        <v>1</v>
      </c>
      <c r="D262" s="46"/>
      <c r="E262" s="20">
        <v>-5000</v>
      </c>
      <c r="F262" s="41">
        <f t="shared" si="21"/>
        <v>11280</v>
      </c>
      <c r="G262" s="20" t="s">
        <v>143</v>
      </c>
      <c r="H262" s="42">
        <v>8849.4270833333303</v>
      </c>
      <c r="I262" s="43">
        <v>602.96875</v>
      </c>
      <c r="J262" s="20">
        <v>-1856.5276954877741</v>
      </c>
      <c r="K262" s="20">
        <f t="shared" si="22"/>
        <v>1</v>
      </c>
      <c r="L262" s="20">
        <v>-1761.8604041845224</v>
      </c>
      <c r="M262" s="20">
        <v>-1695.4679611527245</v>
      </c>
      <c r="N262" s="43">
        <v>176.25</v>
      </c>
      <c r="O262" s="43">
        <v>83.5625</v>
      </c>
      <c r="P262" s="42">
        <v>3385.3958333333298</v>
      </c>
      <c r="Q262" s="20" t="s">
        <v>484</v>
      </c>
      <c r="R262" s="20">
        <v>22.3</v>
      </c>
      <c r="S262" s="20">
        <f t="shared" si="23"/>
        <v>72.14</v>
      </c>
      <c r="T262" s="44">
        <v>68.560416666666697</v>
      </c>
      <c r="U262" s="20">
        <v>71.262500000000003</v>
      </c>
      <c r="V262" s="20">
        <v>71.599999999999994</v>
      </c>
      <c r="W262" s="20">
        <v>72</v>
      </c>
      <c r="X262" s="20">
        <v>77</v>
      </c>
      <c r="Y262" s="20">
        <v>3.02</v>
      </c>
      <c r="Z262" s="44">
        <v>12</v>
      </c>
      <c r="AA262" s="44">
        <v>8759.0077485380098</v>
      </c>
      <c r="AB262" s="42">
        <v>25000</v>
      </c>
      <c r="AC262" s="44">
        <v>3.1298611111111101</v>
      </c>
      <c r="AD262" s="45">
        <v>50</v>
      </c>
      <c r="AE262" s="20">
        <v>1973</v>
      </c>
      <c r="AF262" s="20">
        <v>0</v>
      </c>
      <c r="AG262" s="20">
        <v>536</v>
      </c>
      <c r="AH262" s="20">
        <v>300</v>
      </c>
      <c r="AI262" s="43">
        <f t="shared" si="24"/>
        <v>836</v>
      </c>
      <c r="AJ262" s="20" t="s">
        <v>484</v>
      </c>
      <c r="AK262" s="20" t="s">
        <v>484</v>
      </c>
    </row>
    <row r="263" spans="1:37" x14ac:dyDescent="0.25">
      <c r="A263" s="40">
        <v>44731</v>
      </c>
      <c r="B263" s="20" t="s">
        <v>142</v>
      </c>
      <c r="C263" s="20">
        <f t="shared" si="20"/>
        <v>1</v>
      </c>
      <c r="D263" s="46"/>
      <c r="E263" s="20">
        <v>-5000</v>
      </c>
      <c r="F263" s="41">
        <f t="shared" si="21"/>
        <v>11280</v>
      </c>
      <c r="G263" s="20" t="s">
        <v>143</v>
      </c>
      <c r="H263" s="42">
        <v>8742.1041666666697</v>
      </c>
      <c r="I263" s="43">
        <v>677.29166666666697</v>
      </c>
      <c r="J263" s="20">
        <v>-1812.7925944038318</v>
      </c>
      <c r="K263" s="20">
        <f t="shared" si="22"/>
        <v>1</v>
      </c>
      <c r="L263" s="20">
        <v>-1785.5509763045125</v>
      </c>
      <c r="M263" s="20">
        <v>-1720.6913527674747</v>
      </c>
      <c r="N263" s="43">
        <v>193.114583333333</v>
      </c>
      <c r="O263" s="43">
        <v>96.65625</v>
      </c>
      <c r="P263" s="42">
        <v>3286.7291666666702</v>
      </c>
      <c r="Q263" s="20" t="s">
        <v>484</v>
      </c>
      <c r="R263" s="20">
        <v>22.2</v>
      </c>
      <c r="S263" s="20">
        <f t="shared" si="23"/>
        <v>71.960000000000008</v>
      </c>
      <c r="T263" s="44">
        <v>69.2447916666667</v>
      </c>
      <c r="U263" s="20">
        <v>71.3385416666667</v>
      </c>
      <c r="V263" s="20">
        <v>71.599999999999994</v>
      </c>
      <c r="W263" s="20">
        <v>72</v>
      </c>
      <c r="X263" s="20">
        <v>77</v>
      </c>
      <c r="Y263" s="20">
        <v>3.23</v>
      </c>
      <c r="Z263" s="44">
        <v>12</v>
      </c>
      <c r="AA263" s="44">
        <v>8805.9652777777792</v>
      </c>
      <c r="AB263" s="42">
        <v>25000</v>
      </c>
      <c r="AC263" s="44">
        <v>3.1451388888888898</v>
      </c>
      <c r="AD263" s="45">
        <v>50</v>
      </c>
      <c r="AE263" s="20">
        <v>1924</v>
      </c>
      <c r="AF263" s="20">
        <v>0</v>
      </c>
      <c r="AG263" s="20">
        <v>801</v>
      </c>
      <c r="AH263" s="20">
        <v>98</v>
      </c>
      <c r="AI263" s="43">
        <f t="shared" si="24"/>
        <v>899</v>
      </c>
      <c r="AJ263" s="20" t="s">
        <v>484</v>
      </c>
      <c r="AK263" s="20" t="s">
        <v>484</v>
      </c>
    </row>
    <row r="264" spans="1:37" x14ac:dyDescent="0.25">
      <c r="A264" s="40">
        <v>44732</v>
      </c>
      <c r="B264" s="20" t="s">
        <v>142</v>
      </c>
      <c r="C264" s="20">
        <f t="shared" si="20"/>
        <v>1</v>
      </c>
      <c r="D264" s="46"/>
      <c r="E264" s="20">
        <v>-5000</v>
      </c>
      <c r="F264" s="41">
        <f t="shared" si="21"/>
        <v>11280</v>
      </c>
      <c r="G264" s="20" t="s">
        <v>143</v>
      </c>
      <c r="H264" s="42">
        <v>8694.6041666666697</v>
      </c>
      <c r="I264" s="43">
        <v>756.34375</v>
      </c>
      <c r="J264" s="20">
        <v>-1700.0169427779178</v>
      </c>
      <c r="K264" s="20">
        <f t="shared" si="22"/>
        <v>1</v>
      </c>
      <c r="L264" s="20">
        <v>-1778.4266180993193</v>
      </c>
      <c r="M264" s="20">
        <v>-1730.0080595808279</v>
      </c>
      <c r="N264" s="43">
        <v>188.302083333333</v>
      </c>
      <c r="O264" s="43">
        <v>102.75</v>
      </c>
      <c r="P264" s="42">
        <v>3375.4583333333298</v>
      </c>
      <c r="Q264" s="20" t="s">
        <v>484</v>
      </c>
      <c r="R264" s="20">
        <v>22.7</v>
      </c>
      <c r="S264" s="20">
        <f t="shared" si="23"/>
        <v>72.86</v>
      </c>
      <c r="T264" s="44">
        <v>70.992708333333297</v>
      </c>
      <c r="U264" s="20">
        <v>72.027659574468103</v>
      </c>
      <c r="V264" s="20">
        <v>71.599999999999994</v>
      </c>
      <c r="W264" s="20">
        <v>72</v>
      </c>
      <c r="X264" s="20">
        <v>77</v>
      </c>
      <c r="Y264" s="20">
        <v>3.78</v>
      </c>
      <c r="Z264" s="44">
        <v>12</v>
      </c>
      <c r="AA264" s="44">
        <v>8762.0451388888905</v>
      </c>
      <c r="AB264" s="42">
        <v>25000</v>
      </c>
      <c r="AC264" s="44">
        <v>3.3881944444444398</v>
      </c>
      <c r="AD264" s="45">
        <v>50</v>
      </c>
      <c r="AE264" s="20">
        <v>1922</v>
      </c>
      <c r="AF264" s="20">
        <v>0</v>
      </c>
      <c r="AG264" s="20">
        <v>806</v>
      </c>
      <c r="AH264" s="20">
        <v>96</v>
      </c>
      <c r="AI264" s="43">
        <f t="shared" si="24"/>
        <v>902</v>
      </c>
      <c r="AJ264" s="20" t="s">
        <v>484</v>
      </c>
      <c r="AK264" s="20" t="s">
        <v>484</v>
      </c>
    </row>
    <row r="265" spans="1:37" x14ac:dyDescent="0.25">
      <c r="A265" s="40">
        <v>44733</v>
      </c>
      <c r="B265" s="20" t="s">
        <v>142</v>
      </c>
      <c r="C265" s="20">
        <f t="shared" si="20"/>
        <v>1</v>
      </c>
      <c r="D265" s="46"/>
      <c r="E265" s="20">
        <v>-5000</v>
      </c>
      <c r="F265" s="41">
        <f t="shared" si="21"/>
        <v>11280</v>
      </c>
      <c r="G265" s="20" t="s">
        <v>143</v>
      </c>
      <c r="H265" s="42">
        <v>8587.4895833333303</v>
      </c>
      <c r="I265" s="43">
        <v>751.77083333333303</v>
      </c>
      <c r="J265" s="20">
        <v>-1843.0038268212752</v>
      </c>
      <c r="K265" s="20">
        <f t="shared" si="22"/>
        <v>1</v>
      </c>
      <c r="L265" s="20">
        <v>-1798.5489112679606</v>
      </c>
      <c r="M265" s="20">
        <v>-1748.5004542295362</v>
      </c>
      <c r="N265" s="43">
        <v>178.354166666667</v>
      </c>
      <c r="O265" s="43">
        <v>88.4583333333333</v>
      </c>
      <c r="P265" s="42">
        <v>3411.65625</v>
      </c>
      <c r="Q265" s="20" t="s">
        <v>484</v>
      </c>
      <c r="R265" s="20">
        <v>23.3</v>
      </c>
      <c r="S265" s="20">
        <f t="shared" si="23"/>
        <v>73.94</v>
      </c>
      <c r="T265" s="44">
        <v>73.094791666666694</v>
      </c>
      <c r="U265" s="20">
        <v>72.767708333333303</v>
      </c>
      <c r="V265" s="20">
        <v>71.599999999999994</v>
      </c>
      <c r="W265" s="20">
        <v>72</v>
      </c>
      <c r="X265" s="20">
        <v>77</v>
      </c>
      <c r="Y265" s="20">
        <v>3.02</v>
      </c>
      <c r="Z265" s="44">
        <v>12</v>
      </c>
      <c r="AA265" s="44">
        <v>8674.7326388888905</v>
      </c>
      <c r="AB265" s="42">
        <v>25000</v>
      </c>
      <c r="AC265" s="44">
        <v>3.5010416666666702</v>
      </c>
      <c r="AD265" s="45">
        <v>50</v>
      </c>
      <c r="AE265" s="20">
        <v>2052</v>
      </c>
      <c r="AF265" s="20">
        <v>0</v>
      </c>
      <c r="AG265" s="20">
        <v>808</v>
      </c>
      <c r="AH265" s="20">
        <v>99</v>
      </c>
      <c r="AI265" s="43">
        <f t="shared" si="24"/>
        <v>907</v>
      </c>
      <c r="AJ265" s="20" t="s">
        <v>484</v>
      </c>
      <c r="AK265" s="20" t="s">
        <v>484</v>
      </c>
    </row>
    <row r="266" spans="1:37" x14ac:dyDescent="0.25">
      <c r="A266" s="40">
        <v>44734</v>
      </c>
      <c r="B266" s="20" t="s">
        <v>142</v>
      </c>
      <c r="C266" s="20">
        <f t="shared" ref="C266:C274" si="25">IF(B266="O", 1, 0)</f>
        <v>1</v>
      </c>
      <c r="D266" s="46"/>
      <c r="E266" s="20">
        <v>-4999</v>
      </c>
      <c r="F266" s="41">
        <f t="shared" si="21"/>
        <v>11280</v>
      </c>
      <c r="G266" s="20" t="s">
        <v>143</v>
      </c>
      <c r="H266" s="42">
        <v>8457.7291666666697</v>
      </c>
      <c r="I266" s="43">
        <v>657.375</v>
      </c>
      <c r="J266" s="20">
        <v>-1815.4216954877741</v>
      </c>
      <c r="K266" s="20">
        <f t="shared" si="22"/>
        <v>1</v>
      </c>
      <c r="L266" s="20">
        <v>-1805.5525509957147</v>
      </c>
      <c r="M266" s="20">
        <v>-1761.1879248622568</v>
      </c>
      <c r="N266" s="43">
        <v>167.479166666667</v>
      </c>
      <c r="O266" s="43">
        <v>79.3958333333333</v>
      </c>
      <c r="P266" s="42">
        <v>3406.3958333333298</v>
      </c>
      <c r="Q266" s="20" t="s">
        <v>484</v>
      </c>
      <c r="R266" s="20">
        <v>24</v>
      </c>
      <c r="S266" s="20">
        <f t="shared" si="23"/>
        <v>75.2</v>
      </c>
      <c r="T266" s="44">
        <v>74.338947368421003</v>
      </c>
      <c r="U266" s="20">
        <v>73.387368421052599</v>
      </c>
      <c r="V266" s="20">
        <v>71.599999999999994</v>
      </c>
      <c r="W266" s="20">
        <v>72</v>
      </c>
      <c r="X266" s="20">
        <v>77</v>
      </c>
      <c r="Y266" s="20">
        <v>2.89</v>
      </c>
      <c r="Z266" s="44">
        <v>12</v>
      </c>
      <c r="AA266" s="44">
        <v>8579.9409722222208</v>
      </c>
      <c r="AB266" s="42">
        <v>25000</v>
      </c>
      <c r="AC266" s="44">
        <v>3.3916666666666702</v>
      </c>
      <c r="AD266" s="45">
        <v>50</v>
      </c>
      <c r="AE266" s="20">
        <v>1967</v>
      </c>
      <c r="AF266" s="20">
        <v>0</v>
      </c>
      <c r="AG266" s="20">
        <v>808</v>
      </c>
      <c r="AH266" s="20">
        <v>94</v>
      </c>
      <c r="AI266" s="20" t="s">
        <v>484</v>
      </c>
      <c r="AJ266" s="20" t="s">
        <v>484</v>
      </c>
      <c r="AK266" s="20" t="s">
        <v>484</v>
      </c>
    </row>
    <row r="267" spans="1:37" x14ac:dyDescent="0.25">
      <c r="A267" s="40">
        <v>44735</v>
      </c>
      <c r="B267" s="20" t="s">
        <v>142</v>
      </c>
      <c r="C267" s="20">
        <f t="shared" si="25"/>
        <v>1</v>
      </c>
      <c r="D267" s="46"/>
      <c r="E267" s="20">
        <v>-4998</v>
      </c>
      <c r="F267" s="41">
        <f t="shared" si="21"/>
        <v>11280</v>
      </c>
      <c r="G267" s="20" t="s">
        <v>143</v>
      </c>
      <c r="H267" s="42">
        <v>8799.1170212765992</v>
      </c>
      <c r="I267" s="43">
        <v>649.39583333333303</v>
      </c>
      <c r="J267" s="20">
        <v>-1821.9877547264937</v>
      </c>
      <c r="K267" s="20">
        <f t="shared" si="22"/>
        <v>1</v>
      </c>
      <c r="L267" s="20">
        <v>-1798.6445628434583</v>
      </c>
      <c r="M267" s="20">
        <v>-1769.8906070438259</v>
      </c>
      <c r="N267" s="43">
        <v>162.083333333333</v>
      </c>
      <c r="O267" s="43">
        <v>73.0416666666667</v>
      </c>
      <c r="P267" s="42">
        <v>3412.8958333333298</v>
      </c>
      <c r="Q267" s="20" t="s">
        <v>484</v>
      </c>
      <c r="R267" s="20">
        <v>24.3</v>
      </c>
      <c r="S267" s="20">
        <f t="shared" si="23"/>
        <v>75.740000000000009</v>
      </c>
      <c r="T267" s="44">
        <v>75.243157894736797</v>
      </c>
      <c r="U267" s="20">
        <v>74.1378947368421</v>
      </c>
      <c r="V267" s="20">
        <v>71.599999999999994</v>
      </c>
      <c r="W267" s="20">
        <v>72</v>
      </c>
      <c r="X267" s="20">
        <v>77</v>
      </c>
      <c r="Y267" s="20">
        <v>2.92</v>
      </c>
      <c r="Z267" s="44">
        <v>12</v>
      </c>
      <c r="AA267" s="44">
        <v>8614.7785904255306</v>
      </c>
      <c r="AB267" s="42">
        <v>25000</v>
      </c>
      <c r="AC267" s="44">
        <v>3.0309027777777802</v>
      </c>
      <c r="AD267" s="44" t="s">
        <v>484</v>
      </c>
      <c r="AE267" s="20">
        <v>1986</v>
      </c>
      <c r="AF267" s="20" t="s">
        <v>484</v>
      </c>
      <c r="AG267" s="20">
        <v>809</v>
      </c>
      <c r="AH267" s="20">
        <v>91</v>
      </c>
      <c r="AI267" s="20" t="s">
        <v>484</v>
      </c>
      <c r="AJ267" s="20" t="s">
        <v>484</v>
      </c>
      <c r="AK267" s="20" t="s">
        <v>484</v>
      </c>
    </row>
    <row r="268" spans="1:37" x14ac:dyDescent="0.25">
      <c r="A268" s="40">
        <v>44736</v>
      </c>
      <c r="B268" s="20" t="s">
        <v>142</v>
      </c>
      <c r="C268" s="20">
        <f t="shared" si="25"/>
        <v>1</v>
      </c>
      <c r="D268" s="46"/>
      <c r="E268" s="20">
        <v>-4997</v>
      </c>
      <c r="F268" s="41">
        <f t="shared" si="21"/>
        <v>11280</v>
      </c>
      <c r="G268" s="20" t="s">
        <v>143</v>
      </c>
      <c r="H268" s="42">
        <v>8950</v>
      </c>
      <c r="I268" s="43">
        <v>723.60416666666697</v>
      </c>
      <c r="J268" s="20">
        <v>-1811.8017756491054</v>
      </c>
      <c r="K268" s="20">
        <f t="shared" si="22"/>
        <v>1</v>
      </c>
      <c r="L268" s="20">
        <v>-1798.4463990925135</v>
      </c>
      <c r="M268" s="20">
        <v>-1775.2514783751667</v>
      </c>
      <c r="N268" s="43">
        <v>162.9375</v>
      </c>
      <c r="O268" s="43">
        <v>68.25</v>
      </c>
      <c r="P268" s="42">
        <v>3371.1354166666702</v>
      </c>
      <c r="Q268" s="20" t="s">
        <v>484</v>
      </c>
      <c r="R268" s="20">
        <v>24.8</v>
      </c>
      <c r="S268" s="20">
        <f t="shared" si="23"/>
        <v>76.64</v>
      </c>
      <c r="T268" s="44">
        <v>75.982291666666697</v>
      </c>
      <c r="U268" s="20">
        <v>74.748958333333306</v>
      </c>
      <c r="V268" s="20">
        <v>71.599999999999994</v>
      </c>
      <c r="W268" s="20">
        <v>72</v>
      </c>
      <c r="X268" s="20">
        <v>77</v>
      </c>
      <c r="Y268" s="20">
        <v>3.05</v>
      </c>
      <c r="Z268" s="44">
        <v>12</v>
      </c>
      <c r="AA268" s="44">
        <v>8735.6153959810908</v>
      </c>
      <c r="AB268" s="42">
        <v>25000</v>
      </c>
      <c r="AC268" s="44">
        <v>2.7490606725146201</v>
      </c>
      <c r="AD268" s="44" t="s">
        <v>484</v>
      </c>
      <c r="AE268" s="20">
        <v>1990</v>
      </c>
      <c r="AF268" s="20" t="s">
        <v>484</v>
      </c>
      <c r="AG268" s="20">
        <v>809</v>
      </c>
      <c r="AH268" s="20">
        <v>87</v>
      </c>
      <c r="AI268" s="20" t="s">
        <v>484</v>
      </c>
      <c r="AJ268" s="20" t="s">
        <v>484</v>
      </c>
      <c r="AK268" s="20" t="s">
        <v>484</v>
      </c>
    </row>
    <row r="269" spans="1:37" x14ac:dyDescent="0.25">
      <c r="A269" s="40">
        <v>44737</v>
      </c>
      <c r="B269" s="20" t="s">
        <v>142</v>
      </c>
      <c r="C269" s="20">
        <f t="shared" si="25"/>
        <v>1</v>
      </c>
      <c r="D269" s="46"/>
      <c r="E269" s="20">
        <v>-4996</v>
      </c>
      <c r="F269" s="41">
        <f t="shared" si="21"/>
        <v>11280</v>
      </c>
      <c r="G269" s="20" t="s">
        <v>143</v>
      </c>
      <c r="H269" s="42">
        <v>9354.46875</v>
      </c>
      <c r="I269" s="43">
        <v>742.69791666666697</v>
      </c>
      <c r="J269" s="20">
        <v>-1906.7897305268466</v>
      </c>
      <c r="K269" s="20">
        <f t="shared" si="22"/>
        <v>1</v>
      </c>
      <c r="L269" s="20">
        <v>-1839.8009566422988</v>
      </c>
      <c r="M269" s="20">
        <v>-1785.7972217940871</v>
      </c>
      <c r="N269" s="43">
        <v>163.083333333333</v>
      </c>
      <c r="O269" s="43">
        <v>64.5208333333333</v>
      </c>
      <c r="P269" s="42">
        <v>3364.7083333333298</v>
      </c>
      <c r="Q269" s="20" t="s">
        <v>484</v>
      </c>
      <c r="R269" s="20">
        <v>25.1</v>
      </c>
      <c r="S269" s="20">
        <f t="shared" si="23"/>
        <v>77.180000000000007</v>
      </c>
      <c r="T269" s="44">
        <v>76.7083333333333</v>
      </c>
      <c r="U269" s="20">
        <v>75.142708333333303</v>
      </c>
      <c r="V269" s="20">
        <v>71.599999999999994</v>
      </c>
      <c r="W269" s="20">
        <v>72</v>
      </c>
      <c r="X269" s="20">
        <v>77</v>
      </c>
      <c r="Y269" s="20">
        <v>2.63</v>
      </c>
      <c r="Z269" s="44">
        <v>12</v>
      </c>
      <c r="AA269" s="44">
        <v>9034.5285904255306</v>
      </c>
      <c r="AB269" s="42">
        <v>25000</v>
      </c>
      <c r="AC269" s="44">
        <v>2.7435051169590601</v>
      </c>
      <c r="AD269" s="44" t="s">
        <v>484</v>
      </c>
      <c r="AE269" s="20">
        <v>1968</v>
      </c>
      <c r="AF269" s="20" t="s">
        <v>484</v>
      </c>
      <c r="AG269" s="20">
        <v>809</v>
      </c>
      <c r="AH269" s="20">
        <v>90</v>
      </c>
      <c r="AI269" s="20" t="s">
        <v>484</v>
      </c>
      <c r="AJ269" s="20" t="s">
        <v>484</v>
      </c>
      <c r="AK269" s="20" t="s">
        <v>484</v>
      </c>
    </row>
    <row r="270" spans="1:37" x14ac:dyDescent="0.25">
      <c r="A270" s="40">
        <v>44738</v>
      </c>
      <c r="B270" s="20" t="s">
        <v>142</v>
      </c>
      <c r="C270" s="20">
        <f t="shared" si="25"/>
        <v>1</v>
      </c>
      <c r="D270" s="46"/>
      <c r="E270" s="20">
        <v>-4995</v>
      </c>
      <c r="F270" s="41">
        <f t="shared" si="21"/>
        <v>11280</v>
      </c>
      <c r="G270" s="20" t="s">
        <v>143</v>
      </c>
      <c r="H270" s="42">
        <v>9336.3541666666697</v>
      </c>
      <c r="I270" s="43">
        <v>734.57291666666697</v>
      </c>
      <c r="J270" s="20">
        <v>-1901.7097096042351</v>
      </c>
      <c r="K270" s="20">
        <f t="shared" si="22"/>
        <v>1</v>
      </c>
      <c r="L270" s="20">
        <v>-1851.542133198891</v>
      </c>
      <c r="M270" s="20">
        <v>-1796.1858768590878</v>
      </c>
      <c r="N270" s="43">
        <v>163.5</v>
      </c>
      <c r="O270" s="43">
        <v>60.6979166666667</v>
      </c>
      <c r="P270" s="42">
        <v>3286.375</v>
      </c>
      <c r="Q270" s="20" t="s">
        <v>484</v>
      </c>
      <c r="R270" s="20">
        <v>25.5</v>
      </c>
      <c r="S270" s="20">
        <f t="shared" si="23"/>
        <v>77.900000000000006</v>
      </c>
      <c r="T270" s="44">
        <v>76.337500000000006</v>
      </c>
      <c r="U270" s="20">
        <v>75.331249999999997</v>
      </c>
      <c r="V270" s="20">
        <v>71.599999999999994</v>
      </c>
      <c r="W270" s="20">
        <v>72</v>
      </c>
      <c r="X270" s="20">
        <v>77</v>
      </c>
      <c r="Y270" s="20">
        <v>2.36</v>
      </c>
      <c r="Z270" s="44">
        <v>12</v>
      </c>
      <c r="AA270" s="44">
        <v>9213.6076388888905</v>
      </c>
      <c r="AB270" s="42">
        <v>25000</v>
      </c>
      <c r="AC270" s="44">
        <v>2.80149122807018</v>
      </c>
      <c r="AD270" s="44" t="s">
        <v>484</v>
      </c>
      <c r="AE270" s="20">
        <v>1923</v>
      </c>
      <c r="AF270" s="20" t="s">
        <v>484</v>
      </c>
      <c r="AG270" s="20">
        <v>810</v>
      </c>
      <c r="AH270" s="20">
        <v>89</v>
      </c>
      <c r="AI270" s="20" t="s">
        <v>484</v>
      </c>
      <c r="AJ270" s="20" t="s">
        <v>484</v>
      </c>
      <c r="AK270" s="20" t="s">
        <v>484</v>
      </c>
    </row>
    <row r="271" spans="1:37" x14ac:dyDescent="0.25">
      <c r="A271" s="40">
        <v>44739</v>
      </c>
      <c r="B271" s="20" t="s">
        <v>142</v>
      </c>
      <c r="C271" s="20">
        <f t="shared" si="25"/>
        <v>1</v>
      </c>
      <c r="D271" s="46"/>
      <c r="E271" s="20">
        <v>-4994</v>
      </c>
      <c r="F271" s="41">
        <f t="shared" si="21"/>
        <v>11280</v>
      </c>
      <c r="G271" s="20" t="s">
        <v>143</v>
      </c>
      <c r="H271" s="42">
        <v>9681.4680851063804</v>
      </c>
      <c r="I271" s="43">
        <v>825</v>
      </c>
      <c r="J271" s="20">
        <v>-1878.7637688429545</v>
      </c>
      <c r="K271" s="20">
        <f t="shared" si="22"/>
        <v>1</v>
      </c>
      <c r="L271" s="20">
        <v>-1864.2105478699273</v>
      </c>
      <c r="M271" s="20">
        <v>-1807.2564156973604</v>
      </c>
      <c r="N271" s="43">
        <v>162.979166666667</v>
      </c>
      <c r="O271" s="43">
        <v>57.3645833333333</v>
      </c>
      <c r="P271" s="42">
        <v>3232.8125</v>
      </c>
      <c r="Q271" s="20" t="s">
        <v>484</v>
      </c>
      <c r="R271" s="20">
        <v>25.8</v>
      </c>
      <c r="S271" s="20">
        <f t="shared" si="23"/>
        <v>78.44</v>
      </c>
      <c r="T271" s="44">
        <v>76.164583333333297</v>
      </c>
      <c r="U271" s="20">
        <v>75.358333333333306</v>
      </c>
      <c r="V271" s="20">
        <v>71.599999999999994</v>
      </c>
      <c r="W271" s="20">
        <v>72</v>
      </c>
      <c r="X271" s="20">
        <v>77</v>
      </c>
      <c r="Y271" s="20">
        <v>2.37</v>
      </c>
      <c r="Z271" s="44">
        <v>12</v>
      </c>
      <c r="AA271" s="44">
        <v>9457.4303339243506</v>
      </c>
      <c r="AB271" s="42">
        <v>25000</v>
      </c>
      <c r="AC271" s="44">
        <v>2.9569444444444399</v>
      </c>
      <c r="AD271" s="44" t="s">
        <v>484</v>
      </c>
      <c r="AE271" s="20">
        <v>2009</v>
      </c>
      <c r="AF271" s="20" t="s">
        <v>484</v>
      </c>
      <c r="AG271" s="20">
        <v>811</v>
      </c>
      <c r="AH271" s="20">
        <v>91</v>
      </c>
      <c r="AI271" s="20" t="s">
        <v>484</v>
      </c>
      <c r="AJ271" s="20" t="s">
        <v>484</v>
      </c>
      <c r="AK271" s="20" t="s">
        <v>484</v>
      </c>
    </row>
    <row r="272" spans="1:37" x14ac:dyDescent="0.25">
      <c r="A272" s="40">
        <v>44740</v>
      </c>
      <c r="B272" s="20" t="s">
        <v>142</v>
      </c>
      <c r="C272" s="20">
        <f t="shared" si="25"/>
        <v>1</v>
      </c>
      <c r="D272" s="46"/>
      <c r="E272" s="20">
        <v>-4993</v>
      </c>
      <c r="F272" s="41">
        <f t="shared" si="21"/>
        <v>11280</v>
      </c>
      <c r="G272" s="20" t="s">
        <v>143</v>
      </c>
      <c r="H272" s="42">
        <v>10831.2631578947</v>
      </c>
      <c r="I272" s="43">
        <v>853.625</v>
      </c>
      <c r="J272" s="20">
        <v>-1549.4819240000002</v>
      </c>
      <c r="K272" s="20">
        <f t="shared" si="22"/>
        <v>1</v>
      </c>
      <c r="L272" s="20">
        <v>-1809.7093817246282</v>
      </c>
      <c r="M272" s="20">
        <v>-1796.9094292827972</v>
      </c>
      <c r="N272" s="43">
        <v>162.03125</v>
      </c>
      <c r="O272" s="43">
        <v>55.25</v>
      </c>
      <c r="P272" s="42">
        <v>3243.90625</v>
      </c>
      <c r="Q272" s="20" t="s">
        <v>484</v>
      </c>
      <c r="R272" s="20">
        <v>25.6</v>
      </c>
      <c r="S272" s="20">
        <f t="shared" si="23"/>
        <v>78.080000000000013</v>
      </c>
      <c r="T272" s="44">
        <v>76.099999999999994</v>
      </c>
      <c r="U272" s="20">
        <v>74.8</v>
      </c>
      <c r="V272" s="20">
        <v>71.599999999999994</v>
      </c>
      <c r="W272" s="20">
        <v>72</v>
      </c>
      <c r="X272" s="20">
        <v>77</v>
      </c>
      <c r="Y272" s="20">
        <v>2.52</v>
      </c>
      <c r="Z272" s="44">
        <v>12</v>
      </c>
      <c r="AA272" s="44">
        <v>9920.6666666666697</v>
      </c>
      <c r="AB272" s="42">
        <v>25000</v>
      </c>
      <c r="AC272" s="44">
        <v>3.0774305555555599</v>
      </c>
      <c r="AD272" s="44" t="s">
        <v>484</v>
      </c>
      <c r="AE272" s="20">
        <v>1997</v>
      </c>
      <c r="AF272" s="20" t="s">
        <v>484</v>
      </c>
      <c r="AG272" s="20">
        <v>810</v>
      </c>
      <c r="AH272" s="20">
        <v>0</v>
      </c>
      <c r="AI272" s="20" t="s">
        <v>484</v>
      </c>
      <c r="AJ272" s="20" t="s">
        <v>484</v>
      </c>
      <c r="AK272" s="20" t="s">
        <v>484</v>
      </c>
    </row>
    <row r="273" spans="1:37" x14ac:dyDescent="0.25">
      <c r="A273" s="40">
        <v>44741</v>
      </c>
      <c r="B273" s="20" t="s">
        <v>145</v>
      </c>
      <c r="C273" s="20">
        <f t="shared" si="25"/>
        <v>0</v>
      </c>
      <c r="D273" s="46"/>
      <c r="E273" s="20">
        <v>-4992</v>
      </c>
      <c r="F273" s="41">
        <f t="shared" si="21"/>
        <v>11280</v>
      </c>
      <c r="G273" s="20" t="s">
        <v>143</v>
      </c>
      <c r="H273" s="42">
        <v>11078.958333333299</v>
      </c>
      <c r="I273" s="43">
        <v>762.39583333333303</v>
      </c>
      <c r="J273" s="20">
        <v>-1542.1852400000005</v>
      </c>
      <c r="K273" s="20">
        <f t="shared" si="22"/>
        <v>1</v>
      </c>
      <c r="L273" s="20">
        <v>-1755.7860745948074</v>
      </c>
      <c r="M273" s="20">
        <v>-1783.0913225825195</v>
      </c>
      <c r="N273" s="43">
        <v>160.729166666667</v>
      </c>
      <c r="O273" s="43">
        <v>53.2291666666667</v>
      </c>
      <c r="P273" s="42">
        <v>3234.03125</v>
      </c>
      <c r="Q273" s="20" t="s">
        <v>484</v>
      </c>
      <c r="R273" s="20" t="s">
        <v>484</v>
      </c>
      <c r="S273" s="20" t="s">
        <v>484</v>
      </c>
      <c r="T273" s="20" t="s">
        <v>484</v>
      </c>
      <c r="U273" s="20" t="s">
        <v>484</v>
      </c>
      <c r="V273" s="20" t="s">
        <v>484</v>
      </c>
      <c r="W273" s="20" t="s">
        <v>484</v>
      </c>
      <c r="X273" s="20" t="s">
        <v>484</v>
      </c>
      <c r="Y273" s="44" t="s">
        <v>484</v>
      </c>
      <c r="Z273" s="44" t="s">
        <v>484</v>
      </c>
      <c r="AA273" s="44" t="s">
        <v>484</v>
      </c>
      <c r="AB273" s="43" t="s">
        <v>484</v>
      </c>
      <c r="AC273" s="44" t="s">
        <v>484</v>
      </c>
      <c r="AD273" s="44" t="s">
        <v>484</v>
      </c>
      <c r="AE273" s="20">
        <v>1898</v>
      </c>
      <c r="AF273" s="20" t="s">
        <v>484</v>
      </c>
      <c r="AG273" s="20">
        <v>806</v>
      </c>
      <c r="AH273" s="20">
        <v>0</v>
      </c>
      <c r="AI273" s="20" t="s">
        <v>484</v>
      </c>
      <c r="AJ273" s="20" t="s">
        <v>484</v>
      </c>
      <c r="AK273" s="20" t="s">
        <v>484</v>
      </c>
    </row>
    <row r="274" spans="1:37" x14ac:dyDescent="0.25">
      <c r="A274" s="40">
        <v>44742</v>
      </c>
      <c r="B274" s="20" t="s">
        <v>145</v>
      </c>
      <c r="C274" s="20">
        <f t="shared" si="25"/>
        <v>0</v>
      </c>
      <c r="D274" s="46"/>
      <c r="E274" s="20">
        <v>-4991</v>
      </c>
      <c r="F274" s="41">
        <f t="shared" si="21"/>
        <v>11280</v>
      </c>
      <c r="G274" s="20" t="s">
        <v>143</v>
      </c>
      <c r="H274" s="42">
        <v>12600</v>
      </c>
      <c r="I274" s="43">
        <v>717.11458333333303</v>
      </c>
      <c r="J274" s="20">
        <v>-1819.3760000000002</v>
      </c>
      <c r="K274" s="20">
        <f t="shared" si="22"/>
        <v>1</v>
      </c>
      <c r="L274" s="20">
        <v>-1738.3033284894379</v>
      </c>
      <c r="M274" s="20">
        <v>-1788.5901539412293</v>
      </c>
      <c r="N274" s="43">
        <v>159.364583333333</v>
      </c>
      <c r="O274" s="43">
        <v>51.5104166666667</v>
      </c>
      <c r="P274" s="42">
        <v>3290.7708333333298</v>
      </c>
      <c r="Q274" s="20" t="s">
        <v>484</v>
      </c>
      <c r="R274" s="20" t="s">
        <v>484</v>
      </c>
      <c r="S274" s="20" t="s">
        <v>484</v>
      </c>
      <c r="T274" s="20" t="s">
        <v>484</v>
      </c>
      <c r="U274" s="20" t="s">
        <v>484</v>
      </c>
      <c r="V274" s="20" t="s">
        <v>484</v>
      </c>
      <c r="W274" s="20" t="s">
        <v>484</v>
      </c>
      <c r="X274" s="20" t="s">
        <v>484</v>
      </c>
      <c r="Y274" s="44" t="s">
        <v>484</v>
      </c>
      <c r="Z274" s="44" t="s">
        <v>484</v>
      </c>
      <c r="AA274" s="44" t="s">
        <v>484</v>
      </c>
      <c r="AB274" s="43" t="s">
        <v>484</v>
      </c>
      <c r="AC274" s="44" t="s">
        <v>484</v>
      </c>
      <c r="AD274" s="44" t="s">
        <v>484</v>
      </c>
      <c r="AE274" s="20">
        <v>427</v>
      </c>
      <c r="AF274" s="20" t="s">
        <v>484</v>
      </c>
      <c r="AG274" s="20">
        <v>805</v>
      </c>
      <c r="AH274" s="20">
        <v>95</v>
      </c>
      <c r="AI274" s="20" t="s">
        <v>484</v>
      </c>
      <c r="AJ274" s="20" t="s">
        <v>484</v>
      </c>
      <c r="AK274" s="20" t="s">
        <v>484</v>
      </c>
    </row>
    <row r="275" spans="1:37" x14ac:dyDescent="0.25">
      <c r="A275" s="48" t="s">
        <v>484</v>
      </c>
      <c r="B275" s="20" t="s">
        <v>484</v>
      </c>
      <c r="C275" s="20" t="s">
        <v>484</v>
      </c>
      <c r="D275" s="20"/>
      <c r="E275" s="20" t="s">
        <v>484</v>
      </c>
      <c r="F275" s="41" t="s">
        <v>484</v>
      </c>
      <c r="G275" s="20" t="s">
        <v>484</v>
      </c>
      <c r="H275" s="42" t="s">
        <v>484</v>
      </c>
      <c r="I275" s="43" t="s">
        <v>484</v>
      </c>
      <c r="J275" s="20" t="s">
        <v>484</v>
      </c>
      <c r="K275" s="20" t="s">
        <v>484</v>
      </c>
      <c r="L275" s="20" t="s">
        <v>484</v>
      </c>
      <c r="M275" s="20" t="s">
        <v>484</v>
      </c>
      <c r="N275" s="43">
        <v>159</v>
      </c>
      <c r="O275" s="43">
        <v>51</v>
      </c>
      <c r="P275" s="42">
        <v>3309</v>
      </c>
      <c r="Q275" s="20" t="s">
        <v>484</v>
      </c>
      <c r="R275" s="20" t="s">
        <v>484</v>
      </c>
      <c r="S275" s="20" t="s">
        <v>484</v>
      </c>
      <c r="T275" s="20" t="s">
        <v>484</v>
      </c>
      <c r="U275" s="20" t="s">
        <v>484</v>
      </c>
      <c r="V275" s="20" t="s">
        <v>485</v>
      </c>
      <c r="W275" s="20" t="s">
        <v>484</v>
      </c>
      <c r="X275" s="20" t="s">
        <v>484</v>
      </c>
      <c r="Y275" s="44" t="s">
        <v>484</v>
      </c>
      <c r="Z275" s="44" t="s">
        <v>484</v>
      </c>
      <c r="AA275" s="44" t="s">
        <v>484</v>
      </c>
      <c r="AB275" s="43" t="s">
        <v>484</v>
      </c>
      <c r="AC275" s="44" t="s">
        <v>484</v>
      </c>
      <c r="AD275" s="44" t="s">
        <v>484</v>
      </c>
      <c r="AE275" s="20" t="s">
        <v>484</v>
      </c>
      <c r="AF275" s="20" t="s">
        <v>484</v>
      </c>
      <c r="AG275" s="20" t="s">
        <v>484</v>
      </c>
      <c r="AH275" s="20" t="s">
        <v>484</v>
      </c>
      <c r="AI275" s="20" t="s">
        <v>484</v>
      </c>
      <c r="AJ275" s="20" t="s">
        <v>484</v>
      </c>
      <c r="AK275" s="20" t="s">
        <v>484</v>
      </c>
    </row>
  </sheetData>
  <conditionalFormatting sqref="B2:B265">
    <cfRule type="containsText" priority="1" operator="containsText" text="c">
      <formula>NOT(ISERROR(SEARCH("c",B2)))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A73EA-C2C0-44A9-8EF9-853AF5E4CF52}">
  <dimension ref="A1:L43"/>
  <sheetViews>
    <sheetView workbookViewId="0">
      <selection activeCell="F8" sqref="F8"/>
    </sheetView>
  </sheetViews>
  <sheetFormatPr defaultColWidth="8.85546875" defaultRowHeight="15.75" x14ac:dyDescent="0.25"/>
  <cols>
    <col min="1" max="1" width="19.140625" style="1" customWidth="1"/>
    <col min="2" max="2" width="8.85546875" style="1"/>
    <col min="3" max="3" width="12.5703125" style="8" customWidth="1"/>
    <col min="4" max="4" width="13.28515625" style="1" customWidth="1"/>
    <col min="5" max="5" width="24.28515625" style="1" customWidth="1"/>
    <col min="6" max="6" width="26.7109375" style="1" customWidth="1"/>
    <col min="7" max="7" width="16.28515625" style="1" customWidth="1"/>
    <col min="8" max="8" width="12.28515625" style="1" customWidth="1"/>
    <col min="9" max="10" width="9" style="1" bestFit="1" customWidth="1"/>
    <col min="11" max="11" width="18.140625" style="1" customWidth="1"/>
    <col min="12" max="12" width="9" style="1" bestFit="1" customWidth="1"/>
    <col min="13" max="16384" width="8.85546875" style="1"/>
  </cols>
  <sheetData>
    <row r="1" spans="1:12" s="4" customFormat="1" ht="17.25" x14ac:dyDescent="0.3">
      <c r="A1" s="4" t="s">
        <v>453</v>
      </c>
      <c r="B1" s="4" t="s">
        <v>454</v>
      </c>
      <c r="C1" s="31" t="s">
        <v>455</v>
      </c>
      <c r="D1" s="4" t="s">
        <v>456</v>
      </c>
      <c r="E1" s="4" t="s">
        <v>457</v>
      </c>
      <c r="F1" s="4" t="s">
        <v>458</v>
      </c>
      <c r="G1" s="4" t="s">
        <v>459</v>
      </c>
      <c r="H1" s="4" t="s">
        <v>460</v>
      </c>
      <c r="I1" s="4" t="s">
        <v>461</v>
      </c>
      <c r="J1" s="4" t="s">
        <v>462</v>
      </c>
      <c r="K1" s="4" t="s">
        <v>463</v>
      </c>
      <c r="L1" s="4" t="s">
        <v>464</v>
      </c>
    </row>
    <row r="2" spans="1:12" ht="47.25" x14ac:dyDescent="0.25">
      <c r="A2" s="32">
        <v>44499.583333333336</v>
      </c>
      <c r="B2" s="20" t="s">
        <v>465</v>
      </c>
      <c r="C2" s="33" t="s">
        <v>466</v>
      </c>
      <c r="D2" s="20" t="s">
        <v>467</v>
      </c>
      <c r="E2" s="20">
        <v>30</v>
      </c>
      <c r="F2" s="20">
        <v>120</v>
      </c>
      <c r="G2" s="20">
        <v>0.25</v>
      </c>
      <c r="H2" s="20" t="s">
        <v>468</v>
      </c>
      <c r="I2" s="20">
        <v>189</v>
      </c>
      <c r="J2" s="20">
        <v>1</v>
      </c>
      <c r="K2" s="20">
        <v>4</v>
      </c>
      <c r="L2" s="20">
        <v>2.72</v>
      </c>
    </row>
    <row r="3" spans="1:12" ht="47.25" x14ac:dyDescent="0.25">
      <c r="A3" s="32">
        <v>44519.375</v>
      </c>
      <c r="B3" s="20" t="s">
        <v>465</v>
      </c>
      <c r="C3" s="33" t="s">
        <v>466</v>
      </c>
      <c r="D3" s="20" t="s">
        <v>467</v>
      </c>
      <c r="E3" s="20" t="s">
        <v>144</v>
      </c>
      <c r="F3" s="20" t="s">
        <v>144</v>
      </c>
      <c r="G3" s="20" t="s">
        <v>144</v>
      </c>
      <c r="H3" s="20" t="s">
        <v>469</v>
      </c>
      <c r="I3" s="20">
        <v>270</v>
      </c>
      <c r="J3" s="20">
        <v>1</v>
      </c>
      <c r="K3" s="20">
        <v>1</v>
      </c>
      <c r="L3" s="20">
        <v>0.68</v>
      </c>
    </row>
    <row r="4" spans="1:12" ht="47.25" x14ac:dyDescent="0.25">
      <c r="A4" s="32">
        <v>44559.75</v>
      </c>
      <c r="B4" s="20" t="s">
        <v>465</v>
      </c>
      <c r="C4" s="33" t="s">
        <v>466</v>
      </c>
      <c r="D4" s="20" t="s">
        <v>467</v>
      </c>
      <c r="E4" s="20">
        <v>30</v>
      </c>
      <c r="F4" s="20">
        <v>120</v>
      </c>
      <c r="G4" s="20">
        <v>0.25</v>
      </c>
      <c r="H4" s="20" t="s">
        <v>468</v>
      </c>
      <c r="I4" s="20">
        <v>235</v>
      </c>
      <c r="J4" s="20">
        <v>1</v>
      </c>
      <c r="K4" s="20">
        <v>4</v>
      </c>
      <c r="L4" s="20">
        <v>2.72</v>
      </c>
    </row>
    <row r="5" spans="1:12" ht="47.25" x14ac:dyDescent="0.25">
      <c r="A5" s="32">
        <v>44560.666666666664</v>
      </c>
      <c r="B5" s="20" t="s">
        <v>465</v>
      </c>
      <c r="C5" s="33" t="s">
        <v>466</v>
      </c>
      <c r="D5" s="20" t="s">
        <v>467</v>
      </c>
      <c r="E5" s="20">
        <v>30</v>
      </c>
      <c r="F5" s="20">
        <v>120</v>
      </c>
      <c r="G5" s="20">
        <v>0.25</v>
      </c>
      <c r="H5" s="20" t="s">
        <v>468</v>
      </c>
      <c r="I5" s="20">
        <v>303</v>
      </c>
      <c r="J5" s="20">
        <v>1</v>
      </c>
      <c r="K5" s="20">
        <v>4</v>
      </c>
      <c r="L5" s="20">
        <v>2.72</v>
      </c>
    </row>
    <row r="6" spans="1:12" ht="47.25" x14ac:dyDescent="0.25">
      <c r="A6" s="32">
        <v>44565.75</v>
      </c>
      <c r="B6" s="20" t="s">
        <v>465</v>
      </c>
      <c r="C6" s="33" t="s">
        <v>466</v>
      </c>
      <c r="D6" s="20" t="s">
        <v>467</v>
      </c>
      <c r="E6" s="20">
        <v>30</v>
      </c>
      <c r="F6" s="20">
        <v>120</v>
      </c>
      <c r="G6" s="20">
        <v>0.25</v>
      </c>
      <c r="H6" s="20" t="s">
        <v>468</v>
      </c>
      <c r="I6" s="20">
        <v>200</v>
      </c>
      <c r="J6" s="20">
        <v>1</v>
      </c>
      <c r="K6" s="20">
        <v>4</v>
      </c>
      <c r="L6" s="20">
        <v>2.72</v>
      </c>
    </row>
    <row r="7" spans="1:12" ht="47.25" x14ac:dyDescent="0.25">
      <c r="A7" s="32">
        <v>44566.666666666664</v>
      </c>
      <c r="B7" s="20" t="s">
        <v>465</v>
      </c>
      <c r="C7" s="33" t="s">
        <v>466</v>
      </c>
      <c r="D7" s="20" t="s">
        <v>467</v>
      </c>
      <c r="E7" s="20">
        <v>30</v>
      </c>
      <c r="F7" s="20">
        <v>120</v>
      </c>
      <c r="G7" s="20">
        <v>0.25</v>
      </c>
      <c r="H7" s="20" t="s">
        <v>468</v>
      </c>
      <c r="I7" s="20">
        <v>172</v>
      </c>
      <c r="J7" s="20">
        <v>1</v>
      </c>
      <c r="K7" s="20">
        <v>4</v>
      </c>
      <c r="L7" s="20">
        <v>2.72</v>
      </c>
    </row>
    <row r="8" spans="1:12" ht="47.25" x14ac:dyDescent="0.25">
      <c r="A8" s="32">
        <v>44566.666666666664</v>
      </c>
      <c r="B8" s="20" t="s">
        <v>465</v>
      </c>
      <c r="C8" s="33" t="s">
        <v>466</v>
      </c>
      <c r="D8" s="20" t="s">
        <v>467</v>
      </c>
      <c r="E8" s="20">
        <v>30</v>
      </c>
      <c r="F8" s="20">
        <v>120</v>
      </c>
      <c r="G8" s="20">
        <v>0.25</v>
      </c>
      <c r="H8" s="20" t="s">
        <v>468</v>
      </c>
      <c r="I8" s="20">
        <v>290</v>
      </c>
      <c r="J8" s="20">
        <v>1</v>
      </c>
      <c r="K8" s="20">
        <v>4</v>
      </c>
      <c r="L8" s="20">
        <v>2.72</v>
      </c>
    </row>
    <row r="9" spans="1:12" ht="47.25" x14ac:dyDescent="0.25">
      <c r="A9" s="32">
        <v>44571.541666666664</v>
      </c>
      <c r="B9" s="20" t="s">
        <v>470</v>
      </c>
      <c r="C9" s="33" t="s">
        <v>466</v>
      </c>
      <c r="D9" s="20" t="s">
        <v>467</v>
      </c>
      <c r="E9" s="20">
        <v>30</v>
      </c>
      <c r="F9" s="20">
        <v>120</v>
      </c>
      <c r="G9" s="20">
        <v>0.25</v>
      </c>
      <c r="H9" s="20" t="s">
        <v>468</v>
      </c>
      <c r="I9" s="20">
        <v>280</v>
      </c>
      <c r="J9" s="20">
        <v>1</v>
      </c>
      <c r="K9" s="20">
        <v>4</v>
      </c>
      <c r="L9" s="20">
        <v>17.32</v>
      </c>
    </row>
    <row r="10" spans="1:12" ht="47.25" x14ac:dyDescent="0.25">
      <c r="A10" s="32">
        <v>44572.541666666664</v>
      </c>
      <c r="B10" s="20" t="s">
        <v>470</v>
      </c>
      <c r="C10" s="33" t="s">
        <v>466</v>
      </c>
      <c r="D10" s="20" t="s">
        <v>467</v>
      </c>
      <c r="E10" s="20">
        <v>30</v>
      </c>
      <c r="F10" s="20">
        <v>120</v>
      </c>
      <c r="G10" s="20">
        <v>0.25</v>
      </c>
      <c r="H10" s="20" t="s">
        <v>468</v>
      </c>
      <c r="I10" s="20">
        <v>249</v>
      </c>
      <c r="J10" s="20">
        <v>1</v>
      </c>
      <c r="K10" s="20">
        <v>4</v>
      </c>
      <c r="L10" s="20">
        <v>17.32</v>
      </c>
    </row>
    <row r="11" spans="1:12" ht="47.25" x14ac:dyDescent="0.25">
      <c r="A11" s="32">
        <v>44574.916666666664</v>
      </c>
      <c r="B11" s="20" t="s">
        <v>465</v>
      </c>
      <c r="C11" s="33" t="s">
        <v>466</v>
      </c>
      <c r="D11" s="20" t="s">
        <v>467</v>
      </c>
      <c r="E11" s="20">
        <v>30</v>
      </c>
      <c r="F11" s="20">
        <v>120</v>
      </c>
      <c r="G11" s="20">
        <v>0.25</v>
      </c>
      <c r="H11" s="20" t="s">
        <v>468</v>
      </c>
      <c r="I11" s="20">
        <v>195</v>
      </c>
      <c r="J11" s="20">
        <v>1</v>
      </c>
      <c r="K11" s="20">
        <v>4</v>
      </c>
      <c r="L11" s="20">
        <v>2.72</v>
      </c>
    </row>
    <row r="12" spans="1:12" ht="47.25" x14ac:dyDescent="0.25">
      <c r="A12" s="32">
        <v>44597.25</v>
      </c>
      <c r="B12" s="20" t="s">
        <v>465</v>
      </c>
      <c r="C12" s="33" t="s">
        <v>466</v>
      </c>
      <c r="D12" s="20" t="s">
        <v>467</v>
      </c>
      <c r="E12" s="20">
        <v>30</v>
      </c>
      <c r="F12" s="20">
        <v>120</v>
      </c>
      <c r="G12" s="20">
        <v>0.25</v>
      </c>
      <c r="H12" s="20" t="s">
        <v>468</v>
      </c>
      <c r="I12" s="20">
        <v>250</v>
      </c>
      <c r="J12" s="20">
        <v>1</v>
      </c>
      <c r="K12" s="20">
        <v>4</v>
      </c>
      <c r="L12" s="20">
        <v>2.72</v>
      </c>
    </row>
    <row r="13" spans="1:12" ht="47.25" x14ac:dyDescent="0.25">
      <c r="A13" s="32">
        <v>44599.166666666664</v>
      </c>
      <c r="B13" s="20" t="s">
        <v>465</v>
      </c>
      <c r="C13" s="33" t="s">
        <v>466</v>
      </c>
      <c r="D13" s="20" t="s">
        <v>467</v>
      </c>
      <c r="E13" s="20">
        <v>30</v>
      </c>
      <c r="F13" s="20">
        <v>120</v>
      </c>
      <c r="G13" s="20">
        <v>0.25</v>
      </c>
      <c r="H13" s="20" t="s">
        <v>468</v>
      </c>
      <c r="I13" s="20">
        <v>272</v>
      </c>
      <c r="J13" s="20">
        <v>1</v>
      </c>
      <c r="K13" s="20">
        <v>4</v>
      </c>
      <c r="L13" s="20">
        <v>2.72</v>
      </c>
    </row>
    <row r="14" spans="1:12" ht="47.25" x14ac:dyDescent="0.25">
      <c r="A14" s="32">
        <v>44621.583333333336</v>
      </c>
      <c r="B14" s="20" t="s">
        <v>465</v>
      </c>
      <c r="C14" s="33" t="s">
        <v>466</v>
      </c>
      <c r="D14" s="20" t="s">
        <v>467</v>
      </c>
      <c r="E14" s="20">
        <v>30</v>
      </c>
      <c r="F14" s="20">
        <v>120</v>
      </c>
      <c r="G14" s="20">
        <v>0.25</v>
      </c>
      <c r="H14" s="20" t="s">
        <v>468</v>
      </c>
      <c r="I14" s="20">
        <v>246</v>
      </c>
      <c r="J14" s="20">
        <v>1</v>
      </c>
      <c r="K14" s="20">
        <v>4</v>
      </c>
      <c r="L14" s="20">
        <v>2.72</v>
      </c>
    </row>
    <row r="15" spans="1:12" ht="47.25" x14ac:dyDescent="0.25">
      <c r="A15" s="32">
        <v>44635.083333333336</v>
      </c>
      <c r="B15" s="20" t="s">
        <v>465</v>
      </c>
      <c r="C15" s="33" t="s">
        <v>466</v>
      </c>
      <c r="D15" s="20" t="s">
        <v>467</v>
      </c>
      <c r="E15" s="20">
        <v>30</v>
      </c>
      <c r="F15" s="20">
        <v>120</v>
      </c>
      <c r="G15" s="20">
        <v>0.25</v>
      </c>
      <c r="H15" s="20" t="s">
        <v>468</v>
      </c>
      <c r="I15" s="20">
        <v>271</v>
      </c>
      <c r="J15" s="20">
        <v>1</v>
      </c>
      <c r="K15" s="20">
        <v>4</v>
      </c>
      <c r="L15" s="20">
        <v>2.72</v>
      </c>
    </row>
    <row r="16" spans="1:12" ht="47.25" x14ac:dyDescent="0.25">
      <c r="A16" s="32">
        <v>44635.583333333336</v>
      </c>
      <c r="B16" s="20" t="s">
        <v>465</v>
      </c>
      <c r="C16" s="33" t="s">
        <v>466</v>
      </c>
      <c r="D16" s="20" t="s">
        <v>467</v>
      </c>
      <c r="E16" s="20">
        <v>30</v>
      </c>
      <c r="F16" s="20">
        <v>120</v>
      </c>
      <c r="G16" s="20">
        <v>0.25</v>
      </c>
      <c r="H16" s="20" t="s">
        <v>468</v>
      </c>
      <c r="I16" s="20">
        <v>237</v>
      </c>
      <c r="J16" s="20">
        <v>1</v>
      </c>
      <c r="K16" s="20">
        <v>4</v>
      </c>
      <c r="L16" s="20">
        <v>2.72</v>
      </c>
    </row>
    <row r="17" spans="1:12" ht="47.25" x14ac:dyDescent="0.25">
      <c r="A17" s="32">
        <v>44639.75</v>
      </c>
      <c r="B17" s="20" t="s">
        <v>465</v>
      </c>
      <c r="C17" s="33" t="s">
        <v>466</v>
      </c>
      <c r="D17" s="20" t="s">
        <v>467</v>
      </c>
      <c r="E17" s="20">
        <v>30</v>
      </c>
      <c r="F17" s="20">
        <v>120</v>
      </c>
      <c r="G17" s="20">
        <v>0.25</v>
      </c>
      <c r="H17" s="20" t="s">
        <v>468</v>
      </c>
      <c r="I17" s="20">
        <v>267</v>
      </c>
      <c r="J17" s="20">
        <v>1</v>
      </c>
      <c r="K17" s="20">
        <v>4</v>
      </c>
      <c r="L17" s="20">
        <v>2.72</v>
      </c>
    </row>
    <row r="18" spans="1:12" ht="47.25" x14ac:dyDescent="0.25">
      <c r="A18" s="32">
        <v>44646.583333333336</v>
      </c>
      <c r="B18" s="20" t="s">
        <v>465</v>
      </c>
      <c r="C18" s="33" t="s">
        <v>466</v>
      </c>
      <c r="D18" s="20" t="s">
        <v>467</v>
      </c>
      <c r="E18" s="20">
        <v>30</v>
      </c>
      <c r="F18" s="20">
        <v>120</v>
      </c>
      <c r="G18" s="20">
        <v>0.25</v>
      </c>
      <c r="H18" s="20" t="s">
        <v>468</v>
      </c>
      <c r="I18" s="20">
        <v>323</v>
      </c>
      <c r="J18" s="20">
        <v>1</v>
      </c>
      <c r="K18" s="20">
        <v>4</v>
      </c>
      <c r="L18" s="20">
        <v>2.72</v>
      </c>
    </row>
    <row r="19" spans="1:12" ht="47.25" x14ac:dyDescent="0.25">
      <c r="A19" s="32">
        <v>44650.25</v>
      </c>
      <c r="B19" s="20" t="s">
        <v>465</v>
      </c>
      <c r="C19" s="33" t="s">
        <v>466</v>
      </c>
      <c r="D19" s="20" t="s">
        <v>467</v>
      </c>
      <c r="E19" s="20">
        <v>30</v>
      </c>
      <c r="F19" s="20">
        <v>120</v>
      </c>
      <c r="G19" s="20">
        <v>0.25</v>
      </c>
      <c r="H19" s="20" t="s">
        <v>468</v>
      </c>
      <c r="I19" s="20">
        <v>238</v>
      </c>
      <c r="J19" s="20">
        <v>1</v>
      </c>
      <c r="K19" s="20">
        <v>4</v>
      </c>
      <c r="L19" s="20">
        <v>2.72</v>
      </c>
    </row>
    <row r="20" spans="1:12" ht="47.25" x14ac:dyDescent="0.25">
      <c r="A20" s="32">
        <v>44650.333333333336</v>
      </c>
      <c r="B20" s="20" t="s">
        <v>465</v>
      </c>
      <c r="C20" s="33" t="s">
        <v>466</v>
      </c>
      <c r="D20" s="20" t="s">
        <v>467</v>
      </c>
      <c r="E20" s="20">
        <v>30</v>
      </c>
      <c r="F20" s="20">
        <v>120</v>
      </c>
      <c r="G20" s="20">
        <v>0.25</v>
      </c>
      <c r="H20" s="20" t="s">
        <v>468</v>
      </c>
      <c r="I20" s="20">
        <v>243</v>
      </c>
      <c r="J20" s="20">
        <v>1</v>
      </c>
      <c r="K20" s="20">
        <v>4</v>
      </c>
      <c r="L20" s="20">
        <v>2.72</v>
      </c>
    </row>
    <row r="21" spans="1:12" ht="47.25" x14ac:dyDescent="0.25">
      <c r="A21" s="32">
        <v>44650.5</v>
      </c>
      <c r="B21" s="20" t="s">
        <v>465</v>
      </c>
      <c r="C21" s="33" t="s">
        <v>466</v>
      </c>
      <c r="D21" s="20" t="s">
        <v>467</v>
      </c>
      <c r="E21" s="20">
        <v>30</v>
      </c>
      <c r="F21" s="20">
        <v>120</v>
      </c>
      <c r="G21" s="20">
        <v>0.25</v>
      </c>
      <c r="H21" s="20" t="s">
        <v>468</v>
      </c>
      <c r="I21" s="20">
        <v>213</v>
      </c>
      <c r="J21" s="20">
        <v>1</v>
      </c>
      <c r="K21" s="20">
        <v>4</v>
      </c>
      <c r="L21" s="20">
        <v>2.72</v>
      </c>
    </row>
    <row r="22" spans="1:12" ht="47.25" x14ac:dyDescent="0.25">
      <c r="A22" s="32">
        <v>44651.333333333336</v>
      </c>
      <c r="B22" s="20" t="s">
        <v>465</v>
      </c>
      <c r="C22" s="33" t="s">
        <v>466</v>
      </c>
      <c r="D22" s="20" t="s">
        <v>467</v>
      </c>
      <c r="E22" s="20">
        <v>30</v>
      </c>
      <c r="F22" s="20">
        <v>120</v>
      </c>
      <c r="G22" s="20">
        <v>0.25</v>
      </c>
      <c r="H22" s="20" t="s">
        <v>468</v>
      </c>
      <c r="I22" s="20">
        <v>276</v>
      </c>
      <c r="J22" s="20">
        <v>1</v>
      </c>
      <c r="K22" s="20">
        <v>4</v>
      </c>
      <c r="L22" s="20">
        <v>2.72</v>
      </c>
    </row>
    <row r="23" spans="1:12" ht="47.25" x14ac:dyDescent="0.25">
      <c r="A23" s="32">
        <v>44652.697916666664</v>
      </c>
      <c r="B23" s="20" t="s">
        <v>470</v>
      </c>
      <c r="C23" s="33" t="s">
        <v>466</v>
      </c>
      <c r="D23" s="20" t="s">
        <v>467</v>
      </c>
      <c r="E23" s="20" t="s">
        <v>144</v>
      </c>
      <c r="F23" s="20" t="s">
        <v>144</v>
      </c>
      <c r="G23" s="20" t="s">
        <v>144</v>
      </c>
      <c r="H23" s="20" t="s">
        <v>469</v>
      </c>
      <c r="I23" s="20">
        <v>261</v>
      </c>
      <c r="J23" s="20">
        <v>1</v>
      </c>
      <c r="K23" s="20">
        <v>1</v>
      </c>
      <c r="L23" s="20">
        <v>4.33</v>
      </c>
    </row>
    <row r="24" spans="1:12" ht="47.25" x14ac:dyDescent="0.25">
      <c r="A24" s="32">
        <v>44655.458333333336</v>
      </c>
      <c r="B24" s="20" t="s">
        <v>470</v>
      </c>
      <c r="C24" s="33" t="s">
        <v>466</v>
      </c>
      <c r="D24" s="20" t="s">
        <v>467</v>
      </c>
      <c r="E24" s="20">
        <v>30</v>
      </c>
      <c r="F24" s="20">
        <v>120</v>
      </c>
      <c r="G24" s="20">
        <v>0.25</v>
      </c>
      <c r="H24" s="20" t="s">
        <v>468</v>
      </c>
      <c r="I24" s="20">
        <v>238</v>
      </c>
      <c r="J24" s="20">
        <v>1</v>
      </c>
      <c r="K24" s="20">
        <v>4</v>
      </c>
      <c r="L24" s="20">
        <v>17.32</v>
      </c>
    </row>
    <row r="25" spans="1:12" ht="47.25" x14ac:dyDescent="0.25">
      <c r="A25" s="32">
        <v>44655.541666666664</v>
      </c>
      <c r="B25" s="20" t="s">
        <v>470</v>
      </c>
      <c r="C25" s="33" t="s">
        <v>466</v>
      </c>
      <c r="D25" s="20" t="s">
        <v>467</v>
      </c>
      <c r="E25" s="20">
        <v>30</v>
      </c>
      <c r="F25" s="20">
        <v>120</v>
      </c>
      <c r="G25" s="20">
        <v>0.25</v>
      </c>
      <c r="H25" s="20" t="s">
        <v>468</v>
      </c>
      <c r="I25" s="20">
        <v>337</v>
      </c>
      <c r="J25" s="20">
        <v>1</v>
      </c>
      <c r="K25" s="20">
        <v>4</v>
      </c>
      <c r="L25" s="20">
        <v>17.32</v>
      </c>
    </row>
    <row r="26" spans="1:12" ht="47.25" x14ac:dyDescent="0.25">
      <c r="A26" s="32">
        <v>44658.541666666664</v>
      </c>
      <c r="B26" s="20" t="s">
        <v>470</v>
      </c>
      <c r="C26" s="33" t="s">
        <v>466</v>
      </c>
      <c r="D26" s="20" t="s">
        <v>467</v>
      </c>
      <c r="E26" s="20">
        <v>30</v>
      </c>
      <c r="F26" s="20">
        <v>120</v>
      </c>
      <c r="G26" s="20">
        <v>0.25</v>
      </c>
      <c r="H26" s="20" t="s">
        <v>468</v>
      </c>
      <c r="I26" s="20">
        <v>595</v>
      </c>
      <c r="J26" s="20">
        <v>1</v>
      </c>
      <c r="K26" s="20">
        <v>4</v>
      </c>
      <c r="L26" s="20">
        <v>17.32</v>
      </c>
    </row>
    <row r="27" spans="1:12" ht="47.25" x14ac:dyDescent="0.25">
      <c r="A27" s="32">
        <v>44659.333333333336</v>
      </c>
      <c r="B27" s="20" t="s">
        <v>465</v>
      </c>
      <c r="C27" s="33" t="s">
        <v>466</v>
      </c>
      <c r="D27" s="20" t="s">
        <v>467</v>
      </c>
      <c r="E27" s="20">
        <v>30</v>
      </c>
      <c r="F27" s="20">
        <v>120</v>
      </c>
      <c r="G27" s="20">
        <v>0.25</v>
      </c>
      <c r="H27" s="20" t="s">
        <v>468</v>
      </c>
      <c r="I27" s="20">
        <v>340</v>
      </c>
      <c r="J27" s="20">
        <v>1</v>
      </c>
      <c r="K27" s="20">
        <v>4</v>
      </c>
      <c r="L27" s="20">
        <v>2.72</v>
      </c>
    </row>
    <row r="28" spans="1:12" ht="47.25" x14ac:dyDescent="0.25">
      <c r="A28" s="32">
        <v>44666.458333333336</v>
      </c>
      <c r="B28" s="20" t="s">
        <v>470</v>
      </c>
      <c r="C28" s="33" t="s">
        <v>466</v>
      </c>
      <c r="D28" s="20" t="s">
        <v>467</v>
      </c>
      <c r="E28" s="20">
        <v>30</v>
      </c>
      <c r="F28" s="20">
        <v>60</v>
      </c>
      <c r="G28" s="20">
        <v>0.5</v>
      </c>
      <c r="H28" s="20" t="s">
        <v>468</v>
      </c>
      <c r="I28" s="20">
        <v>265</v>
      </c>
      <c r="J28" s="20">
        <v>1</v>
      </c>
      <c r="K28" s="20">
        <v>2</v>
      </c>
      <c r="L28" s="20">
        <v>8.66</v>
      </c>
    </row>
    <row r="29" spans="1:12" ht="47.25" x14ac:dyDescent="0.25">
      <c r="A29" s="32">
        <v>44667.625</v>
      </c>
      <c r="B29" s="20" t="s">
        <v>470</v>
      </c>
      <c r="C29" s="33" t="s">
        <v>466</v>
      </c>
      <c r="D29" s="20" t="s">
        <v>467</v>
      </c>
      <c r="E29" s="20">
        <v>30</v>
      </c>
      <c r="F29" s="20">
        <v>120</v>
      </c>
      <c r="G29" s="20">
        <v>0.25</v>
      </c>
      <c r="H29" s="20" t="s">
        <v>468</v>
      </c>
      <c r="I29" s="20">
        <v>234</v>
      </c>
      <c r="J29" s="20">
        <v>1</v>
      </c>
      <c r="K29" s="20">
        <v>4</v>
      </c>
      <c r="L29" s="20">
        <v>17.32</v>
      </c>
    </row>
    <row r="30" spans="1:12" ht="47.25" x14ac:dyDescent="0.25">
      <c r="A30" s="32">
        <v>44667.65625</v>
      </c>
      <c r="B30" s="20" t="s">
        <v>470</v>
      </c>
      <c r="C30" s="33" t="s">
        <v>466</v>
      </c>
      <c r="D30" s="20" t="s">
        <v>467</v>
      </c>
      <c r="E30" s="20" t="s">
        <v>144</v>
      </c>
      <c r="F30" s="20" t="s">
        <v>144</v>
      </c>
      <c r="G30" s="20" t="s">
        <v>144</v>
      </c>
      <c r="H30" s="20" t="s">
        <v>469</v>
      </c>
      <c r="I30" s="20">
        <v>268</v>
      </c>
      <c r="J30" s="20">
        <v>1</v>
      </c>
      <c r="K30" s="20">
        <v>1</v>
      </c>
      <c r="L30" s="20">
        <v>4.33</v>
      </c>
    </row>
    <row r="31" spans="1:12" ht="47.25" x14ac:dyDescent="0.25">
      <c r="A31" s="32">
        <v>44676.625</v>
      </c>
      <c r="B31" s="20" t="s">
        <v>470</v>
      </c>
      <c r="C31" s="33" t="s">
        <v>466</v>
      </c>
      <c r="D31" s="20" t="s">
        <v>467</v>
      </c>
      <c r="E31" s="20">
        <v>30</v>
      </c>
      <c r="F31" s="20">
        <v>120</v>
      </c>
      <c r="G31" s="20">
        <v>0.25</v>
      </c>
      <c r="H31" s="20" t="s">
        <v>468</v>
      </c>
      <c r="I31" s="20">
        <v>281</v>
      </c>
      <c r="J31" s="20">
        <v>1</v>
      </c>
      <c r="K31" s="20">
        <v>4</v>
      </c>
      <c r="L31" s="20">
        <v>17.32</v>
      </c>
    </row>
    <row r="32" spans="1:12" ht="47.25" x14ac:dyDescent="0.25">
      <c r="A32" s="32">
        <v>44677.736111111109</v>
      </c>
      <c r="B32" s="20" t="s">
        <v>470</v>
      </c>
      <c r="C32" s="33" t="s">
        <v>466</v>
      </c>
      <c r="D32" s="20" t="s">
        <v>467</v>
      </c>
      <c r="E32" s="20" t="s">
        <v>144</v>
      </c>
      <c r="F32" s="20" t="s">
        <v>144</v>
      </c>
      <c r="G32" s="20" t="s">
        <v>144</v>
      </c>
      <c r="H32" s="20" t="s">
        <v>469</v>
      </c>
      <c r="I32" s="20">
        <v>314</v>
      </c>
      <c r="J32" s="20">
        <v>1</v>
      </c>
      <c r="K32" s="20">
        <v>1</v>
      </c>
      <c r="L32" s="20">
        <v>4.33</v>
      </c>
    </row>
    <row r="33" spans="1:12" ht="47.25" x14ac:dyDescent="0.25">
      <c r="A33" s="32">
        <v>44679.541666666664</v>
      </c>
      <c r="B33" s="20" t="s">
        <v>470</v>
      </c>
      <c r="C33" s="33" t="s">
        <v>466</v>
      </c>
      <c r="D33" s="20" t="s">
        <v>467</v>
      </c>
      <c r="E33" s="20">
        <v>30</v>
      </c>
      <c r="F33" s="20">
        <v>60</v>
      </c>
      <c r="G33" s="20">
        <v>0.5</v>
      </c>
      <c r="H33" s="20" t="s">
        <v>468</v>
      </c>
      <c r="I33" s="20">
        <v>397</v>
      </c>
      <c r="J33" s="20">
        <v>1</v>
      </c>
      <c r="K33" s="20">
        <v>2</v>
      </c>
      <c r="L33" s="20">
        <v>8.66</v>
      </c>
    </row>
    <row r="34" spans="1:12" ht="47.25" x14ac:dyDescent="0.25">
      <c r="A34" s="32">
        <v>44687.458333333336</v>
      </c>
      <c r="B34" s="20" t="s">
        <v>470</v>
      </c>
      <c r="C34" s="33" t="s">
        <v>466</v>
      </c>
      <c r="D34" s="20" t="s">
        <v>467</v>
      </c>
      <c r="E34" s="20">
        <v>30</v>
      </c>
      <c r="F34" s="20">
        <v>60</v>
      </c>
      <c r="G34" s="20">
        <v>0.5</v>
      </c>
      <c r="H34" s="20" t="s">
        <v>468</v>
      </c>
      <c r="I34" s="20">
        <v>212</v>
      </c>
      <c r="J34" s="20">
        <v>1</v>
      </c>
      <c r="K34" s="20">
        <v>2</v>
      </c>
      <c r="L34" s="20">
        <v>8.66</v>
      </c>
    </row>
    <row r="35" spans="1:12" ht="47.25" x14ac:dyDescent="0.25">
      <c r="A35" s="32">
        <v>44688.333333333336</v>
      </c>
      <c r="B35" s="20" t="s">
        <v>465</v>
      </c>
      <c r="C35" s="33" t="s">
        <v>466</v>
      </c>
      <c r="D35" s="20" t="s">
        <v>467</v>
      </c>
      <c r="E35" s="20">
        <v>30</v>
      </c>
      <c r="F35" s="20">
        <v>120</v>
      </c>
      <c r="G35" s="20">
        <v>0.25</v>
      </c>
      <c r="H35" s="20" t="s">
        <v>468</v>
      </c>
      <c r="I35" s="20">
        <v>224</v>
      </c>
      <c r="J35" s="20">
        <v>1</v>
      </c>
      <c r="K35" s="20">
        <v>4</v>
      </c>
      <c r="L35" s="20">
        <v>2.72</v>
      </c>
    </row>
    <row r="36" spans="1:12" ht="47.25" x14ac:dyDescent="0.25">
      <c r="A36" s="32">
        <v>44690.333333333336</v>
      </c>
      <c r="B36" s="20" t="s">
        <v>465</v>
      </c>
      <c r="C36" s="33" t="s">
        <v>466</v>
      </c>
      <c r="D36" s="20" t="s">
        <v>467</v>
      </c>
      <c r="E36" s="20">
        <v>30</v>
      </c>
      <c r="F36" s="20">
        <v>120</v>
      </c>
      <c r="G36" s="20">
        <v>0.25</v>
      </c>
      <c r="H36" s="20" t="s">
        <v>468</v>
      </c>
      <c r="I36" s="20">
        <v>218</v>
      </c>
      <c r="J36" s="20">
        <v>1</v>
      </c>
      <c r="K36" s="20">
        <v>4</v>
      </c>
      <c r="L36" s="20">
        <v>2.72</v>
      </c>
    </row>
    <row r="37" spans="1:12" ht="47.25" x14ac:dyDescent="0.25">
      <c r="A37" s="32">
        <v>44690.333333333336</v>
      </c>
      <c r="B37" s="20" t="s">
        <v>465</v>
      </c>
      <c r="C37" s="33" t="s">
        <v>466</v>
      </c>
      <c r="D37" s="20" t="s">
        <v>467</v>
      </c>
      <c r="E37" s="20">
        <v>30</v>
      </c>
      <c r="F37" s="20">
        <v>120</v>
      </c>
      <c r="G37" s="20">
        <v>0.25</v>
      </c>
      <c r="H37" s="20" t="s">
        <v>468</v>
      </c>
      <c r="I37" s="20">
        <v>233</v>
      </c>
      <c r="J37" s="20">
        <v>1</v>
      </c>
      <c r="K37" s="20">
        <v>4</v>
      </c>
      <c r="L37" s="20">
        <v>2.72</v>
      </c>
    </row>
    <row r="38" spans="1:12" ht="47.25" x14ac:dyDescent="0.25">
      <c r="A38" s="32">
        <v>44692.739583333336</v>
      </c>
      <c r="B38" s="20" t="s">
        <v>470</v>
      </c>
      <c r="C38" s="33" t="s">
        <v>466</v>
      </c>
      <c r="D38" s="20" t="s">
        <v>467</v>
      </c>
      <c r="E38" s="20" t="s">
        <v>144</v>
      </c>
      <c r="F38" s="20" t="s">
        <v>144</v>
      </c>
      <c r="G38" s="20" t="s">
        <v>144</v>
      </c>
      <c r="H38" s="20" t="s">
        <v>469</v>
      </c>
      <c r="I38" s="20">
        <v>298</v>
      </c>
      <c r="J38" s="20">
        <v>1</v>
      </c>
      <c r="K38" s="20">
        <v>1</v>
      </c>
      <c r="L38" s="20">
        <v>4.33</v>
      </c>
    </row>
    <row r="39" spans="1:12" ht="47.25" x14ac:dyDescent="0.25">
      <c r="A39" s="32">
        <v>44696.416666666664</v>
      </c>
      <c r="B39" s="20" t="s">
        <v>465</v>
      </c>
      <c r="C39" s="33" t="s">
        <v>466</v>
      </c>
      <c r="D39" s="20" t="s">
        <v>467</v>
      </c>
      <c r="E39" s="20">
        <v>30</v>
      </c>
      <c r="F39" s="20">
        <v>120</v>
      </c>
      <c r="G39" s="20">
        <v>0.25</v>
      </c>
      <c r="H39" s="20" t="s">
        <v>468</v>
      </c>
      <c r="I39" s="20">
        <v>221</v>
      </c>
      <c r="J39" s="20">
        <v>1</v>
      </c>
      <c r="K39" s="20">
        <v>4</v>
      </c>
      <c r="L39" s="20">
        <v>2.72</v>
      </c>
    </row>
    <row r="40" spans="1:12" ht="47.25" x14ac:dyDescent="0.25">
      <c r="A40" s="32">
        <v>44700.75</v>
      </c>
      <c r="B40" s="20" t="s">
        <v>465</v>
      </c>
      <c r="C40" s="33" t="s">
        <v>466</v>
      </c>
      <c r="D40" s="20" t="s">
        <v>467</v>
      </c>
      <c r="E40" s="20">
        <v>30</v>
      </c>
      <c r="F40" s="20">
        <v>120</v>
      </c>
      <c r="G40" s="20">
        <v>0.25</v>
      </c>
      <c r="H40" s="20" t="s">
        <v>468</v>
      </c>
      <c r="I40" s="20">
        <v>212</v>
      </c>
      <c r="J40" s="20">
        <v>1</v>
      </c>
      <c r="K40" s="20">
        <v>4</v>
      </c>
      <c r="L40" s="20">
        <v>2.72</v>
      </c>
    </row>
    <row r="41" spans="1:12" ht="47.25" x14ac:dyDescent="0.25">
      <c r="A41" s="32">
        <v>44700.833333333336</v>
      </c>
      <c r="B41" s="20" t="s">
        <v>465</v>
      </c>
      <c r="C41" s="33" t="s">
        <v>466</v>
      </c>
      <c r="D41" s="20" t="s">
        <v>467</v>
      </c>
      <c r="E41" s="20">
        <v>30</v>
      </c>
      <c r="F41" s="20">
        <v>120</v>
      </c>
      <c r="G41" s="20">
        <v>0.25</v>
      </c>
      <c r="H41" s="20" t="s">
        <v>468</v>
      </c>
      <c r="I41" s="20">
        <v>225</v>
      </c>
      <c r="J41" s="20">
        <v>1</v>
      </c>
      <c r="K41" s="20">
        <v>4</v>
      </c>
      <c r="L41" s="20">
        <v>2.72</v>
      </c>
    </row>
    <row r="42" spans="1:12" ht="47.25" x14ac:dyDescent="0.25">
      <c r="A42" s="32">
        <v>44703.999305555553</v>
      </c>
      <c r="B42" s="20" t="s">
        <v>465</v>
      </c>
      <c r="C42" s="33" t="s">
        <v>466</v>
      </c>
      <c r="D42" s="20" t="s">
        <v>467</v>
      </c>
      <c r="E42" s="20">
        <v>30</v>
      </c>
      <c r="F42" s="20">
        <v>120</v>
      </c>
      <c r="G42" s="20">
        <v>0.25</v>
      </c>
      <c r="H42" s="20" t="s">
        <v>468</v>
      </c>
      <c r="I42" s="20">
        <v>240</v>
      </c>
      <c r="J42" s="20">
        <v>1</v>
      </c>
      <c r="K42" s="20">
        <v>4</v>
      </c>
      <c r="L42" s="20">
        <v>2.72</v>
      </c>
    </row>
    <row r="43" spans="1:12" ht="47.25" x14ac:dyDescent="0.25">
      <c r="A43" s="32">
        <v>44706.5</v>
      </c>
      <c r="B43" s="20" t="s">
        <v>465</v>
      </c>
      <c r="C43" s="33" t="s">
        <v>466</v>
      </c>
      <c r="D43" s="20" t="s">
        <v>467</v>
      </c>
      <c r="E43" s="20">
        <v>30</v>
      </c>
      <c r="F43" s="20">
        <v>120</v>
      </c>
      <c r="G43" s="20">
        <v>0.25</v>
      </c>
      <c r="H43" s="20" t="s">
        <v>468</v>
      </c>
      <c r="I43" s="20">
        <v>256</v>
      </c>
      <c r="J43" s="20">
        <v>1</v>
      </c>
      <c r="K43" s="20">
        <v>4</v>
      </c>
      <c r="L43" s="20">
        <v>2.72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F07E6-EAB4-4895-9E64-0B44460385B1}">
  <dimension ref="A1:M229"/>
  <sheetViews>
    <sheetView topLeftCell="A199" workbookViewId="0">
      <selection activeCell="M229" sqref="A229:M229"/>
    </sheetView>
  </sheetViews>
  <sheetFormatPr defaultColWidth="9.140625" defaultRowHeight="15.75" x14ac:dyDescent="0.25"/>
  <cols>
    <col min="1" max="1" width="18.5703125" style="1" customWidth="1"/>
    <col min="2" max="2" width="8.7109375" style="1" customWidth="1"/>
    <col min="3" max="3" width="15.42578125" style="1" bestFit="1" customWidth="1"/>
    <col min="4" max="4" width="13.28515625" style="1" customWidth="1"/>
    <col min="5" max="5" width="10.7109375" style="1" customWidth="1"/>
    <col min="6" max="6" width="24.28515625" style="1" customWidth="1"/>
    <col min="7" max="7" width="26.7109375" style="1" customWidth="1"/>
    <col min="8" max="8" width="16.28515625" style="1" customWidth="1"/>
    <col min="9" max="9" width="13.140625" style="1" bestFit="1" customWidth="1"/>
    <col min="10" max="10" width="8.7109375" style="1" customWidth="1"/>
    <col min="11" max="11" width="7" style="1" customWidth="1"/>
    <col min="12" max="12" width="18.140625" style="1" customWidth="1"/>
    <col min="13" max="13" width="10.28515625" style="1" customWidth="1"/>
    <col min="14" max="16384" width="9.140625" style="1"/>
  </cols>
  <sheetData>
    <row r="1" spans="1:13" s="4" customFormat="1" ht="17.25" x14ac:dyDescent="0.3">
      <c r="A1" s="28" t="s">
        <v>453</v>
      </c>
      <c r="B1" s="28" t="s">
        <v>454</v>
      </c>
      <c r="C1" s="28" t="s">
        <v>455</v>
      </c>
      <c r="D1" s="28" t="s">
        <v>456</v>
      </c>
      <c r="E1" s="28" t="s">
        <v>474</v>
      </c>
      <c r="F1" s="28" t="s">
        <v>457</v>
      </c>
      <c r="G1" s="28" t="s">
        <v>458</v>
      </c>
      <c r="H1" s="28" t="s">
        <v>459</v>
      </c>
      <c r="I1" s="28" t="s">
        <v>460</v>
      </c>
      <c r="J1" s="28" t="s">
        <v>461</v>
      </c>
      <c r="K1" s="28" t="s">
        <v>462</v>
      </c>
      <c r="L1" s="28" t="s">
        <v>463</v>
      </c>
      <c r="M1" s="28" t="s">
        <v>475</v>
      </c>
    </row>
    <row r="2" spans="1:13" x14ac:dyDescent="0.25">
      <c r="A2" s="32">
        <v>44539.583333333336</v>
      </c>
      <c r="B2" s="20" t="s">
        <v>465</v>
      </c>
      <c r="C2" s="20" t="s">
        <v>476</v>
      </c>
      <c r="D2" s="20" t="s">
        <v>467</v>
      </c>
      <c r="E2" s="20" t="s">
        <v>477</v>
      </c>
      <c r="F2" s="20">
        <v>30</v>
      </c>
      <c r="G2" s="20">
        <v>120</v>
      </c>
      <c r="H2" s="20">
        <v>0.25</v>
      </c>
      <c r="I2" s="20" t="s">
        <v>468</v>
      </c>
      <c r="J2" s="20">
        <v>233</v>
      </c>
      <c r="K2" s="20">
        <v>1</v>
      </c>
      <c r="L2" s="20">
        <v>4</v>
      </c>
      <c r="M2" s="20">
        <v>3.88</v>
      </c>
    </row>
    <row r="3" spans="1:13" x14ac:dyDescent="0.25">
      <c r="A3" s="32">
        <v>44549.5</v>
      </c>
      <c r="B3" s="20" t="s">
        <v>465</v>
      </c>
      <c r="C3" s="20" t="s">
        <v>476</v>
      </c>
      <c r="D3" s="20" t="s">
        <v>467</v>
      </c>
      <c r="E3" s="20" t="s">
        <v>478</v>
      </c>
      <c r="F3" s="20">
        <v>30</v>
      </c>
      <c r="G3" s="20">
        <v>120</v>
      </c>
      <c r="H3" s="20">
        <v>0.25</v>
      </c>
      <c r="I3" s="20" t="s">
        <v>468</v>
      </c>
      <c r="J3" s="20">
        <v>132</v>
      </c>
      <c r="K3" s="20">
        <v>1</v>
      </c>
      <c r="L3" s="20">
        <v>4</v>
      </c>
      <c r="M3" s="20">
        <v>2.6</v>
      </c>
    </row>
    <row r="4" spans="1:13" x14ac:dyDescent="0.25">
      <c r="A4" s="32">
        <v>44555.5</v>
      </c>
      <c r="B4" s="20" t="s">
        <v>465</v>
      </c>
      <c r="C4" s="20" t="s">
        <v>476</v>
      </c>
      <c r="D4" s="20" t="s">
        <v>467</v>
      </c>
      <c r="E4" s="20" t="s">
        <v>478</v>
      </c>
      <c r="F4" s="20">
        <v>30</v>
      </c>
      <c r="G4" s="20">
        <v>120</v>
      </c>
      <c r="H4" s="20">
        <v>0.25</v>
      </c>
      <c r="I4" s="20" t="s">
        <v>468</v>
      </c>
      <c r="J4" s="20">
        <v>130</v>
      </c>
      <c r="K4" s="20">
        <v>1</v>
      </c>
      <c r="L4" s="20">
        <v>4</v>
      </c>
      <c r="M4" s="20">
        <v>3.52</v>
      </c>
    </row>
    <row r="5" spans="1:13" x14ac:dyDescent="0.25">
      <c r="A5" s="32">
        <v>44560.583333333336</v>
      </c>
      <c r="B5" s="20" t="s">
        <v>470</v>
      </c>
      <c r="C5" s="20" t="s">
        <v>476</v>
      </c>
      <c r="D5" s="20" t="s">
        <v>467</v>
      </c>
      <c r="E5" s="20" t="s">
        <v>479</v>
      </c>
      <c r="F5" s="20">
        <v>30</v>
      </c>
      <c r="G5" s="20">
        <v>60</v>
      </c>
      <c r="H5" s="20">
        <v>0.5</v>
      </c>
      <c r="I5" s="20" t="s">
        <v>468</v>
      </c>
      <c r="J5" s="20">
        <v>185</v>
      </c>
      <c r="K5" s="20">
        <v>1</v>
      </c>
      <c r="L5" s="20">
        <v>2</v>
      </c>
      <c r="M5" s="20">
        <v>8.7100000000000009</v>
      </c>
    </row>
    <row r="6" spans="1:13" x14ac:dyDescent="0.25">
      <c r="A6" s="32">
        <v>44561.916666666664</v>
      </c>
      <c r="B6" s="20" t="s">
        <v>465</v>
      </c>
      <c r="C6" s="20" t="s">
        <v>476</v>
      </c>
      <c r="D6" s="20" t="s">
        <v>467</v>
      </c>
      <c r="E6" s="20" t="s">
        <v>478</v>
      </c>
      <c r="F6" s="20">
        <v>30</v>
      </c>
      <c r="G6" s="20">
        <v>120</v>
      </c>
      <c r="H6" s="20">
        <v>0.25</v>
      </c>
      <c r="I6" s="20" t="s">
        <v>468</v>
      </c>
      <c r="J6" s="20">
        <v>128</v>
      </c>
      <c r="K6" s="20">
        <v>1</v>
      </c>
      <c r="L6" s="20">
        <v>4</v>
      </c>
      <c r="M6" s="20">
        <v>3.19</v>
      </c>
    </row>
    <row r="7" spans="1:13" x14ac:dyDescent="0.25">
      <c r="A7" s="32">
        <v>44562.25</v>
      </c>
      <c r="B7" s="20" t="s">
        <v>465</v>
      </c>
      <c r="C7" s="20" t="s">
        <v>476</v>
      </c>
      <c r="D7" s="20" t="s">
        <v>467</v>
      </c>
      <c r="E7" s="20" t="s">
        <v>479</v>
      </c>
      <c r="F7" s="20">
        <v>30</v>
      </c>
      <c r="G7" s="20">
        <v>120</v>
      </c>
      <c r="H7" s="20">
        <v>0.25</v>
      </c>
      <c r="I7" s="20" t="s">
        <v>468</v>
      </c>
      <c r="J7" s="20">
        <v>174</v>
      </c>
      <c r="K7" s="20">
        <v>1</v>
      </c>
      <c r="L7" s="20">
        <v>4</v>
      </c>
      <c r="M7" s="20">
        <v>3.52</v>
      </c>
    </row>
    <row r="8" spans="1:13" x14ac:dyDescent="0.25">
      <c r="A8" s="32">
        <v>44568.666666666664</v>
      </c>
      <c r="B8" s="20" t="s">
        <v>465</v>
      </c>
      <c r="C8" s="20" t="s">
        <v>476</v>
      </c>
      <c r="D8" s="20" t="s">
        <v>467</v>
      </c>
      <c r="E8" s="20" t="s">
        <v>478</v>
      </c>
      <c r="F8" s="20">
        <v>30</v>
      </c>
      <c r="G8" s="20">
        <v>120</v>
      </c>
      <c r="H8" s="20">
        <v>0.25</v>
      </c>
      <c r="I8" s="20" t="s">
        <v>468</v>
      </c>
      <c r="J8" s="20">
        <v>123</v>
      </c>
      <c r="K8" s="20">
        <v>1</v>
      </c>
      <c r="L8" s="20">
        <v>4</v>
      </c>
      <c r="M8" s="20">
        <v>2.6</v>
      </c>
    </row>
    <row r="9" spans="1:13" x14ac:dyDescent="0.25">
      <c r="A9" s="32">
        <v>44568.916666666664</v>
      </c>
      <c r="B9" s="20" t="s">
        <v>465</v>
      </c>
      <c r="C9" s="20" t="s">
        <v>476</v>
      </c>
      <c r="D9" s="20" t="s">
        <v>467</v>
      </c>
      <c r="E9" s="20" t="s">
        <v>478</v>
      </c>
      <c r="F9" s="20">
        <v>30</v>
      </c>
      <c r="G9" s="20">
        <v>120</v>
      </c>
      <c r="H9" s="20">
        <v>0.25</v>
      </c>
      <c r="I9" s="20" t="s">
        <v>468</v>
      </c>
      <c r="J9" s="20">
        <v>130</v>
      </c>
      <c r="K9" s="20">
        <v>1</v>
      </c>
      <c r="L9" s="20">
        <v>4</v>
      </c>
      <c r="M9" s="20">
        <v>2.6</v>
      </c>
    </row>
    <row r="10" spans="1:13" x14ac:dyDescent="0.25">
      <c r="A10" s="32">
        <v>44570.75</v>
      </c>
      <c r="B10" s="20" t="s">
        <v>465</v>
      </c>
      <c r="C10" s="20" t="s">
        <v>476</v>
      </c>
      <c r="D10" s="20" t="s">
        <v>467</v>
      </c>
      <c r="E10" s="20" t="s">
        <v>478</v>
      </c>
      <c r="F10" s="20">
        <v>30</v>
      </c>
      <c r="G10" s="20">
        <v>120</v>
      </c>
      <c r="H10" s="20">
        <v>0.25</v>
      </c>
      <c r="I10" s="20" t="s">
        <v>468</v>
      </c>
      <c r="J10" s="20">
        <v>135</v>
      </c>
      <c r="K10" s="20">
        <v>1</v>
      </c>
      <c r="L10" s="20">
        <v>4</v>
      </c>
      <c r="M10" s="20">
        <v>2.6</v>
      </c>
    </row>
    <row r="11" spans="1:13" x14ac:dyDescent="0.25">
      <c r="A11" s="32">
        <v>44589.833333333336</v>
      </c>
      <c r="B11" s="20" t="s">
        <v>465</v>
      </c>
      <c r="C11" s="20" t="s">
        <v>476</v>
      </c>
      <c r="D11" s="20" t="s">
        <v>467</v>
      </c>
      <c r="E11" s="20" t="s">
        <v>478</v>
      </c>
      <c r="F11" s="20">
        <v>30</v>
      </c>
      <c r="G11" s="20">
        <v>120</v>
      </c>
      <c r="H11" s="20">
        <v>0.25</v>
      </c>
      <c r="I11" s="20" t="s">
        <v>468</v>
      </c>
      <c r="J11" s="20">
        <v>136</v>
      </c>
      <c r="K11" s="20">
        <v>1</v>
      </c>
      <c r="L11" s="20">
        <v>4</v>
      </c>
      <c r="M11" s="20">
        <v>2.88</v>
      </c>
    </row>
    <row r="12" spans="1:13" x14ac:dyDescent="0.25">
      <c r="A12" s="32">
        <v>44599.166666666664</v>
      </c>
      <c r="B12" s="20" t="s">
        <v>465</v>
      </c>
      <c r="C12" s="20" t="s">
        <v>476</v>
      </c>
      <c r="D12" s="20" t="s">
        <v>467</v>
      </c>
      <c r="E12" s="20" t="s">
        <v>477</v>
      </c>
      <c r="F12" s="20">
        <v>30</v>
      </c>
      <c r="G12" s="20">
        <v>120</v>
      </c>
      <c r="H12" s="20">
        <v>0.25</v>
      </c>
      <c r="I12" s="20" t="s">
        <v>468</v>
      </c>
      <c r="J12" s="20">
        <v>34</v>
      </c>
      <c r="K12" s="20">
        <v>1</v>
      </c>
      <c r="L12" s="20">
        <v>4</v>
      </c>
      <c r="M12" s="20">
        <v>3.01</v>
      </c>
    </row>
    <row r="13" spans="1:13" x14ac:dyDescent="0.25">
      <c r="A13" s="32">
        <v>44600.999305555553</v>
      </c>
      <c r="B13" s="20" t="s">
        <v>465</v>
      </c>
      <c r="C13" s="20" t="s">
        <v>476</v>
      </c>
      <c r="D13" s="20" t="s">
        <v>467</v>
      </c>
      <c r="E13" s="20" t="s">
        <v>477</v>
      </c>
      <c r="F13" s="20">
        <v>30</v>
      </c>
      <c r="G13" s="20">
        <v>120</v>
      </c>
      <c r="H13" s="20">
        <v>0.25</v>
      </c>
      <c r="I13" s="20" t="s">
        <v>468</v>
      </c>
      <c r="J13" s="20">
        <v>37</v>
      </c>
      <c r="K13" s="20">
        <v>1</v>
      </c>
      <c r="L13" s="20">
        <v>4</v>
      </c>
      <c r="M13" s="20">
        <v>3.01</v>
      </c>
    </row>
    <row r="14" spans="1:13" x14ac:dyDescent="0.25">
      <c r="A14" s="32">
        <v>44601.333333333336</v>
      </c>
      <c r="B14" s="20" t="s">
        <v>465</v>
      </c>
      <c r="C14" s="20" t="s">
        <v>476</v>
      </c>
      <c r="D14" s="20" t="s">
        <v>467</v>
      </c>
      <c r="E14" s="20" t="s">
        <v>477</v>
      </c>
      <c r="F14" s="20">
        <v>30</v>
      </c>
      <c r="G14" s="20">
        <v>120</v>
      </c>
      <c r="H14" s="20">
        <v>0.25</v>
      </c>
      <c r="I14" s="20" t="s">
        <v>468</v>
      </c>
      <c r="J14" s="20">
        <v>37</v>
      </c>
      <c r="K14" s="20">
        <v>1</v>
      </c>
      <c r="L14" s="20">
        <v>4</v>
      </c>
      <c r="M14" s="20">
        <v>3.01</v>
      </c>
    </row>
    <row r="15" spans="1:13" x14ac:dyDescent="0.25">
      <c r="A15" s="32">
        <v>44601.999305555553</v>
      </c>
      <c r="B15" s="20" t="s">
        <v>465</v>
      </c>
      <c r="C15" s="20" t="s">
        <v>476</v>
      </c>
      <c r="D15" s="20" t="s">
        <v>467</v>
      </c>
      <c r="E15" s="20" t="s">
        <v>477</v>
      </c>
      <c r="F15" s="20">
        <v>30</v>
      </c>
      <c r="G15" s="20">
        <v>120</v>
      </c>
      <c r="H15" s="20">
        <v>0.25</v>
      </c>
      <c r="I15" s="20" t="s">
        <v>468</v>
      </c>
      <c r="J15" s="20">
        <v>36</v>
      </c>
      <c r="K15" s="20">
        <v>1</v>
      </c>
      <c r="L15" s="20">
        <v>4</v>
      </c>
      <c r="M15" s="20">
        <v>3.01</v>
      </c>
    </row>
    <row r="16" spans="1:13" x14ac:dyDescent="0.25">
      <c r="A16" s="32">
        <v>44602.083333333336</v>
      </c>
      <c r="B16" s="20" t="s">
        <v>465</v>
      </c>
      <c r="C16" s="20" t="s">
        <v>476</v>
      </c>
      <c r="D16" s="20" t="s">
        <v>467</v>
      </c>
      <c r="E16" s="20" t="s">
        <v>477</v>
      </c>
      <c r="F16" s="20">
        <v>30</v>
      </c>
      <c r="G16" s="20">
        <v>120</v>
      </c>
      <c r="H16" s="20">
        <v>0.25</v>
      </c>
      <c r="I16" s="20" t="s">
        <v>468</v>
      </c>
      <c r="J16" s="20">
        <v>34</v>
      </c>
      <c r="K16" s="20">
        <v>1</v>
      </c>
      <c r="L16" s="20">
        <v>4</v>
      </c>
      <c r="M16" s="20">
        <v>3.01</v>
      </c>
    </row>
    <row r="17" spans="1:13" x14ac:dyDescent="0.25">
      <c r="A17" s="32">
        <v>44602.166666666664</v>
      </c>
      <c r="B17" s="20" t="s">
        <v>465</v>
      </c>
      <c r="C17" s="20" t="s">
        <v>476</v>
      </c>
      <c r="D17" s="20" t="s">
        <v>467</v>
      </c>
      <c r="E17" s="20" t="s">
        <v>477</v>
      </c>
      <c r="F17" s="20">
        <v>30</v>
      </c>
      <c r="G17" s="20">
        <v>120</v>
      </c>
      <c r="H17" s="20">
        <v>0.25</v>
      </c>
      <c r="I17" s="20" t="s">
        <v>468</v>
      </c>
      <c r="J17" s="20">
        <v>33</v>
      </c>
      <c r="K17" s="20">
        <v>1</v>
      </c>
      <c r="L17" s="20">
        <v>4</v>
      </c>
      <c r="M17" s="20">
        <v>3.01</v>
      </c>
    </row>
    <row r="18" spans="1:13" x14ac:dyDescent="0.25">
      <c r="A18" s="32">
        <v>44603.916666666664</v>
      </c>
      <c r="B18" s="20" t="s">
        <v>465</v>
      </c>
      <c r="C18" s="20" t="s">
        <v>476</v>
      </c>
      <c r="D18" s="20" t="s">
        <v>467</v>
      </c>
      <c r="E18" s="20" t="s">
        <v>477</v>
      </c>
      <c r="F18" s="20">
        <v>30</v>
      </c>
      <c r="G18" s="20">
        <v>120</v>
      </c>
      <c r="H18" s="20">
        <v>0.25</v>
      </c>
      <c r="I18" s="20" t="s">
        <v>468</v>
      </c>
      <c r="J18" s="20">
        <v>38</v>
      </c>
      <c r="K18" s="20">
        <v>1</v>
      </c>
      <c r="L18" s="20">
        <v>4</v>
      </c>
      <c r="M18" s="20">
        <v>3.01</v>
      </c>
    </row>
    <row r="19" spans="1:13" x14ac:dyDescent="0.25">
      <c r="A19" s="32">
        <v>44607.541666666664</v>
      </c>
      <c r="B19" s="20" t="s">
        <v>465</v>
      </c>
      <c r="C19" s="20" t="s">
        <v>476</v>
      </c>
      <c r="D19" s="20" t="s">
        <v>467</v>
      </c>
      <c r="E19" s="20" t="s">
        <v>478</v>
      </c>
      <c r="F19" s="20" t="s">
        <v>144</v>
      </c>
      <c r="G19" s="20" t="s">
        <v>144</v>
      </c>
      <c r="H19" s="20" t="s">
        <v>144</v>
      </c>
      <c r="I19" s="20" t="s">
        <v>469</v>
      </c>
      <c r="J19" s="20">
        <v>160</v>
      </c>
      <c r="K19" s="20">
        <v>1</v>
      </c>
      <c r="L19" s="20">
        <v>1</v>
      </c>
      <c r="M19" s="20">
        <v>0.56999999999999995</v>
      </c>
    </row>
    <row r="20" spans="1:13" x14ac:dyDescent="0.25">
      <c r="A20" s="32">
        <v>44649.375</v>
      </c>
      <c r="B20" s="20" t="s">
        <v>470</v>
      </c>
      <c r="C20" s="20" t="s">
        <v>476</v>
      </c>
      <c r="D20" s="20" t="s">
        <v>467</v>
      </c>
      <c r="E20" s="20" t="s">
        <v>478</v>
      </c>
      <c r="F20" s="20">
        <v>30</v>
      </c>
      <c r="G20" s="20">
        <v>120</v>
      </c>
      <c r="H20" s="20">
        <v>0.25</v>
      </c>
      <c r="I20" s="20" t="s">
        <v>468</v>
      </c>
      <c r="J20" s="20">
        <v>197</v>
      </c>
      <c r="K20" s="20">
        <v>1</v>
      </c>
      <c r="L20" s="20">
        <v>4</v>
      </c>
      <c r="M20" s="20">
        <v>17.39</v>
      </c>
    </row>
    <row r="21" spans="1:13" x14ac:dyDescent="0.25">
      <c r="A21" s="32">
        <v>44662.625</v>
      </c>
      <c r="B21" s="20" t="s">
        <v>470</v>
      </c>
      <c r="C21" s="20" t="s">
        <v>476</v>
      </c>
      <c r="D21" s="20" t="s">
        <v>467</v>
      </c>
      <c r="E21" s="20" t="s">
        <v>480</v>
      </c>
      <c r="F21" s="20">
        <v>30</v>
      </c>
      <c r="G21" s="20">
        <v>120</v>
      </c>
      <c r="H21" s="20">
        <v>0.25</v>
      </c>
      <c r="I21" s="20" t="s">
        <v>468</v>
      </c>
      <c r="J21" s="20">
        <v>98</v>
      </c>
      <c r="K21" s="20">
        <v>1</v>
      </c>
      <c r="L21" s="20">
        <v>4</v>
      </c>
      <c r="M21" s="20">
        <v>16.600000000000001</v>
      </c>
    </row>
    <row r="22" spans="1:13" x14ac:dyDescent="0.25">
      <c r="A22" s="32">
        <v>44663.625</v>
      </c>
      <c r="B22" s="20" t="s">
        <v>470</v>
      </c>
      <c r="C22" s="20" t="s">
        <v>476</v>
      </c>
      <c r="D22" s="20" t="s">
        <v>467</v>
      </c>
      <c r="E22" s="20" t="s">
        <v>478</v>
      </c>
      <c r="F22" s="20">
        <v>30</v>
      </c>
      <c r="G22" s="20">
        <v>120</v>
      </c>
      <c r="H22" s="20">
        <v>0.25</v>
      </c>
      <c r="I22" s="20" t="s">
        <v>468</v>
      </c>
      <c r="J22" s="20">
        <v>205</v>
      </c>
      <c r="K22" s="20">
        <v>1</v>
      </c>
      <c r="L22" s="20">
        <v>4</v>
      </c>
      <c r="M22" s="20">
        <v>17.52</v>
      </c>
    </row>
    <row r="23" spans="1:13" x14ac:dyDescent="0.25">
      <c r="A23" s="32">
        <v>44664.333333333336</v>
      </c>
      <c r="B23" s="20" t="s">
        <v>465</v>
      </c>
      <c r="C23" s="20" t="s">
        <v>476</v>
      </c>
      <c r="D23" s="20" t="s">
        <v>467</v>
      </c>
      <c r="E23" s="20" t="s">
        <v>480</v>
      </c>
      <c r="F23" s="20">
        <v>30</v>
      </c>
      <c r="G23" s="20">
        <v>120</v>
      </c>
      <c r="H23" s="20">
        <v>0.25</v>
      </c>
      <c r="I23" s="20" t="s">
        <v>468</v>
      </c>
      <c r="J23" s="20">
        <v>99</v>
      </c>
      <c r="K23" s="20">
        <v>1</v>
      </c>
      <c r="L23" s="20">
        <v>4</v>
      </c>
      <c r="M23" s="20">
        <v>3.27</v>
      </c>
    </row>
    <row r="24" spans="1:13" x14ac:dyDescent="0.25">
      <c r="A24" s="32">
        <v>44664.625</v>
      </c>
      <c r="B24" s="20" t="s">
        <v>470</v>
      </c>
      <c r="C24" s="20" t="s">
        <v>476</v>
      </c>
      <c r="D24" s="20" t="s">
        <v>467</v>
      </c>
      <c r="E24" s="20" t="s">
        <v>480</v>
      </c>
      <c r="F24" s="20">
        <v>30</v>
      </c>
      <c r="G24" s="20">
        <v>120</v>
      </c>
      <c r="H24" s="20">
        <v>0.25</v>
      </c>
      <c r="I24" s="20" t="s">
        <v>468</v>
      </c>
      <c r="J24" s="20">
        <v>93</v>
      </c>
      <c r="K24" s="20">
        <v>1</v>
      </c>
      <c r="L24" s="20">
        <v>4</v>
      </c>
      <c r="M24" s="20">
        <v>16.62</v>
      </c>
    </row>
    <row r="25" spans="1:13" x14ac:dyDescent="0.25">
      <c r="A25" s="32">
        <v>44665.458333333336</v>
      </c>
      <c r="B25" s="20" t="s">
        <v>470</v>
      </c>
      <c r="C25" s="20" t="s">
        <v>476</v>
      </c>
      <c r="D25" s="20" t="s">
        <v>467</v>
      </c>
      <c r="E25" s="20" t="s">
        <v>480</v>
      </c>
      <c r="F25" s="20">
        <v>30</v>
      </c>
      <c r="G25" s="20">
        <v>60</v>
      </c>
      <c r="H25" s="20">
        <v>0.5</v>
      </c>
      <c r="I25" s="20" t="s">
        <v>468</v>
      </c>
      <c r="J25" s="20">
        <v>84</v>
      </c>
      <c r="K25" s="20">
        <v>1</v>
      </c>
      <c r="L25" s="20">
        <v>2</v>
      </c>
      <c r="M25" s="20">
        <v>8.32</v>
      </c>
    </row>
    <row r="26" spans="1:13" x14ac:dyDescent="0.25">
      <c r="A26" s="32">
        <v>44668.999305555553</v>
      </c>
      <c r="B26" s="20" t="s">
        <v>465</v>
      </c>
      <c r="C26" s="20" t="s">
        <v>476</v>
      </c>
      <c r="D26" s="20" t="s">
        <v>467</v>
      </c>
      <c r="E26" s="20" t="s">
        <v>480</v>
      </c>
      <c r="F26" s="20">
        <v>30</v>
      </c>
      <c r="G26" s="20">
        <v>120</v>
      </c>
      <c r="H26" s="20">
        <v>0.25</v>
      </c>
      <c r="I26" s="20" t="s">
        <v>468</v>
      </c>
      <c r="J26" s="20">
        <v>84</v>
      </c>
      <c r="K26" s="20">
        <v>1</v>
      </c>
      <c r="L26" s="20">
        <v>4</v>
      </c>
      <c r="M26" s="20">
        <v>3.27</v>
      </c>
    </row>
    <row r="27" spans="1:13" x14ac:dyDescent="0.25">
      <c r="A27" s="32">
        <v>44669.645833333336</v>
      </c>
      <c r="B27" s="20" t="s">
        <v>470</v>
      </c>
      <c r="C27" s="20" t="s">
        <v>476</v>
      </c>
      <c r="D27" s="20" t="s">
        <v>467</v>
      </c>
      <c r="E27" s="20" t="s">
        <v>480</v>
      </c>
      <c r="F27" s="20" t="s">
        <v>144</v>
      </c>
      <c r="G27" s="20" t="s">
        <v>144</v>
      </c>
      <c r="H27" s="20" t="s">
        <v>144</v>
      </c>
      <c r="I27" s="20" t="s">
        <v>469</v>
      </c>
      <c r="J27" s="20">
        <v>120</v>
      </c>
      <c r="K27" s="20">
        <v>1</v>
      </c>
      <c r="L27" s="20">
        <v>1</v>
      </c>
      <c r="M27" s="20">
        <v>4.33</v>
      </c>
    </row>
    <row r="28" spans="1:13" x14ac:dyDescent="0.25">
      <c r="A28" s="32">
        <v>44670.166666666664</v>
      </c>
      <c r="B28" s="20" t="s">
        <v>465</v>
      </c>
      <c r="C28" s="20" t="s">
        <v>476</v>
      </c>
      <c r="D28" s="20" t="s">
        <v>467</v>
      </c>
      <c r="E28" s="20" t="s">
        <v>480</v>
      </c>
      <c r="F28" s="20">
        <v>30</v>
      </c>
      <c r="G28" s="20">
        <v>120</v>
      </c>
      <c r="H28" s="20">
        <v>0.25</v>
      </c>
      <c r="I28" s="20" t="s">
        <v>468</v>
      </c>
      <c r="J28" s="20">
        <v>97</v>
      </c>
      <c r="K28" s="20">
        <v>1</v>
      </c>
      <c r="L28" s="20">
        <v>4</v>
      </c>
      <c r="M28" s="20">
        <v>3.27</v>
      </c>
    </row>
    <row r="29" spans="1:13" x14ac:dyDescent="0.25">
      <c r="A29" s="32">
        <v>44671.708333333336</v>
      </c>
      <c r="B29" s="20" t="s">
        <v>470</v>
      </c>
      <c r="C29" s="20" t="s">
        <v>476</v>
      </c>
      <c r="D29" s="20" t="s">
        <v>467</v>
      </c>
      <c r="E29" s="20" t="s">
        <v>480</v>
      </c>
      <c r="F29" s="20">
        <v>30</v>
      </c>
      <c r="G29" s="20">
        <v>120</v>
      </c>
      <c r="H29" s="20">
        <v>0.25</v>
      </c>
      <c r="I29" s="20" t="s">
        <v>468</v>
      </c>
      <c r="J29" s="20">
        <v>102</v>
      </c>
      <c r="K29" s="20">
        <v>1</v>
      </c>
      <c r="L29" s="20">
        <v>4</v>
      </c>
      <c r="M29" s="20">
        <v>17.59</v>
      </c>
    </row>
    <row r="30" spans="1:13" x14ac:dyDescent="0.25">
      <c r="A30" s="32">
        <v>44671.734722222223</v>
      </c>
      <c r="B30" s="20" t="s">
        <v>470</v>
      </c>
      <c r="C30" s="20" t="s">
        <v>476</v>
      </c>
      <c r="D30" s="20" t="s">
        <v>467</v>
      </c>
      <c r="E30" s="20" t="s">
        <v>480</v>
      </c>
      <c r="F30" s="20" t="s">
        <v>144</v>
      </c>
      <c r="G30" s="20" t="s">
        <v>144</v>
      </c>
      <c r="H30" s="20" t="s">
        <v>144</v>
      </c>
      <c r="I30" s="20" t="s">
        <v>469</v>
      </c>
      <c r="J30" s="20">
        <v>90</v>
      </c>
      <c r="K30" s="20">
        <v>1</v>
      </c>
      <c r="L30" s="20">
        <v>1</v>
      </c>
      <c r="M30" s="20">
        <v>4.33</v>
      </c>
    </row>
    <row r="31" spans="1:13" x14ac:dyDescent="0.25">
      <c r="A31" s="32">
        <v>44671.734722222223</v>
      </c>
      <c r="B31" s="20" t="s">
        <v>470</v>
      </c>
      <c r="C31" s="20" t="s">
        <v>476</v>
      </c>
      <c r="D31" s="20" t="s">
        <v>467</v>
      </c>
      <c r="E31" s="20" t="s">
        <v>480</v>
      </c>
      <c r="F31" s="20" t="s">
        <v>144</v>
      </c>
      <c r="G31" s="20" t="s">
        <v>144</v>
      </c>
      <c r="H31" s="20" t="s">
        <v>144</v>
      </c>
      <c r="I31" s="20" t="s">
        <v>469</v>
      </c>
      <c r="J31" s="20">
        <v>98</v>
      </c>
      <c r="K31" s="20">
        <v>1</v>
      </c>
      <c r="L31" s="20">
        <v>1</v>
      </c>
      <c r="M31" s="20">
        <v>4.33</v>
      </c>
    </row>
    <row r="32" spans="1:13" x14ac:dyDescent="0.25">
      <c r="A32" s="32">
        <v>44671.734722222223</v>
      </c>
      <c r="B32" s="20" t="s">
        <v>470</v>
      </c>
      <c r="C32" s="20" t="s">
        <v>476</v>
      </c>
      <c r="D32" s="20" t="s">
        <v>467</v>
      </c>
      <c r="E32" s="20" t="s">
        <v>480</v>
      </c>
      <c r="F32" s="20" t="s">
        <v>144</v>
      </c>
      <c r="G32" s="20" t="s">
        <v>144</v>
      </c>
      <c r="H32" s="20" t="s">
        <v>144</v>
      </c>
      <c r="I32" s="20" t="s">
        <v>469</v>
      </c>
      <c r="J32" s="20">
        <v>110</v>
      </c>
      <c r="K32" s="20">
        <v>1</v>
      </c>
      <c r="L32" s="20">
        <v>1</v>
      </c>
      <c r="M32" s="20">
        <v>4.33</v>
      </c>
    </row>
    <row r="33" spans="1:13" x14ac:dyDescent="0.25">
      <c r="A33" s="32">
        <v>44671.999305555553</v>
      </c>
      <c r="B33" s="20" t="s">
        <v>465</v>
      </c>
      <c r="C33" s="20" t="s">
        <v>476</v>
      </c>
      <c r="D33" s="20" t="s">
        <v>467</v>
      </c>
      <c r="E33" s="20" t="s">
        <v>477</v>
      </c>
      <c r="F33" s="20">
        <v>30</v>
      </c>
      <c r="G33" s="20">
        <v>120</v>
      </c>
      <c r="H33" s="20">
        <v>0.25</v>
      </c>
      <c r="I33" s="20" t="s">
        <v>468</v>
      </c>
      <c r="J33" s="20">
        <v>78</v>
      </c>
      <c r="K33" s="20">
        <v>1</v>
      </c>
      <c r="L33" s="20">
        <v>4</v>
      </c>
      <c r="M33" s="20">
        <v>3.27</v>
      </c>
    </row>
    <row r="34" spans="1:13" x14ac:dyDescent="0.25">
      <c r="A34" s="32">
        <v>44672.083333333336</v>
      </c>
      <c r="B34" s="20" t="s">
        <v>465</v>
      </c>
      <c r="C34" s="20" t="s">
        <v>476</v>
      </c>
      <c r="D34" s="20" t="s">
        <v>467</v>
      </c>
      <c r="E34" s="20" t="s">
        <v>480</v>
      </c>
      <c r="F34" s="20">
        <v>30</v>
      </c>
      <c r="G34" s="20">
        <v>120</v>
      </c>
      <c r="H34" s="20">
        <v>0.25</v>
      </c>
      <c r="I34" s="20" t="s">
        <v>468</v>
      </c>
      <c r="J34" s="20">
        <v>86</v>
      </c>
      <c r="K34" s="20">
        <v>1</v>
      </c>
      <c r="L34" s="20">
        <v>4</v>
      </c>
      <c r="M34" s="20">
        <v>3.27</v>
      </c>
    </row>
    <row r="35" spans="1:13" x14ac:dyDescent="0.25">
      <c r="A35" s="32">
        <v>44672.083333333336</v>
      </c>
      <c r="B35" s="20" t="s">
        <v>465</v>
      </c>
      <c r="C35" s="20" t="s">
        <v>476</v>
      </c>
      <c r="D35" s="20" t="s">
        <v>467</v>
      </c>
      <c r="E35" s="20" t="s">
        <v>480</v>
      </c>
      <c r="F35" s="20">
        <v>30</v>
      </c>
      <c r="G35" s="20">
        <v>120</v>
      </c>
      <c r="H35" s="20">
        <v>0.25</v>
      </c>
      <c r="I35" s="20" t="s">
        <v>468</v>
      </c>
      <c r="J35" s="20">
        <v>87</v>
      </c>
      <c r="K35" s="20">
        <v>1</v>
      </c>
      <c r="L35" s="20">
        <v>4</v>
      </c>
      <c r="M35" s="20">
        <v>3.27</v>
      </c>
    </row>
    <row r="36" spans="1:13" x14ac:dyDescent="0.25">
      <c r="A36" s="32">
        <v>44673.458333333336</v>
      </c>
      <c r="B36" s="20" t="s">
        <v>470</v>
      </c>
      <c r="C36" s="20" t="s">
        <v>476</v>
      </c>
      <c r="D36" s="20" t="s">
        <v>467</v>
      </c>
      <c r="E36" s="20" t="s">
        <v>480</v>
      </c>
      <c r="F36" s="20">
        <v>30</v>
      </c>
      <c r="G36" s="20">
        <v>60</v>
      </c>
      <c r="H36" s="20">
        <v>0.5</v>
      </c>
      <c r="I36" s="20" t="s">
        <v>468</v>
      </c>
      <c r="J36" s="20">
        <v>90</v>
      </c>
      <c r="K36" s="20">
        <v>1</v>
      </c>
      <c r="L36" s="20">
        <v>2</v>
      </c>
      <c r="M36" s="20">
        <v>8.36</v>
      </c>
    </row>
    <row r="37" spans="1:13" x14ac:dyDescent="0.25">
      <c r="A37" s="32">
        <v>44673.5</v>
      </c>
      <c r="B37" s="20" t="s">
        <v>465</v>
      </c>
      <c r="C37" s="20" t="s">
        <v>476</v>
      </c>
      <c r="D37" s="20" t="s">
        <v>467</v>
      </c>
      <c r="E37" s="20" t="s">
        <v>477</v>
      </c>
      <c r="F37" s="20">
        <v>30</v>
      </c>
      <c r="G37" s="20">
        <v>120</v>
      </c>
      <c r="H37" s="20">
        <v>0.25</v>
      </c>
      <c r="I37" s="20" t="s">
        <v>468</v>
      </c>
      <c r="J37" s="20">
        <v>83</v>
      </c>
      <c r="K37" s="20">
        <v>1</v>
      </c>
      <c r="L37" s="20">
        <v>4</v>
      </c>
      <c r="M37" s="20">
        <v>3.27</v>
      </c>
    </row>
    <row r="38" spans="1:13" x14ac:dyDescent="0.25">
      <c r="A38" s="32">
        <v>44673.65625</v>
      </c>
      <c r="B38" s="20" t="s">
        <v>470</v>
      </c>
      <c r="C38" s="20" t="s">
        <v>476</v>
      </c>
      <c r="D38" s="20" t="s">
        <v>467</v>
      </c>
      <c r="E38" s="20" t="s">
        <v>477</v>
      </c>
      <c r="F38" s="20" t="s">
        <v>144</v>
      </c>
      <c r="G38" s="20" t="s">
        <v>144</v>
      </c>
      <c r="H38" s="20" t="s">
        <v>144</v>
      </c>
      <c r="I38" s="20" t="s">
        <v>469</v>
      </c>
      <c r="J38" s="20">
        <v>80</v>
      </c>
      <c r="K38" s="20">
        <v>1</v>
      </c>
      <c r="L38" s="20">
        <v>1</v>
      </c>
      <c r="M38" s="20">
        <v>4.33</v>
      </c>
    </row>
    <row r="39" spans="1:13" x14ac:dyDescent="0.25">
      <c r="A39" s="32">
        <v>44673.65625</v>
      </c>
      <c r="B39" s="20" t="s">
        <v>470</v>
      </c>
      <c r="C39" s="20" t="s">
        <v>476</v>
      </c>
      <c r="D39" s="20" t="s">
        <v>467</v>
      </c>
      <c r="E39" s="20" t="s">
        <v>480</v>
      </c>
      <c r="F39" s="20" t="s">
        <v>144</v>
      </c>
      <c r="G39" s="20" t="s">
        <v>144</v>
      </c>
      <c r="H39" s="20" t="s">
        <v>144</v>
      </c>
      <c r="I39" s="20" t="s">
        <v>469</v>
      </c>
      <c r="J39" s="20">
        <v>95</v>
      </c>
      <c r="K39" s="20">
        <v>1</v>
      </c>
      <c r="L39" s="20">
        <v>1</v>
      </c>
      <c r="M39" s="20">
        <v>4.33</v>
      </c>
    </row>
    <row r="40" spans="1:13" x14ac:dyDescent="0.25">
      <c r="A40" s="32">
        <v>44674.625</v>
      </c>
      <c r="B40" s="20" t="s">
        <v>470</v>
      </c>
      <c r="C40" s="20" t="s">
        <v>476</v>
      </c>
      <c r="D40" s="20" t="s">
        <v>467</v>
      </c>
      <c r="E40" s="20" t="s">
        <v>480</v>
      </c>
      <c r="F40" s="20">
        <v>30</v>
      </c>
      <c r="G40" s="20">
        <v>120</v>
      </c>
      <c r="H40" s="20">
        <v>0.25</v>
      </c>
      <c r="I40" s="20" t="s">
        <v>468</v>
      </c>
      <c r="J40" s="20">
        <v>100</v>
      </c>
      <c r="K40" s="20">
        <v>1</v>
      </c>
      <c r="L40" s="20">
        <v>4</v>
      </c>
      <c r="M40" s="20">
        <v>16.649999999999999</v>
      </c>
    </row>
    <row r="41" spans="1:13" x14ac:dyDescent="0.25">
      <c r="A41" s="32">
        <v>44675.541666666664</v>
      </c>
      <c r="B41" s="20" t="s">
        <v>470</v>
      </c>
      <c r="C41" s="20" t="s">
        <v>476</v>
      </c>
      <c r="D41" s="20" t="s">
        <v>467</v>
      </c>
      <c r="E41" s="20" t="s">
        <v>480</v>
      </c>
      <c r="F41" s="20">
        <v>30</v>
      </c>
      <c r="G41" s="20">
        <v>120</v>
      </c>
      <c r="H41" s="20">
        <v>0.25</v>
      </c>
      <c r="I41" s="20" t="s">
        <v>468</v>
      </c>
      <c r="J41" s="20">
        <v>93</v>
      </c>
      <c r="K41" s="20">
        <v>1</v>
      </c>
      <c r="L41" s="20">
        <v>4</v>
      </c>
      <c r="M41" s="20">
        <v>16.649999999999999</v>
      </c>
    </row>
    <row r="42" spans="1:13" x14ac:dyDescent="0.25">
      <c r="A42" s="32">
        <v>44675.652777777781</v>
      </c>
      <c r="B42" s="20" t="s">
        <v>470</v>
      </c>
      <c r="C42" s="20" t="s">
        <v>476</v>
      </c>
      <c r="D42" s="20" t="s">
        <v>467</v>
      </c>
      <c r="E42" s="20" t="s">
        <v>477</v>
      </c>
      <c r="F42" s="20" t="s">
        <v>144</v>
      </c>
      <c r="G42" s="20" t="s">
        <v>144</v>
      </c>
      <c r="H42" s="20" t="s">
        <v>144</v>
      </c>
      <c r="I42" s="20" t="s">
        <v>469</v>
      </c>
      <c r="J42" s="20">
        <v>82</v>
      </c>
      <c r="K42" s="20">
        <v>1</v>
      </c>
      <c r="L42" s="20">
        <v>1</v>
      </c>
      <c r="M42" s="20">
        <v>4.33</v>
      </c>
    </row>
    <row r="43" spans="1:13" x14ac:dyDescent="0.25">
      <c r="A43" s="32">
        <v>44675.652777777781</v>
      </c>
      <c r="B43" s="20" t="s">
        <v>470</v>
      </c>
      <c r="C43" s="20" t="s">
        <v>476</v>
      </c>
      <c r="D43" s="20" t="s">
        <v>467</v>
      </c>
      <c r="E43" s="20" t="s">
        <v>480</v>
      </c>
      <c r="F43" s="20" t="s">
        <v>144</v>
      </c>
      <c r="G43" s="20" t="s">
        <v>144</v>
      </c>
      <c r="H43" s="20" t="s">
        <v>144</v>
      </c>
      <c r="I43" s="20" t="s">
        <v>469</v>
      </c>
      <c r="J43" s="20">
        <v>86</v>
      </c>
      <c r="K43" s="20">
        <v>1</v>
      </c>
      <c r="L43" s="20">
        <v>1</v>
      </c>
      <c r="M43" s="20">
        <v>4.33</v>
      </c>
    </row>
    <row r="44" spans="1:13" x14ac:dyDescent="0.25">
      <c r="A44" s="32">
        <v>44676.458333333336</v>
      </c>
      <c r="B44" s="20" t="s">
        <v>470</v>
      </c>
      <c r="C44" s="20" t="s">
        <v>476</v>
      </c>
      <c r="D44" s="20" t="s">
        <v>467</v>
      </c>
      <c r="E44" s="20" t="s">
        <v>480</v>
      </c>
      <c r="F44" s="20">
        <v>30</v>
      </c>
      <c r="G44" s="20">
        <v>60</v>
      </c>
      <c r="H44" s="20">
        <v>0.5</v>
      </c>
      <c r="I44" s="20" t="s">
        <v>468</v>
      </c>
      <c r="J44" s="20">
        <v>86</v>
      </c>
      <c r="K44" s="20">
        <v>1</v>
      </c>
      <c r="L44" s="20">
        <v>2</v>
      </c>
      <c r="M44" s="20">
        <v>8.36</v>
      </c>
    </row>
    <row r="45" spans="1:13" x14ac:dyDescent="0.25">
      <c r="A45" s="32">
        <v>44676.833333333336</v>
      </c>
      <c r="B45" s="20" t="s">
        <v>465</v>
      </c>
      <c r="C45" s="20" t="s">
        <v>476</v>
      </c>
      <c r="D45" s="20" t="s">
        <v>467</v>
      </c>
      <c r="E45" s="20" t="s">
        <v>477</v>
      </c>
      <c r="F45" s="20">
        <v>30</v>
      </c>
      <c r="G45" s="20">
        <v>120</v>
      </c>
      <c r="H45" s="20">
        <v>0.25</v>
      </c>
      <c r="I45" s="20" t="s">
        <v>468</v>
      </c>
      <c r="J45" s="20">
        <v>80</v>
      </c>
      <c r="K45" s="20">
        <v>1</v>
      </c>
      <c r="L45" s="20">
        <v>4</v>
      </c>
      <c r="M45" s="20">
        <v>3.27</v>
      </c>
    </row>
    <row r="46" spans="1:13" x14ac:dyDescent="0.25">
      <c r="A46" s="32">
        <v>44676.833333333336</v>
      </c>
      <c r="B46" s="20" t="s">
        <v>465</v>
      </c>
      <c r="C46" s="20" t="s">
        <v>476</v>
      </c>
      <c r="D46" s="20" t="s">
        <v>467</v>
      </c>
      <c r="E46" s="20" t="s">
        <v>477</v>
      </c>
      <c r="F46" s="20">
        <v>30</v>
      </c>
      <c r="G46" s="20">
        <v>120</v>
      </c>
      <c r="H46" s="20">
        <v>0.25</v>
      </c>
      <c r="I46" s="20" t="s">
        <v>468</v>
      </c>
      <c r="J46" s="20">
        <v>85</v>
      </c>
      <c r="K46" s="20">
        <v>1</v>
      </c>
      <c r="L46" s="20">
        <v>4</v>
      </c>
      <c r="M46" s="20">
        <v>3.27</v>
      </c>
    </row>
    <row r="47" spans="1:13" x14ac:dyDescent="0.25">
      <c r="A47" s="32">
        <v>44676.833333333336</v>
      </c>
      <c r="B47" s="20" t="s">
        <v>465</v>
      </c>
      <c r="C47" s="20" t="s">
        <v>476</v>
      </c>
      <c r="D47" s="20" t="s">
        <v>467</v>
      </c>
      <c r="E47" s="20" t="s">
        <v>480</v>
      </c>
      <c r="F47" s="20">
        <v>30</v>
      </c>
      <c r="G47" s="20">
        <v>120</v>
      </c>
      <c r="H47" s="20">
        <v>0.25</v>
      </c>
      <c r="I47" s="20" t="s">
        <v>468</v>
      </c>
      <c r="J47" s="20">
        <v>94</v>
      </c>
      <c r="K47" s="20">
        <v>1</v>
      </c>
      <c r="L47" s="20">
        <v>4</v>
      </c>
      <c r="M47" s="20">
        <v>3.27</v>
      </c>
    </row>
    <row r="48" spans="1:13" x14ac:dyDescent="0.25">
      <c r="A48" s="32">
        <v>44676.999305555553</v>
      </c>
      <c r="B48" s="20" t="s">
        <v>465</v>
      </c>
      <c r="C48" s="20" t="s">
        <v>476</v>
      </c>
      <c r="D48" s="20" t="s">
        <v>467</v>
      </c>
      <c r="E48" s="20" t="s">
        <v>477</v>
      </c>
      <c r="F48" s="20">
        <v>30</v>
      </c>
      <c r="G48" s="20">
        <v>120</v>
      </c>
      <c r="H48" s="20">
        <v>0.25</v>
      </c>
      <c r="I48" s="20" t="s">
        <v>468</v>
      </c>
      <c r="J48" s="20">
        <v>75</v>
      </c>
      <c r="K48" s="20">
        <v>1</v>
      </c>
      <c r="L48" s="20">
        <v>4</v>
      </c>
      <c r="M48" s="20">
        <v>3.27</v>
      </c>
    </row>
    <row r="49" spans="1:13" x14ac:dyDescent="0.25">
      <c r="A49" s="32">
        <v>44676.999305555553</v>
      </c>
      <c r="B49" s="20" t="s">
        <v>465</v>
      </c>
      <c r="C49" s="20" t="s">
        <v>476</v>
      </c>
      <c r="D49" s="20" t="s">
        <v>467</v>
      </c>
      <c r="E49" s="20" t="s">
        <v>480</v>
      </c>
      <c r="F49" s="20">
        <v>30</v>
      </c>
      <c r="G49" s="20">
        <v>120</v>
      </c>
      <c r="H49" s="20">
        <v>0.25</v>
      </c>
      <c r="I49" s="20" t="s">
        <v>468</v>
      </c>
      <c r="J49" s="20">
        <v>89</v>
      </c>
      <c r="K49" s="20">
        <v>1</v>
      </c>
      <c r="L49" s="20">
        <v>4</v>
      </c>
      <c r="M49" s="20">
        <v>3.27</v>
      </c>
    </row>
    <row r="50" spans="1:13" x14ac:dyDescent="0.25">
      <c r="A50" s="32">
        <v>44677.083333333336</v>
      </c>
      <c r="B50" s="20" t="s">
        <v>465</v>
      </c>
      <c r="C50" s="20" t="s">
        <v>476</v>
      </c>
      <c r="D50" s="20" t="s">
        <v>467</v>
      </c>
      <c r="E50" s="20" t="s">
        <v>477</v>
      </c>
      <c r="F50" s="20">
        <v>30</v>
      </c>
      <c r="G50" s="20">
        <v>120</v>
      </c>
      <c r="H50" s="20">
        <v>0.25</v>
      </c>
      <c r="I50" s="20" t="s">
        <v>468</v>
      </c>
      <c r="J50" s="20">
        <v>78</v>
      </c>
      <c r="K50" s="20">
        <v>1</v>
      </c>
      <c r="L50" s="20">
        <v>4</v>
      </c>
      <c r="M50" s="20">
        <v>3.27</v>
      </c>
    </row>
    <row r="51" spans="1:13" x14ac:dyDescent="0.25">
      <c r="A51" s="32">
        <v>44677.083333333336</v>
      </c>
      <c r="B51" s="20" t="s">
        <v>465</v>
      </c>
      <c r="C51" s="20" t="s">
        <v>476</v>
      </c>
      <c r="D51" s="20" t="s">
        <v>467</v>
      </c>
      <c r="E51" s="20" t="s">
        <v>477</v>
      </c>
      <c r="F51" s="20">
        <v>30</v>
      </c>
      <c r="G51" s="20">
        <v>120</v>
      </c>
      <c r="H51" s="20">
        <v>0.25</v>
      </c>
      <c r="I51" s="20" t="s">
        <v>468</v>
      </c>
      <c r="J51" s="20">
        <v>79</v>
      </c>
      <c r="K51" s="20">
        <v>1</v>
      </c>
      <c r="L51" s="20">
        <v>4</v>
      </c>
      <c r="M51" s="20">
        <v>3.27</v>
      </c>
    </row>
    <row r="52" spans="1:13" x14ac:dyDescent="0.25">
      <c r="A52" s="32">
        <v>44677.083333333336</v>
      </c>
      <c r="B52" s="20" t="s">
        <v>465</v>
      </c>
      <c r="C52" s="20" t="s">
        <v>476</v>
      </c>
      <c r="D52" s="20" t="s">
        <v>467</v>
      </c>
      <c r="E52" s="20" t="s">
        <v>477</v>
      </c>
      <c r="F52" s="20">
        <v>30</v>
      </c>
      <c r="G52" s="20">
        <v>120</v>
      </c>
      <c r="H52" s="20">
        <v>0.25</v>
      </c>
      <c r="I52" s="20" t="s">
        <v>468</v>
      </c>
      <c r="J52" s="20">
        <v>80</v>
      </c>
      <c r="K52" s="20">
        <v>1</v>
      </c>
      <c r="L52" s="20">
        <v>4</v>
      </c>
      <c r="M52" s="20">
        <v>3.27</v>
      </c>
    </row>
    <row r="53" spans="1:13" x14ac:dyDescent="0.25">
      <c r="A53" s="32">
        <v>44677.083333333336</v>
      </c>
      <c r="B53" s="20" t="s">
        <v>465</v>
      </c>
      <c r="C53" s="20" t="s">
        <v>476</v>
      </c>
      <c r="D53" s="20" t="s">
        <v>467</v>
      </c>
      <c r="E53" s="20" t="s">
        <v>477</v>
      </c>
      <c r="F53" s="20">
        <v>30</v>
      </c>
      <c r="G53" s="20">
        <v>120</v>
      </c>
      <c r="H53" s="20">
        <v>0.25</v>
      </c>
      <c r="I53" s="20" t="s">
        <v>468</v>
      </c>
      <c r="J53" s="20">
        <v>83</v>
      </c>
      <c r="K53" s="20">
        <v>1</v>
      </c>
      <c r="L53" s="20">
        <v>4</v>
      </c>
      <c r="M53" s="20">
        <v>3.27</v>
      </c>
    </row>
    <row r="54" spans="1:13" x14ac:dyDescent="0.25">
      <c r="A54" s="32">
        <v>44677.083333333336</v>
      </c>
      <c r="B54" s="20" t="s">
        <v>465</v>
      </c>
      <c r="C54" s="20" t="s">
        <v>476</v>
      </c>
      <c r="D54" s="20" t="s">
        <v>467</v>
      </c>
      <c r="E54" s="20" t="s">
        <v>480</v>
      </c>
      <c r="F54" s="20">
        <v>30</v>
      </c>
      <c r="G54" s="20">
        <v>120</v>
      </c>
      <c r="H54" s="20">
        <v>0.25</v>
      </c>
      <c r="I54" s="20" t="s">
        <v>468</v>
      </c>
      <c r="J54" s="20">
        <v>90</v>
      </c>
      <c r="K54" s="20">
        <v>2</v>
      </c>
      <c r="L54" s="20">
        <v>8</v>
      </c>
      <c r="M54" s="20">
        <v>6.54</v>
      </c>
    </row>
    <row r="55" spans="1:13" x14ac:dyDescent="0.25">
      <c r="A55" s="32">
        <v>44677.083333333336</v>
      </c>
      <c r="B55" s="20" t="s">
        <v>465</v>
      </c>
      <c r="C55" s="20" t="s">
        <v>476</v>
      </c>
      <c r="D55" s="20" t="s">
        <v>467</v>
      </c>
      <c r="E55" s="20" t="s">
        <v>480</v>
      </c>
      <c r="F55" s="20">
        <v>30</v>
      </c>
      <c r="G55" s="20">
        <v>120</v>
      </c>
      <c r="H55" s="20">
        <v>0.25</v>
      </c>
      <c r="I55" s="20" t="s">
        <v>468</v>
      </c>
      <c r="J55" s="20">
        <v>96</v>
      </c>
      <c r="K55" s="20">
        <v>1</v>
      </c>
      <c r="L55" s="20">
        <v>4</v>
      </c>
      <c r="M55" s="20">
        <v>3.27</v>
      </c>
    </row>
    <row r="56" spans="1:13" x14ac:dyDescent="0.25">
      <c r="A56" s="32">
        <v>44677.166666666664</v>
      </c>
      <c r="B56" s="20" t="s">
        <v>465</v>
      </c>
      <c r="C56" s="20" t="s">
        <v>476</v>
      </c>
      <c r="D56" s="20" t="s">
        <v>467</v>
      </c>
      <c r="E56" s="20" t="s">
        <v>477</v>
      </c>
      <c r="F56" s="20">
        <v>30</v>
      </c>
      <c r="G56" s="20">
        <v>120</v>
      </c>
      <c r="H56" s="20">
        <v>0.25</v>
      </c>
      <c r="I56" s="20" t="s">
        <v>468</v>
      </c>
      <c r="J56" s="20">
        <v>82</v>
      </c>
      <c r="K56" s="20">
        <v>1</v>
      </c>
      <c r="L56" s="20">
        <v>4</v>
      </c>
      <c r="M56" s="20">
        <v>3.27</v>
      </c>
    </row>
    <row r="57" spans="1:13" x14ac:dyDescent="0.25">
      <c r="A57" s="32">
        <v>44677.25</v>
      </c>
      <c r="B57" s="20" t="s">
        <v>465</v>
      </c>
      <c r="C57" s="20" t="s">
        <v>476</v>
      </c>
      <c r="D57" s="20" t="s">
        <v>467</v>
      </c>
      <c r="E57" s="20" t="s">
        <v>480</v>
      </c>
      <c r="F57" s="20">
        <v>30</v>
      </c>
      <c r="G57" s="20">
        <v>120</v>
      </c>
      <c r="H57" s="20">
        <v>0.25</v>
      </c>
      <c r="I57" s="20" t="s">
        <v>468</v>
      </c>
      <c r="J57" s="20">
        <v>90</v>
      </c>
      <c r="K57" s="20">
        <v>1</v>
      </c>
      <c r="L57" s="20">
        <v>4</v>
      </c>
      <c r="M57" s="20">
        <v>3.27</v>
      </c>
    </row>
    <row r="58" spans="1:13" x14ac:dyDescent="0.25">
      <c r="A58" s="32">
        <v>44677.333333333336</v>
      </c>
      <c r="B58" s="20" t="s">
        <v>465</v>
      </c>
      <c r="C58" s="20" t="s">
        <v>476</v>
      </c>
      <c r="D58" s="20" t="s">
        <v>467</v>
      </c>
      <c r="E58" s="20" t="s">
        <v>477</v>
      </c>
      <c r="F58" s="20">
        <v>30</v>
      </c>
      <c r="G58" s="20">
        <v>120</v>
      </c>
      <c r="H58" s="20">
        <v>0.25</v>
      </c>
      <c r="I58" s="20" t="s">
        <v>468</v>
      </c>
      <c r="J58" s="20">
        <v>83</v>
      </c>
      <c r="K58" s="20">
        <v>1</v>
      </c>
      <c r="L58" s="20">
        <v>4</v>
      </c>
      <c r="M58" s="20">
        <v>3.27</v>
      </c>
    </row>
    <row r="59" spans="1:13" x14ac:dyDescent="0.25">
      <c r="A59" s="32">
        <v>44677.333333333336</v>
      </c>
      <c r="B59" s="20" t="s">
        <v>465</v>
      </c>
      <c r="C59" s="20" t="s">
        <v>476</v>
      </c>
      <c r="D59" s="20" t="s">
        <v>467</v>
      </c>
      <c r="E59" s="20" t="s">
        <v>477</v>
      </c>
      <c r="F59" s="20">
        <v>30</v>
      </c>
      <c r="G59" s="20">
        <v>120</v>
      </c>
      <c r="H59" s="20">
        <v>0.25</v>
      </c>
      <c r="I59" s="20" t="s">
        <v>468</v>
      </c>
      <c r="J59" s="20">
        <v>84</v>
      </c>
      <c r="K59" s="20">
        <v>1</v>
      </c>
      <c r="L59" s="20">
        <v>4</v>
      </c>
      <c r="M59" s="20">
        <v>3.27</v>
      </c>
    </row>
    <row r="60" spans="1:13" x14ac:dyDescent="0.25">
      <c r="A60" s="32">
        <v>44677.333333333336</v>
      </c>
      <c r="B60" s="20" t="s">
        <v>465</v>
      </c>
      <c r="C60" s="20" t="s">
        <v>476</v>
      </c>
      <c r="D60" s="20" t="s">
        <v>467</v>
      </c>
      <c r="E60" s="20" t="s">
        <v>477</v>
      </c>
      <c r="F60" s="20">
        <v>30</v>
      </c>
      <c r="G60" s="20">
        <v>120</v>
      </c>
      <c r="H60" s="20">
        <v>0.25</v>
      </c>
      <c r="I60" s="20" t="s">
        <v>468</v>
      </c>
      <c r="J60" s="20">
        <v>85</v>
      </c>
      <c r="K60" s="20">
        <v>1</v>
      </c>
      <c r="L60" s="20">
        <v>4</v>
      </c>
      <c r="M60" s="20">
        <v>3.27</v>
      </c>
    </row>
    <row r="61" spans="1:13" x14ac:dyDescent="0.25">
      <c r="A61" s="32">
        <v>44677.333333333336</v>
      </c>
      <c r="B61" s="20" t="s">
        <v>465</v>
      </c>
      <c r="C61" s="20" t="s">
        <v>476</v>
      </c>
      <c r="D61" s="20" t="s">
        <v>467</v>
      </c>
      <c r="E61" s="20" t="s">
        <v>480</v>
      </c>
      <c r="F61" s="20">
        <v>30</v>
      </c>
      <c r="G61" s="20">
        <v>120</v>
      </c>
      <c r="H61" s="20">
        <v>0.25</v>
      </c>
      <c r="I61" s="20" t="s">
        <v>468</v>
      </c>
      <c r="J61" s="20">
        <v>87</v>
      </c>
      <c r="K61" s="20">
        <v>1</v>
      </c>
      <c r="L61" s="20">
        <v>4</v>
      </c>
      <c r="M61" s="20">
        <v>3.27</v>
      </c>
    </row>
    <row r="62" spans="1:13" x14ac:dyDescent="0.25">
      <c r="A62" s="32">
        <v>44677.333333333336</v>
      </c>
      <c r="B62" s="20" t="s">
        <v>465</v>
      </c>
      <c r="C62" s="20" t="s">
        <v>476</v>
      </c>
      <c r="D62" s="20" t="s">
        <v>467</v>
      </c>
      <c r="E62" s="20" t="s">
        <v>480</v>
      </c>
      <c r="F62" s="20">
        <v>30</v>
      </c>
      <c r="G62" s="20">
        <v>120</v>
      </c>
      <c r="H62" s="20">
        <v>0.25</v>
      </c>
      <c r="I62" s="20" t="s">
        <v>468</v>
      </c>
      <c r="J62" s="20">
        <v>92</v>
      </c>
      <c r="K62" s="20">
        <v>1</v>
      </c>
      <c r="L62" s="20">
        <v>4</v>
      </c>
      <c r="M62" s="20">
        <v>3.27</v>
      </c>
    </row>
    <row r="63" spans="1:13" x14ac:dyDescent="0.25">
      <c r="A63" s="32">
        <v>44677.333333333336</v>
      </c>
      <c r="B63" s="20" t="s">
        <v>465</v>
      </c>
      <c r="C63" s="20" t="s">
        <v>476</v>
      </c>
      <c r="D63" s="20" t="s">
        <v>467</v>
      </c>
      <c r="E63" s="20" t="s">
        <v>480</v>
      </c>
      <c r="F63" s="20">
        <v>30</v>
      </c>
      <c r="G63" s="20">
        <v>120</v>
      </c>
      <c r="H63" s="20">
        <v>0.25</v>
      </c>
      <c r="I63" s="20" t="s">
        <v>468</v>
      </c>
      <c r="J63" s="20">
        <v>93</v>
      </c>
      <c r="K63" s="20">
        <v>1</v>
      </c>
      <c r="L63" s="20">
        <v>4</v>
      </c>
      <c r="M63" s="20">
        <v>3.27</v>
      </c>
    </row>
    <row r="64" spans="1:13" x14ac:dyDescent="0.25">
      <c r="A64" s="32">
        <v>44677.333333333336</v>
      </c>
      <c r="B64" s="20" t="s">
        <v>465</v>
      </c>
      <c r="C64" s="20" t="s">
        <v>476</v>
      </c>
      <c r="D64" s="20" t="s">
        <v>467</v>
      </c>
      <c r="E64" s="20" t="s">
        <v>480</v>
      </c>
      <c r="F64" s="20">
        <v>30</v>
      </c>
      <c r="G64" s="20">
        <v>120</v>
      </c>
      <c r="H64" s="20">
        <v>0.25</v>
      </c>
      <c r="I64" s="20" t="s">
        <v>468</v>
      </c>
      <c r="J64" s="20">
        <v>95</v>
      </c>
      <c r="K64" s="20">
        <v>1</v>
      </c>
      <c r="L64" s="20">
        <v>4</v>
      </c>
      <c r="M64" s="20">
        <v>3.27</v>
      </c>
    </row>
    <row r="65" spans="1:13" x14ac:dyDescent="0.25">
      <c r="A65" s="32">
        <v>44677.333333333336</v>
      </c>
      <c r="B65" s="20" t="s">
        <v>465</v>
      </c>
      <c r="C65" s="20" t="s">
        <v>476</v>
      </c>
      <c r="D65" s="20" t="s">
        <v>467</v>
      </c>
      <c r="E65" s="20" t="s">
        <v>480</v>
      </c>
      <c r="F65" s="20">
        <v>30</v>
      </c>
      <c r="G65" s="20">
        <v>120</v>
      </c>
      <c r="H65" s="20">
        <v>0.25</v>
      </c>
      <c r="I65" s="20" t="s">
        <v>468</v>
      </c>
      <c r="J65" s="20">
        <v>103</v>
      </c>
      <c r="K65" s="20">
        <v>1</v>
      </c>
      <c r="L65" s="20">
        <v>4</v>
      </c>
      <c r="M65" s="20">
        <v>3.88</v>
      </c>
    </row>
    <row r="66" spans="1:13" x14ac:dyDescent="0.25">
      <c r="A66" s="32">
        <v>44677.416666666664</v>
      </c>
      <c r="B66" s="20" t="s">
        <v>465</v>
      </c>
      <c r="C66" s="20" t="s">
        <v>476</v>
      </c>
      <c r="D66" s="20" t="s">
        <v>467</v>
      </c>
      <c r="E66" s="20" t="s">
        <v>480</v>
      </c>
      <c r="F66" s="20">
        <v>30</v>
      </c>
      <c r="G66" s="20">
        <v>120</v>
      </c>
      <c r="H66" s="20">
        <v>0.25</v>
      </c>
      <c r="I66" s="20" t="s">
        <v>468</v>
      </c>
      <c r="J66" s="20">
        <v>91</v>
      </c>
      <c r="K66" s="20">
        <v>1</v>
      </c>
      <c r="L66" s="20">
        <v>4</v>
      </c>
      <c r="M66" s="20">
        <v>3.27</v>
      </c>
    </row>
    <row r="67" spans="1:13" x14ac:dyDescent="0.25">
      <c r="A67" s="32">
        <v>44677.5</v>
      </c>
      <c r="B67" s="20" t="s">
        <v>465</v>
      </c>
      <c r="C67" s="20" t="s">
        <v>476</v>
      </c>
      <c r="D67" s="20" t="s">
        <v>467</v>
      </c>
      <c r="E67" s="20" t="s">
        <v>477</v>
      </c>
      <c r="F67" s="20">
        <v>30</v>
      </c>
      <c r="G67" s="20">
        <v>120</v>
      </c>
      <c r="H67" s="20">
        <v>0.25</v>
      </c>
      <c r="I67" s="20" t="s">
        <v>468</v>
      </c>
      <c r="J67" s="20">
        <v>81</v>
      </c>
      <c r="K67" s="20">
        <v>1</v>
      </c>
      <c r="L67" s="20">
        <v>4</v>
      </c>
      <c r="M67" s="20">
        <v>3.27</v>
      </c>
    </row>
    <row r="68" spans="1:13" x14ac:dyDescent="0.25">
      <c r="A68" s="32">
        <v>44677.5</v>
      </c>
      <c r="B68" s="20" t="s">
        <v>465</v>
      </c>
      <c r="C68" s="20" t="s">
        <v>476</v>
      </c>
      <c r="D68" s="20" t="s">
        <v>467</v>
      </c>
      <c r="E68" s="20" t="s">
        <v>480</v>
      </c>
      <c r="F68" s="20">
        <v>30</v>
      </c>
      <c r="G68" s="20">
        <v>120</v>
      </c>
      <c r="H68" s="20">
        <v>0.25</v>
      </c>
      <c r="I68" s="20" t="s">
        <v>468</v>
      </c>
      <c r="J68" s="20">
        <v>90</v>
      </c>
      <c r="K68" s="20">
        <v>1</v>
      </c>
      <c r="L68" s="20">
        <v>4</v>
      </c>
      <c r="M68" s="20">
        <v>3.27</v>
      </c>
    </row>
    <row r="69" spans="1:13" x14ac:dyDescent="0.25">
      <c r="A69" s="32">
        <v>44677.541666666664</v>
      </c>
      <c r="B69" s="20" t="s">
        <v>470</v>
      </c>
      <c r="C69" s="20" t="s">
        <v>476</v>
      </c>
      <c r="D69" s="20" t="s">
        <v>467</v>
      </c>
      <c r="E69" s="20" t="s">
        <v>480</v>
      </c>
      <c r="F69" s="20">
        <v>30</v>
      </c>
      <c r="G69" s="20">
        <v>60</v>
      </c>
      <c r="H69" s="20">
        <v>0.5</v>
      </c>
      <c r="I69" s="20" t="s">
        <v>468</v>
      </c>
      <c r="J69" s="20">
        <v>88</v>
      </c>
      <c r="K69" s="20">
        <v>1</v>
      </c>
      <c r="L69" s="20">
        <v>2</v>
      </c>
      <c r="M69" s="20">
        <v>8.35</v>
      </c>
    </row>
    <row r="70" spans="1:13" x14ac:dyDescent="0.25">
      <c r="A70" s="32">
        <v>44677.583333333336</v>
      </c>
      <c r="B70" s="20" t="s">
        <v>465</v>
      </c>
      <c r="C70" s="20" t="s">
        <v>476</v>
      </c>
      <c r="D70" s="20" t="s">
        <v>467</v>
      </c>
      <c r="E70" s="20" t="s">
        <v>477</v>
      </c>
      <c r="F70" s="20">
        <v>30</v>
      </c>
      <c r="G70" s="20">
        <v>120</v>
      </c>
      <c r="H70" s="20">
        <v>0.25</v>
      </c>
      <c r="I70" s="20" t="s">
        <v>468</v>
      </c>
      <c r="J70" s="20">
        <v>78</v>
      </c>
      <c r="K70" s="20">
        <v>1</v>
      </c>
      <c r="L70" s="20">
        <v>4</v>
      </c>
      <c r="M70" s="20">
        <v>3.27</v>
      </c>
    </row>
    <row r="71" spans="1:13" x14ac:dyDescent="0.25">
      <c r="A71" s="32">
        <v>44677.583333333336</v>
      </c>
      <c r="B71" s="20" t="s">
        <v>465</v>
      </c>
      <c r="C71" s="20" t="s">
        <v>476</v>
      </c>
      <c r="D71" s="20" t="s">
        <v>467</v>
      </c>
      <c r="E71" s="20" t="s">
        <v>477</v>
      </c>
      <c r="F71" s="20">
        <v>30</v>
      </c>
      <c r="G71" s="20">
        <v>120</v>
      </c>
      <c r="H71" s="20">
        <v>0.25</v>
      </c>
      <c r="I71" s="20" t="s">
        <v>468</v>
      </c>
      <c r="J71" s="20">
        <v>80</v>
      </c>
      <c r="K71" s="20">
        <v>2</v>
      </c>
      <c r="L71" s="20">
        <v>8</v>
      </c>
      <c r="M71" s="20">
        <v>6.54</v>
      </c>
    </row>
    <row r="72" spans="1:13" x14ac:dyDescent="0.25">
      <c r="A72" s="32">
        <v>44677.583333333336</v>
      </c>
      <c r="B72" s="20" t="s">
        <v>465</v>
      </c>
      <c r="C72" s="20" t="s">
        <v>476</v>
      </c>
      <c r="D72" s="20" t="s">
        <v>467</v>
      </c>
      <c r="E72" s="20" t="s">
        <v>477</v>
      </c>
      <c r="F72" s="20">
        <v>30</v>
      </c>
      <c r="G72" s="20">
        <v>120</v>
      </c>
      <c r="H72" s="20">
        <v>0.25</v>
      </c>
      <c r="I72" s="20" t="s">
        <v>468</v>
      </c>
      <c r="J72" s="20">
        <v>83</v>
      </c>
      <c r="K72" s="20">
        <v>1</v>
      </c>
      <c r="L72" s="20">
        <v>4</v>
      </c>
      <c r="M72" s="20">
        <v>3.27</v>
      </c>
    </row>
    <row r="73" spans="1:13" x14ac:dyDescent="0.25">
      <c r="A73" s="32">
        <v>44677.583333333336</v>
      </c>
      <c r="B73" s="20" t="s">
        <v>465</v>
      </c>
      <c r="C73" s="20" t="s">
        <v>476</v>
      </c>
      <c r="D73" s="20" t="s">
        <v>467</v>
      </c>
      <c r="E73" s="20" t="s">
        <v>480</v>
      </c>
      <c r="F73" s="20">
        <v>30</v>
      </c>
      <c r="G73" s="20">
        <v>120</v>
      </c>
      <c r="H73" s="20">
        <v>0.25</v>
      </c>
      <c r="I73" s="20" t="s">
        <v>468</v>
      </c>
      <c r="J73" s="20">
        <v>92</v>
      </c>
      <c r="K73" s="20">
        <v>1</v>
      </c>
      <c r="L73" s="20">
        <v>4</v>
      </c>
      <c r="M73" s="20">
        <v>3.27</v>
      </c>
    </row>
    <row r="74" spans="1:13" x14ac:dyDescent="0.25">
      <c r="A74" s="32">
        <v>44677.583333333336</v>
      </c>
      <c r="B74" s="20" t="s">
        <v>465</v>
      </c>
      <c r="C74" s="20" t="s">
        <v>476</v>
      </c>
      <c r="D74" s="20" t="s">
        <v>467</v>
      </c>
      <c r="E74" s="20" t="s">
        <v>480</v>
      </c>
      <c r="F74" s="20">
        <v>30</v>
      </c>
      <c r="G74" s="20">
        <v>120</v>
      </c>
      <c r="H74" s="20">
        <v>0.25</v>
      </c>
      <c r="I74" s="20" t="s">
        <v>468</v>
      </c>
      <c r="J74" s="20">
        <v>95</v>
      </c>
      <c r="K74" s="20">
        <v>1</v>
      </c>
      <c r="L74" s="20">
        <v>4</v>
      </c>
      <c r="M74" s="20">
        <v>3.27</v>
      </c>
    </row>
    <row r="75" spans="1:13" x14ac:dyDescent="0.25">
      <c r="A75" s="32">
        <v>44677.583333333336</v>
      </c>
      <c r="B75" s="20" t="s">
        <v>465</v>
      </c>
      <c r="C75" s="20" t="s">
        <v>476</v>
      </c>
      <c r="D75" s="20" t="s">
        <v>467</v>
      </c>
      <c r="E75" s="20" t="s">
        <v>480</v>
      </c>
      <c r="F75" s="20">
        <v>30</v>
      </c>
      <c r="G75" s="20">
        <v>120</v>
      </c>
      <c r="H75" s="20">
        <v>0.25</v>
      </c>
      <c r="I75" s="20" t="s">
        <v>468</v>
      </c>
      <c r="J75" s="20">
        <v>100</v>
      </c>
      <c r="K75" s="20">
        <v>1</v>
      </c>
      <c r="L75" s="20">
        <v>4</v>
      </c>
      <c r="M75" s="20">
        <v>3.27</v>
      </c>
    </row>
    <row r="76" spans="1:13" x14ac:dyDescent="0.25">
      <c r="A76" s="32">
        <v>44677.736111111109</v>
      </c>
      <c r="B76" s="20" t="s">
        <v>470</v>
      </c>
      <c r="C76" s="20" t="s">
        <v>476</v>
      </c>
      <c r="D76" s="20" t="s">
        <v>467</v>
      </c>
      <c r="E76" s="20" t="s">
        <v>477</v>
      </c>
      <c r="F76" s="20" t="s">
        <v>144</v>
      </c>
      <c r="G76" s="20" t="s">
        <v>144</v>
      </c>
      <c r="H76" s="20" t="s">
        <v>144</v>
      </c>
      <c r="I76" s="20" t="s">
        <v>469</v>
      </c>
      <c r="J76" s="20">
        <v>83</v>
      </c>
      <c r="K76" s="20">
        <v>1</v>
      </c>
      <c r="L76" s="20">
        <v>1</v>
      </c>
      <c r="M76" s="20">
        <v>4.33</v>
      </c>
    </row>
    <row r="77" spans="1:13" x14ac:dyDescent="0.25">
      <c r="A77" s="32">
        <v>44677.736111111109</v>
      </c>
      <c r="B77" s="20" t="s">
        <v>470</v>
      </c>
      <c r="C77" s="20" t="s">
        <v>476</v>
      </c>
      <c r="D77" s="20" t="s">
        <v>467</v>
      </c>
      <c r="E77" s="20" t="s">
        <v>477</v>
      </c>
      <c r="F77" s="20" t="s">
        <v>144</v>
      </c>
      <c r="G77" s="20" t="s">
        <v>144</v>
      </c>
      <c r="H77" s="20" t="s">
        <v>144</v>
      </c>
      <c r="I77" s="20" t="s">
        <v>469</v>
      </c>
      <c r="J77" s="20">
        <v>85</v>
      </c>
      <c r="K77" s="20">
        <v>1</v>
      </c>
      <c r="L77" s="20">
        <v>1</v>
      </c>
      <c r="M77" s="20">
        <v>4.33</v>
      </c>
    </row>
    <row r="78" spans="1:13" x14ac:dyDescent="0.25">
      <c r="A78" s="32">
        <v>44677.736111111109</v>
      </c>
      <c r="B78" s="20" t="s">
        <v>470</v>
      </c>
      <c r="C78" s="20" t="s">
        <v>476</v>
      </c>
      <c r="D78" s="20" t="s">
        <v>467</v>
      </c>
      <c r="E78" s="20" t="s">
        <v>480</v>
      </c>
      <c r="F78" s="20" t="s">
        <v>144</v>
      </c>
      <c r="G78" s="20" t="s">
        <v>144</v>
      </c>
      <c r="H78" s="20" t="s">
        <v>144</v>
      </c>
      <c r="I78" s="20" t="s">
        <v>469</v>
      </c>
      <c r="J78" s="20">
        <v>87</v>
      </c>
      <c r="K78" s="20">
        <v>1</v>
      </c>
      <c r="L78" s="20">
        <v>1</v>
      </c>
      <c r="M78" s="20">
        <v>4.33</v>
      </c>
    </row>
    <row r="79" spans="1:13" x14ac:dyDescent="0.25">
      <c r="A79" s="32">
        <v>44677.736111111109</v>
      </c>
      <c r="B79" s="20" t="s">
        <v>470</v>
      </c>
      <c r="C79" s="20" t="s">
        <v>476</v>
      </c>
      <c r="D79" s="20" t="s">
        <v>467</v>
      </c>
      <c r="E79" s="20" t="s">
        <v>480</v>
      </c>
      <c r="F79" s="20" t="s">
        <v>144</v>
      </c>
      <c r="G79" s="20" t="s">
        <v>144</v>
      </c>
      <c r="H79" s="20" t="s">
        <v>144</v>
      </c>
      <c r="I79" s="20" t="s">
        <v>469</v>
      </c>
      <c r="J79" s="20">
        <v>88</v>
      </c>
      <c r="K79" s="20">
        <v>1</v>
      </c>
      <c r="L79" s="20">
        <v>1</v>
      </c>
      <c r="M79" s="20">
        <v>4.33</v>
      </c>
    </row>
    <row r="80" spans="1:13" x14ac:dyDescent="0.25">
      <c r="A80" s="32">
        <v>44677.736111111109</v>
      </c>
      <c r="B80" s="20" t="s">
        <v>470</v>
      </c>
      <c r="C80" s="20" t="s">
        <v>476</v>
      </c>
      <c r="D80" s="20" t="s">
        <v>467</v>
      </c>
      <c r="E80" s="20" t="s">
        <v>480</v>
      </c>
      <c r="F80" s="20" t="s">
        <v>144</v>
      </c>
      <c r="G80" s="20" t="s">
        <v>144</v>
      </c>
      <c r="H80" s="20" t="s">
        <v>144</v>
      </c>
      <c r="I80" s="20" t="s">
        <v>469</v>
      </c>
      <c r="J80" s="20">
        <v>94</v>
      </c>
      <c r="K80" s="20">
        <v>1</v>
      </c>
      <c r="L80" s="20">
        <v>1</v>
      </c>
      <c r="M80" s="20">
        <v>4.33</v>
      </c>
    </row>
    <row r="81" spans="1:13" x14ac:dyDescent="0.25">
      <c r="A81" s="32">
        <v>44677.736111111109</v>
      </c>
      <c r="B81" s="20" t="s">
        <v>470</v>
      </c>
      <c r="C81" s="20" t="s">
        <v>476</v>
      </c>
      <c r="D81" s="20" t="s">
        <v>467</v>
      </c>
      <c r="E81" s="20" t="s">
        <v>480</v>
      </c>
      <c r="F81" s="20" t="s">
        <v>144</v>
      </c>
      <c r="G81" s="20" t="s">
        <v>144</v>
      </c>
      <c r="H81" s="20" t="s">
        <v>144</v>
      </c>
      <c r="I81" s="20" t="s">
        <v>469</v>
      </c>
      <c r="J81" s="20">
        <v>103</v>
      </c>
      <c r="K81" s="20">
        <v>1</v>
      </c>
      <c r="L81" s="20">
        <v>1</v>
      </c>
      <c r="M81" s="20">
        <v>4.33</v>
      </c>
    </row>
    <row r="82" spans="1:13" x14ac:dyDescent="0.25">
      <c r="A82" s="32">
        <v>44677.916666666664</v>
      </c>
      <c r="B82" s="20" t="s">
        <v>465</v>
      </c>
      <c r="C82" s="20" t="s">
        <v>476</v>
      </c>
      <c r="D82" s="20" t="s">
        <v>467</v>
      </c>
      <c r="E82" s="20" t="s">
        <v>477</v>
      </c>
      <c r="F82" s="20">
        <v>30</v>
      </c>
      <c r="G82" s="20">
        <v>120</v>
      </c>
      <c r="H82" s="20">
        <v>0.25</v>
      </c>
      <c r="I82" s="20" t="s">
        <v>468</v>
      </c>
      <c r="J82" s="20">
        <v>82</v>
      </c>
      <c r="K82" s="20">
        <v>1</v>
      </c>
      <c r="L82" s="20">
        <v>4</v>
      </c>
      <c r="M82" s="20">
        <v>3.27</v>
      </c>
    </row>
    <row r="83" spans="1:13" x14ac:dyDescent="0.25">
      <c r="A83" s="32">
        <v>44677.916666666664</v>
      </c>
      <c r="B83" s="20" t="s">
        <v>465</v>
      </c>
      <c r="C83" s="20" t="s">
        <v>476</v>
      </c>
      <c r="D83" s="20" t="s">
        <v>467</v>
      </c>
      <c r="E83" s="20" t="s">
        <v>477</v>
      </c>
      <c r="F83" s="20">
        <v>30</v>
      </c>
      <c r="G83" s="20">
        <v>120</v>
      </c>
      <c r="H83" s="20">
        <v>0.25</v>
      </c>
      <c r="I83" s="20" t="s">
        <v>468</v>
      </c>
      <c r="J83" s="20">
        <v>83</v>
      </c>
      <c r="K83" s="20">
        <v>1</v>
      </c>
      <c r="L83" s="20">
        <v>4</v>
      </c>
      <c r="M83" s="20">
        <v>3.27</v>
      </c>
    </row>
    <row r="84" spans="1:13" x14ac:dyDescent="0.25">
      <c r="A84" s="32">
        <v>44677.916666666664</v>
      </c>
      <c r="B84" s="20" t="s">
        <v>465</v>
      </c>
      <c r="C84" s="20" t="s">
        <v>476</v>
      </c>
      <c r="D84" s="20" t="s">
        <v>467</v>
      </c>
      <c r="E84" s="20" t="s">
        <v>480</v>
      </c>
      <c r="F84" s="20">
        <v>30</v>
      </c>
      <c r="G84" s="20">
        <v>120</v>
      </c>
      <c r="H84" s="20">
        <v>0.25</v>
      </c>
      <c r="I84" s="20" t="s">
        <v>468</v>
      </c>
      <c r="J84" s="20">
        <v>94</v>
      </c>
      <c r="K84" s="20">
        <v>1</v>
      </c>
      <c r="L84" s="20">
        <v>4</v>
      </c>
      <c r="M84" s="20">
        <v>3.27</v>
      </c>
    </row>
    <row r="85" spans="1:13" x14ac:dyDescent="0.25">
      <c r="A85" s="32">
        <v>44678.083333333336</v>
      </c>
      <c r="B85" s="20" t="s">
        <v>465</v>
      </c>
      <c r="C85" s="20" t="s">
        <v>476</v>
      </c>
      <c r="D85" s="20" t="s">
        <v>467</v>
      </c>
      <c r="E85" s="20" t="s">
        <v>477</v>
      </c>
      <c r="F85" s="20">
        <v>30</v>
      </c>
      <c r="G85" s="20">
        <v>120</v>
      </c>
      <c r="H85" s="20">
        <v>0.25</v>
      </c>
      <c r="I85" s="20" t="s">
        <v>468</v>
      </c>
      <c r="J85" s="20">
        <v>84</v>
      </c>
      <c r="K85" s="20">
        <v>1</v>
      </c>
      <c r="L85" s="20">
        <v>4</v>
      </c>
      <c r="M85" s="20">
        <v>3.27</v>
      </c>
    </row>
    <row r="86" spans="1:13" x14ac:dyDescent="0.25">
      <c r="A86" s="32">
        <v>44678.25</v>
      </c>
      <c r="B86" s="20" t="s">
        <v>465</v>
      </c>
      <c r="C86" s="20" t="s">
        <v>476</v>
      </c>
      <c r="D86" s="20" t="s">
        <v>467</v>
      </c>
      <c r="E86" s="20" t="s">
        <v>477</v>
      </c>
      <c r="F86" s="20">
        <v>30</v>
      </c>
      <c r="G86" s="20">
        <v>120</v>
      </c>
      <c r="H86" s="20">
        <v>0.25</v>
      </c>
      <c r="I86" s="20" t="s">
        <v>468</v>
      </c>
      <c r="J86" s="20">
        <v>76</v>
      </c>
      <c r="K86" s="20">
        <v>1</v>
      </c>
      <c r="L86" s="20">
        <v>4</v>
      </c>
      <c r="M86" s="20">
        <v>3.27</v>
      </c>
    </row>
    <row r="87" spans="1:13" x14ac:dyDescent="0.25">
      <c r="A87" s="32">
        <v>44678.25</v>
      </c>
      <c r="B87" s="20" t="s">
        <v>465</v>
      </c>
      <c r="C87" s="20" t="s">
        <v>476</v>
      </c>
      <c r="D87" s="20" t="s">
        <v>467</v>
      </c>
      <c r="E87" s="20" t="s">
        <v>477</v>
      </c>
      <c r="F87" s="20">
        <v>30</v>
      </c>
      <c r="G87" s="20">
        <v>120</v>
      </c>
      <c r="H87" s="20">
        <v>0.25</v>
      </c>
      <c r="I87" s="20" t="s">
        <v>468</v>
      </c>
      <c r="J87" s="20">
        <v>83</v>
      </c>
      <c r="K87" s="20">
        <v>1</v>
      </c>
      <c r="L87" s="20">
        <v>4</v>
      </c>
      <c r="M87" s="20">
        <v>3.27</v>
      </c>
    </row>
    <row r="88" spans="1:13" x14ac:dyDescent="0.25">
      <c r="A88" s="32">
        <v>44678.25</v>
      </c>
      <c r="B88" s="20" t="s">
        <v>465</v>
      </c>
      <c r="C88" s="20" t="s">
        <v>476</v>
      </c>
      <c r="D88" s="20" t="s">
        <v>467</v>
      </c>
      <c r="E88" s="20" t="s">
        <v>480</v>
      </c>
      <c r="F88" s="20">
        <v>30</v>
      </c>
      <c r="G88" s="20">
        <v>120</v>
      </c>
      <c r="H88" s="20">
        <v>0.25</v>
      </c>
      <c r="I88" s="20" t="s">
        <v>468</v>
      </c>
      <c r="J88" s="20">
        <v>93</v>
      </c>
      <c r="K88" s="20">
        <v>1</v>
      </c>
      <c r="L88" s="20">
        <v>4</v>
      </c>
      <c r="M88" s="20">
        <v>3.27</v>
      </c>
    </row>
    <row r="89" spans="1:13" x14ac:dyDescent="0.25">
      <c r="A89" s="32">
        <v>44678.333333333336</v>
      </c>
      <c r="B89" s="20" t="s">
        <v>465</v>
      </c>
      <c r="C89" s="20" t="s">
        <v>476</v>
      </c>
      <c r="D89" s="20" t="s">
        <v>467</v>
      </c>
      <c r="E89" s="20" t="s">
        <v>477</v>
      </c>
      <c r="F89" s="20">
        <v>30</v>
      </c>
      <c r="G89" s="20">
        <v>120</v>
      </c>
      <c r="H89" s="20">
        <v>0.25</v>
      </c>
      <c r="I89" s="20" t="s">
        <v>468</v>
      </c>
      <c r="J89" s="20">
        <v>82</v>
      </c>
      <c r="K89" s="20">
        <v>1</v>
      </c>
      <c r="L89" s="20">
        <v>4</v>
      </c>
      <c r="M89" s="20">
        <v>3.27</v>
      </c>
    </row>
    <row r="90" spans="1:13" x14ac:dyDescent="0.25">
      <c r="A90" s="32">
        <v>44678.583333333336</v>
      </c>
      <c r="B90" s="20" t="s">
        <v>465</v>
      </c>
      <c r="C90" s="20" t="s">
        <v>476</v>
      </c>
      <c r="D90" s="20" t="s">
        <v>467</v>
      </c>
      <c r="E90" s="20" t="s">
        <v>477</v>
      </c>
      <c r="F90" s="20">
        <v>30</v>
      </c>
      <c r="G90" s="20">
        <v>120</v>
      </c>
      <c r="H90" s="20">
        <v>0.25</v>
      </c>
      <c r="I90" s="20" t="s">
        <v>468</v>
      </c>
      <c r="J90" s="20">
        <v>78</v>
      </c>
      <c r="K90" s="20">
        <v>1</v>
      </c>
      <c r="L90" s="20">
        <v>4</v>
      </c>
      <c r="M90" s="20">
        <v>3.27</v>
      </c>
    </row>
    <row r="91" spans="1:13" x14ac:dyDescent="0.25">
      <c r="A91" s="32">
        <v>44678.583333333336</v>
      </c>
      <c r="B91" s="20" t="s">
        <v>465</v>
      </c>
      <c r="C91" s="20" t="s">
        <v>476</v>
      </c>
      <c r="D91" s="20" t="s">
        <v>467</v>
      </c>
      <c r="E91" s="20" t="s">
        <v>480</v>
      </c>
      <c r="F91" s="20">
        <v>30</v>
      </c>
      <c r="G91" s="20">
        <v>120</v>
      </c>
      <c r="H91" s="20">
        <v>0.25</v>
      </c>
      <c r="I91" s="20" t="s">
        <v>468</v>
      </c>
      <c r="J91" s="20">
        <v>87</v>
      </c>
      <c r="K91" s="20">
        <v>1</v>
      </c>
      <c r="L91" s="20">
        <v>4</v>
      </c>
      <c r="M91" s="20">
        <v>3.27</v>
      </c>
    </row>
    <row r="92" spans="1:13" x14ac:dyDescent="0.25">
      <c r="A92" s="32">
        <v>44678.625</v>
      </c>
      <c r="B92" s="20" t="s">
        <v>470</v>
      </c>
      <c r="C92" s="20" t="s">
        <v>476</v>
      </c>
      <c r="D92" s="20" t="s">
        <v>467</v>
      </c>
      <c r="E92" s="20" t="s">
        <v>478</v>
      </c>
      <c r="F92" s="20">
        <v>30</v>
      </c>
      <c r="G92" s="20">
        <v>120</v>
      </c>
      <c r="H92" s="20">
        <v>0.25</v>
      </c>
      <c r="I92" s="20" t="s">
        <v>468</v>
      </c>
      <c r="J92" s="20">
        <v>184</v>
      </c>
      <c r="K92" s="20">
        <v>1</v>
      </c>
      <c r="L92" s="20">
        <v>4</v>
      </c>
      <c r="M92" s="20">
        <v>17.57</v>
      </c>
    </row>
    <row r="93" spans="1:13" x14ac:dyDescent="0.25">
      <c r="A93" s="32">
        <v>44678.65625</v>
      </c>
      <c r="B93" s="20" t="s">
        <v>470</v>
      </c>
      <c r="C93" s="20" t="s">
        <v>476</v>
      </c>
      <c r="D93" s="20" t="s">
        <v>467</v>
      </c>
      <c r="E93" s="20" t="s">
        <v>477</v>
      </c>
      <c r="F93" s="20" t="s">
        <v>144</v>
      </c>
      <c r="G93" s="20" t="s">
        <v>144</v>
      </c>
      <c r="H93" s="20" t="s">
        <v>144</v>
      </c>
      <c r="I93" s="20" t="s">
        <v>469</v>
      </c>
      <c r="J93" s="20">
        <v>77</v>
      </c>
      <c r="K93" s="20">
        <v>1</v>
      </c>
      <c r="L93" s="20">
        <v>1</v>
      </c>
      <c r="M93" s="20">
        <v>4.33</v>
      </c>
    </row>
    <row r="94" spans="1:13" x14ac:dyDescent="0.25">
      <c r="A94" s="32">
        <v>44678.65625</v>
      </c>
      <c r="B94" s="20" t="s">
        <v>470</v>
      </c>
      <c r="C94" s="20" t="s">
        <v>476</v>
      </c>
      <c r="D94" s="20" t="s">
        <v>467</v>
      </c>
      <c r="E94" s="20" t="s">
        <v>477</v>
      </c>
      <c r="F94" s="20" t="s">
        <v>144</v>
      </c>
      <c r="G94" s="20" t="s">
        <v>144</v>
      </c>
      <c r="H94" s="20" t="s">
        <v>144</v>
      </c>
      <c r="I94" s="20" t="s">
        <v>469</v>
      </c>
      <c r="J94" s="20">
        <v>83</v>
      </c>
      <c r="K94" s="20">
        <v>1</v>
      </c>
      <c r="L94" s="20">
        <v>1</v>
      </c>
      <c r="M94" s="20">
        <v>4.33</v>
      </c>
    </row>
    <row r="95" spans="1:13" x14ac:dyDescent="0.25">
      <c r="A95" s="32">
        <v>44678.65625</v>
      </c>
      <c r="B95" s="20" t="s">
        <v>470</v>
      </c>
      <c r="C95" s="20" t="s">
        <v>476</v>
      </c>
      <c r="D95" s="20" t="s">
        <v>467</v>
      </c>
      <c r="E95" s="20" t="s">
        <v>477</v>
      </c>
      <c r="F95" s="20" t="s">
        <v>144</v>
      </c>
      <c r="G95" s="20" t="s">
        <v>144</v>
      </c>
      <c r="H95" s="20" t="s">
        <v>144</v>
      </c>
      <c r="I95" s="20" t="s">
        <v>469</v>
      </c>
      <c r="J95" s="20">
        <v>84</v>
      </c>
      <c r="K95" s="20">
        <v>3</v>
      </c>
      <c r="L95" s="20">
        <v>3</v>
      </c>
      <c r="M95" s="20">
        <v>12.99</v>
      </c>
    </row>
    <row r="96" spans="1:13" x14ac:dyDescent="0.25">
      <c r="A96" s="32">
        <v>44678.65625</v>
      </c>
      <c r="B96" s="20" t="s">
        <v>470</v>
      </c>
      <c r="C96" s="20" t="s">
        <v>476</v>
      </c>
      <c r="D96" s="20" t="s">
        <v>467</v>
      </c>
      <c r="E96" s="20" t="s">
        <v>477</v>
      </c>
      <c r="F96" s="20" t="s">
        <v>144</v>
      </c>
      <c r="G96" s="20" t="s">
        <v>144</v>
      </c>
      <c r="H96" s="20" t="s">
        <v>144</v>
      </c>
      <c r="I96" s="20" t="s">
        <v>469</v>
      </c>
      <c r="J96" s="20">
        <v>86</v>
      </c>
      <c r="K96" s="20">
        <v>1</v>
      </c>
      <c r="L96" s="20">
        <v>1</v>
      </c>
      <c r="M96" s="20">
        <v>4.33</v>
      </c>
    </row>
    <row r="97" spans="1:13" x14ac:dyDescent="0.25">
      <c r="A97" s="32">
        <v>44678.65625</v>
      </c>
      <c r="B97" s="20" t="s">
        <v>470</v>
      </c>
      <c r="C97" s="20" t="s">
        <v>476</v>
      </c>
      <c r="D97" s="20" t="s">
        <v>467</v>
      </c>
      <c r="E97" s="20" t="s">
        <v>480</v>
      </c>
      <c r="F97" s="20" t="s">
        <v>144</v>
      </c>
      <c r="G97" s="20" t="s">
        <v>144</v>
      </c>
      <c r="H97" s="20" t="s">
        <v>144</v>
      </c>
      <c r="I97" s="20" t="s">
        <v>469</v>
      </c>
      <c r="J97" s="20">
        <v>88</v>
      </c>
      <c r="K97" s="20">
        <v>3</v>
      </c>
      <c r="L97" s="20">
        <v>3</v>
      </c>
      <c r="M97" s="20">
        <v>12.99</v>
      </c>
    </row>
    <row r="98" spans="1:13" x14ac:dyDescent="0.25">
      <c r="A98" s="32">
        <v>44678.65625</v>
      </c>
      <c r="B98" s="20" t="s">
        <v>470</v>
      </c>
      <c r="C98" s="20" t="s">
        <v>476</v>
      </c>
      <c r="D98" s="20" t="s">
        <v>467</v>
      </c>
      <c r="E98" s="20" t="s">
        <v>480</v>
      </c>
      <c r="F98" s="20" t="s">
        <v>144</v>
      </c>
      <c r="G98" s="20" t="s">
        <v>144</v>
      </c>
      <c r="H98" s="20" t="s">
        <v>144</v>
      </c>
      <c r="I98" s="20" t="s">
        <v>469</v>
      </c>
      <c r="J98" s="20">
        <v>101</v>
      </c>
      <c r="K98" s="20">
        <v>1</v>
      </c>
      <c r="L98" s="20">
        <v>1</v>
      </c>
      <c r="M98" s="20">
        <v>4.33</v>
      </c>
    </row>
    <row r="99" spans="1:13" x14ac:dyDescent="0.25">
      <c r="A99" s="32">
        <v>44678.916666666664</v>
      </c>
      <c r="B99" s="20" t="s">
        <v>465</v>
      </c>
      <c r="C99" s="20" t="s">
        <v>476</v>
      </c>
      <c r="D99" s="20" t="s">
        <v>467</v>
      </c>
      <c r="E99" s="20" t="s">
        <v>477</v>
      </c>
      <c r="F99" s="20">
        <v>30</v>
      </c>
      <c r="G99" s="20">
        <v>120</v>
      </c>
      <c r="H99" s="20">
        <v>0.25</v>
      </c>
      <c r="I99" s="20" t="s">
        <v>468</v>
      </c>
      <c r="J99" s="20">
        <v>76</v>
      </c>
      <c r="K99" s="20">
        <v>1</v>
      </c>
      <c r="L99" s="20">
        <v>4</v>
      </c>
      <c r="M99" s="20">
        <v>3.27</v>
      </c>
    </row>
    <row r="100" spans="1:13" x14ac:dyDescent="0.25">
      <c r="A100" s="32">
        <v>44678.916666666664</v>
      </c>
      <c r="B100" s="20" t="s">
        <v>465</v>
      </c>
      <c r="C100" s="20" t="s">
        <v>476</v>
      </c>
      <c r="D100" s="20" t="s">
        <v>467</v>
      </c>
      <c r="E100" s="20" t="s">
        <v>480</v>
      </c>
      <c r="F100" s="20">
        <v>30</v>
      </c>
      <c r="G100" s="20">
        <v>120</v>
      </c>
      <c r="H100" s="20">
        <v>0.25</v>
      </c>
      <c r="I100" s="20" t="s">
        <v>468</v>
      </c>
      <c r="J100" s="20">
        <v>90</v>
      </c>
      <c r="K100" s="20">
        <v>1</v>
      </c>
      <c r="L100" s="20">
        <v>4</v>
      </c>
      <c r="M100" s="20">
        <v>3.27</v>
      </c>
    </row>
    <row r="101" spans="1:13" x14ac:dyDescent="0.25">
      <c r="A101" s="32">
        <v>44678.916666666664</v>
      </c>
      <c r="B101" s="20" t="s">
        <v>465</v>
      </c>
      <c r="C101" s="20" t="s">
        <v>476</v>
      </c>
      <c r="D101" s="20" t="s">
        <v>467</v>
      </c>
      <c r="E101" s="20" t="s">
        <v>480</v>
      </c>
      <c r="F101" s="20">
        <v>30</v>
      </c>
      <c r="G101" s="20">
        <v>120</v>
      </c>
      <c r="H101" s="20">
        <v>0.25</v>
      </c>
      <c r="I101" s="20" t="s">
        <v>468</v>
      </c>
      <c r="J101" s="20">
        <v>91</v>
      </c>
      <c r="K101" s="20">
        <v>1</v>
      </c>
      <c r="L101" s="20">
        <v>4</v>
      </c>
      <c r="M101" s="20">
        <v>3.27</v>
      </c>
    </row>
    <row r="102" spans="1:13" x14ac:dyDescent="0.25">
      <c r="A102" s="32">
        <v>44679.083333333336</v>
      </c>
      <c r="B102" s="20" t="s">
        <v>465</v>
      </c>
      <c r="C102" s="20" t="s">
        <v>476</v>
      </c>
      <c r="D102" s="20" t="s">
        <v>467</v>
      </c>
      <c r="E102" s="20" t="s">
        <v>477</v>
      </c>
      <c r="F102" s="20">
        <v>30</v>
      </c>
      <c r="G102" s="20">
        <v>120</v>
      </c>
      <c r="H102" s="20">
        <v>0.25</v>
      </c>
      <c r="I102" s="20" t="s">
        <v>468</v>
      </c>
      <c r="J102" s="20">
        <v>80</v>
      </c>
      <c r="K102" s="20">
        <v>1</v>
      </c>
      <c r="L102" s="20">
        <v>4</v>
      </c>
      <c r="M102" s="20">
        <v>3.27</v>
      </c>
    </row>
    <row r="103" spans="1:13" x14ac:dyDescent="0.25">
      <c r="A103" s="32">
        <v>44679.083333333336</v>
      </c>
      <c r="B103" s="20" t="s">
        <v>465</v>
      </c>
      <c r="C103" s="20" t="s">
        <v>476</v>
      </c>
      <c r="D103" s="20" t="s">
        <v>467</v>
      </c>
      <c r="E103" s="20" t="s">
        <v>477</v>
      </c>
      <c r="F103" s="20">
        <v>30</v>
      </c>
      <c r="G103" s="20">
        <v>120</v>
      </c>
      <c r="H103" s="20">
        <v>0.25</v>
      </c>
      <c r="I103" s="20" t="s">
        <v>468</v>
      </c>
      <c r="J103" s="20">
        <v>84</v>
      </c>
      <c r="K103" s="20">
        <v>1</v>
      </c>
      <c r="L103" s="20">
        <v>4</v>
      </c>
      <c r="M103" s="20">
        <v>3.27</v>
      </c>
    </row>
    <row r="104" spans="1:13" x14ac:dyDescent="0.25">
      <c r="A104" s="32">
        <v>44679.166666666664</v>
      </c>
      <c r="B104" s="20" t="s">
        <v>465</v>
      </c>
      <c r="C104" s="20" t="s">
        <v>476</v>
      </c>
      <c r="D104" s="20" t="s">
        <v>467</v>
      </c>
      <c r="E104" s="20" t="s">
        <v>477</v>
      </c>
      <c r="F104" s="20">
        <v>30</v>
      </c>
      <c r="G104" s="20">
        <v>120</v>
      </c>
      <c r="H104" s="20">
        <v>0.25</v>
      </c>
      <c r="I104" s="20" t="s">
        <v>468</v>
      </c>
      <c r="J104" s="20">
        <v>82</v>
      </c>
      <c r="K104" s="20">
        <v>3</v>
      </c>
      <c r="L104" s="20">
        <v>12</v>
      </c>
      <c r="M104" s="20">
        <v>9.8000000000000007</v>
      </c>
    </row>
    <row r="105" spans="1:13" x14ac:dyDescent="0.25">
      <c r="A105" s="32">
        <v>44679.166666666664</v>
      </c>
      <c r="B105" s="20" t="s">
        <v>465</v>
      </c>
      <c r="C105" s="20" t="s">
        <v>476</v>
      </c>
      <c r="D105" s="20" t="s">
        <v>467</v>
      </c>
      <c r="E105" s="20" t="s">
        <v>480</v>
      </c>
      <c r="F105" s="20">
        <v>30</v>
      </c>
      <c r="G105" s="20">
        <v>120</v>
      </c>
      <c r="H105" s="20">
        <v>0.25</v>
      </c>
      <c r="I105" s="20" t="s">
        <v>468</v>
      </c>
      <c r="J105" s="20">
        <v>90</v>
      </c>
      <c r="K105" s="20">
        <v>1</v>
      </c>
      <c r="L105" s="20">
        <v>4</v>
      </c>
      <c r="M105" s="20">
        <v>3.27</v>
      </c>
    </row>
    <row r="106" spans="1:13" x14ac:dyDescent="0.25">
      <c r="A106" s="32">
        <v>44679.25</v>
      </c>
      <c r="B106" s="20" t="s">
        <v>465</v>
      </c>
      <c r="C106" s="20" t="s">
        <v>476</v>
      </c>
      <c r="D106" s="20" t="s">
        <v>467</v>
      </c>
      <c r="E106" s="20" t="s">
        <v>477</v>
      </c>
      <c r="F106" s="20">
        <v>30</v>
      </c>
      <c r="G106" s="20">
        <v>120</v>
      </c>
      <c r="H106" s="20">
        <v>0.25</v>
      </c>
      <c r="I106" s="20" t="s">
        <v>468</v>
      </c>
      <c r="J106" s="20">
        <v>73</v>
      </c>
      <c r="K106" s="20">
        <v>1</v>
      </c>
      <c r="L106" s="20">
        <v>4</v>
      </c>
      <c r="M106" s="20">
        <v>3.27</v>
      </c>
    </row>
    <row r="107" spans="1:13" x14ac:dyDescent="0.25">
      <c r="A107" s="32">
        <v>44679.25</v>
      </c>
      <c r="B107" s="20" t="s">
        <v>465</v>
      </c>
      <c r="C107" s="20" t="s">
        <v>476</v>
      </c>
      <c r="D107" s="20" t="s">
        <v>467</v>
      </c>
      <c r="E107" s="20" t="s">
        <v>477</v>
      </c>
      <c r="F107" s="20">
        <v>30</v>
      </c>
      <c r="G107" s="20">
        <v>120</v>
      </c>
      <c r="H107" s="20">
        <v>0.25</v>
      </c>
      <c r="I107" s="20" t="s">
        <v>468</v>
      </c>
      <c r="J107" s="20">
        <v>82</v>
      </c>
      <c r="K107" s="20">
        <v>1</v>
      </c>
      <c r="L107" s="20">
        <v>4</v>
      </c>
      <c r="M107" s="20">
        <v>3.27</v>
      </c>
    </row>
    <row r="108" spans="1:13" x14ac:dyDescent="0.25">
      <c r="A108" s="32">
        <v>44679.541666666664</v>
      </c>
      <c r="B108" s="20" t="s">
        <v>470</v>
      </c>
      <c r="C108" s="20" t="s">
        <v>476</v>
      </c>
      <c r="D108" s="20" t="s">
        <v>467</v>
      </c>
      <c r="E108" s="20" t="s">
        <v>480</v>
      </c>
      <c r="F108" s="20">
        <v>30</v>
      </c>
      <c r="G108" s="20">
        <v>60</v>
      </c>
      <c r="H108" s="20">
        <v>0.5</v>
      </c>
      <c r="I108" s="20" t="s">
        <v>468</v>
      </c>
      <c r="J108" s="20">
        <v>89</v>
      </c>
      <c r="K108" s="20">
        <v>1</v>
      </c>
      <c r="L108" s="20">
        <v>2</v>
      </c>
      <c r="M108" s="20">
        <v>8.35</v>
      </c>
    </row>
    <row r="109" spans="1:13" x14ac:dyDescent="0.25">
      <c r="A109" s="32">
        <v>44679.625</v>
      </c>
      <c r="B109" s="20" t="s">
        <v>470</v>
      </c>
      <c r="C109" s="20" t="s">
        <v>476</v>
      </c>
      <c r="D109" s="20" t="s">
        <v>467</v>
      </c>
      <c r="E109" s="20" t="s">
        <v>480</v>
      </c>
      <c r="F109" s="20">
        <v>30</v>
      </c>
      <c r="G109" s="20">
        <v>120</v>
      </c>
      <c r="H109" s="20">
        <v>0.25</v>
      </c>
      <c r="I109" s="20" t="s">
        <v>468</v>
      </c>
      <c r="J109" s="20">
        <v>96</v>
      </c>
      <c r="K109" s="20">
        <v>1</v>
      </c>
      <c r="L109" s="20">
        <v>4</v>
      </c>
      <c r="M109" s="20">
        <v>16.649999999999999</v>
      </c>
    </row>
    <row r="110" spans="1:13" x14ac:dyDescent="0.25">
      <c r="A110" s="32">
        <v>44679.739583333336</v>
      </c>
      <c r="B110" s="20" t="s">
        <v>470</v>
      </c>
      <c r="C110" s="20" t="s">
        <v>476</v>
      </c>
      <c r="D110" s="20" t="s">
        <v>467</v>
      </c>
      <c r="E110" s="20" t="s">
        <v>477</v>
      </c>
      <c r="F110" s="20" t="s">
        <v>144</v>
      </c>
      <c r="G110" s="20" t="s">
        <v>144</v>
      </c>
      <c r="H110" s="20" t="s">
        <v>144</v>
      </c>
      <c r="I110" s="20" t="s">
        <v>469</v>
      </c>
      <c r="J110" s="20">
        <v>83</v>
      </c>
      <c r="K110" s="20">
        <v>1</v>
      </c>
      <c r="L110" s="20">
        <v>1</v>
      </c>
      <c r="M110" s="20">
        <v>4.33</v>
      </c>
    </row>
    <row r="111" spans="1:13" x14ac:dyDescent="0.25">
      <c r="A111" s="32">
        <v>44679.739583333336</v>
      </c>
      <c r="B111" s="20" t="s">
        <v>470</v>
      </c>
      <c r="C111" s="20" t="s">
        <v>476</v>
      </c>
      <c r="D111" s="20" t="s">
        <v>467</v>
      </c>
      <c r="E111" s="20" t="s">
        <v>477</v>
      </c>
      <c r="F111" s="20" t="s">
        <v>144</v>
      </c>
      <c r="G111" s="20" t="s">
        <v>144</v>
      </c>
      <c r="H111" s="20" t="s">
        <v>144</v>
      </c>
      <c r="I111" s="20" t="s">
        <v>469</v>
      </c>
      <c r="J111" s="20">
        <v>86</v>
      </c>
      <c r="K111" s="20">
        <v>1</v>
      </c>
      <c r="L111" s="20">
        <v>1</v>
      </c>
      <c r="M111" s="20">
        <v>4.33</v>
      </c>
    </row>
    <row r="112" spans="1:13" x14ac:dyDescent="0.25">
      <c r="A112" s="32">
        <v>44679.739583333336</v>
      </c>
      <c r="B112" s="20" t="s">
        <v>470</v>
      </c>
      <c r="C112" s="20" t="s">
        <v>476</v>
      </c>
      <c r="D112" s="20" t="s">
        <v>467</v>
      </c>
      <c r="E112" s="20" t="s">
        <v>480</v>
      </c>
      <c r="F112" s="20" t="s">
        <v>144</v>
      </c>
      <c r="G112" s="20" t="s">
        <v>144</v>
      </c>
      <c r="H112" s="20" t="s">
        <v>144</v>
      </c>
      <c r="I112" s="20" t="s">
        <v>469</v>
      </c>
      <c r="J112" s="20">
        <v>97</v>
      </c>
      <c r="K112" s="20">
        <v>1</v>
      </c>
      <c r="L112" s="20">
        <v>1</v>
      </c>
      <c r="M112" s="20">
        <v>4.33</v>
      </c>
    </row>
    <row r="113" spans="1:13" x14ac:dyDescent="0.25">
      <c r="A113" s="32">
        <v>44679.739583333336</v>
      </c>
      <c r="B113" s="20" t="s">
        <v>470</v>
      </c>
      <c r="C113" s="20" t="s">
        <v>476</v>
      </c>
      <c r="D113" s="20" t="s">
        <v>467</v>
      </c>
      <c r="E113" s="20" t="s">
        <v>480</v>
      </c>
      <c r="F113" s="20" t="s">
        <v>144</v>
      </c>
      <c r="G113" s="20" t="s">
        <v>144</v>
      </c>
      <c r="H113" s="20" t="s">
        <v>144</v>
      </c>
      <c r="I113" s="20" t="s">
        <v>469</v>
      </c>
      <c r="J113" s="20">
        <v>98</v>
      </c>
      <c r="K113" s="20">
        <v>2</v>
      </c>
      <c r="L113" s="20">
        <v>2</v>
      </c>
      <c r="M113" s="20">
        <v>8.66</v>
      </c>
    </row>
    <row r="114" spans="1:13" x14ac:dyDescent="0.25">
      <c r="A114" s="32">
        <v>44679.739583333336</v>
      </c>
      <c r="B114" s="20" t="s">
        <v>470</v>
      </c>
      <c r="C114" s="20" t="s">
        <v>476</v>
      </c>
      <c r="D114" s="20" t="s">
        <v>467</v>
      </c>
      <c r="E114" s="20" t="s">
        <v>480</v>
      </c>
      <c r="F114" s="20" t="s">
        <v>144</v>
      </c>
      <c r="G114" s="20" t="s">
        <v>144</v>
      </c>
      <c r="H114" s="20" t="s">
        <v>144</v>
      </c>
      <c r="I114" s="20" t="s">
        <v>469</v>
      </c>
      <c r="J114" s="20">
        <v>99</v>
      </c>
      <c r="K114" s="20">
        <v>2</v>
      </c>
      <c r="L114" s="20">
        <v>2</v>
      </c>
      <c r="M114" s="20">
        <v>8.66</v>
      </c>
    </row>
    <row r="115" spans="1:13" x14ac:dyDescent="0.25">
      <c r="A115" s="32">
        <v>44680.083333333336</v>
      </c>
      <c r="B115" s="20" t="s">
        <v>465</v>
      </c>
      <c r="C115" s="20" t="s">
        <v>476</v>
      </c>
      <c r="D115" s="20" t="s">
        <v>467</v>
      </c>
      <c r="E115" s="20" t="s">
        <v>480</v>
      </c>
      <c r="F115" s="20">
        <v>30</v>
      </c>
      <c r="G115" s="20">
        <v>120</v>
      </c>
      <c r="H115" s="20">
        <v>0.25</v>
      </c>
      <c r="I115" s="20" t="s">
        <v>468</v>
      </c>
      <c r="J115" s="20">
        <v>100</v>
      </c>
      <c r="K115" s="20">
        <v>1</v>
      </c>
      <c r="L115" s="20">
        <v>4</v>
      </c>
      <c r="M115" s="20">
        <v>3.27</v>
      </c>
    </row>
    <row r="116" spans="1:13" x14ac:dyDescent="0.25">
      <c r="A116" s="32">
        <v>44680.541666666664</v>
      </c>
      <c r="B116" s="20" t="s">
        <v>470</v>
      </c>
      <c r="C116" s="20" t="s">
        <v>476</v>
      </c>
      <c r="D116" s="20" t="s">
        <v>467</v>
      </c>
      <c r="E116" s="20" t="s">
        <v>477</v>
      </c>
      <c r="F116" s="20">
        <v>30</v>
      </c>
      <c r="G116" s="20">
        <v>120</v>
      </c>
      <c r="H116" s="20">
        <v>0.25</v>
      </c>
      <c r="I116" s="20" t="s">
        <v>468</v>
      </c>
      <c r="J116" s="20">
        <v>87</v>
      </c>
      <c r="K116" s="20">
        <v>1</v>
      </c>
      <c r="L116" s="20">
        <v>4</v>
      </c>
      <c r="M116" s="20">
        <v>16.670000000000002</v>
      </c>
    </row>
    <row r="117" spans="1:13" x14ac:dyDescent="0.25">
      <c r="A117" s="32">
        <v>44680.541666666664</v>
      </c>
      <c r="B117" s="20" t="s">
        <v>470</v>
      </c>
      <c r="C117" s="20" t="s">
        <v>476</v>
      </c>
      <c r="D117" s="20" t="s">
        <v>467</v>
      </c>
      <c r="E117" s="20" t="s">
        <v>480</v>
      </c>
      <c r="F117" s="20">
        <v>30</v>
      </c>
      <c r="G117" s="20">
        <v>120</v>
      </c>
      <c r="H117" s="20">
        <v>0.25</v>
      </c>
      <c r="I117" s="20" t="s">
        <v>468</v>
      </c>
      <c r="J117" s="20">
        <v>93</v>
      </c>
      <c r="K117" s="20">
        <v>1</v>
      </c>
      <c r="L117" s="20">
        <v>4</v>
      </c>
      <c r="M117" s="20">
        <v>16.670000000000002</v>
      </c>
    </row>
    <row r="118" spans="1:13" x14ac:dyDescent="0.25">
      <c r="A118" s="32">
        <v>44680.625</v>
      </c>
      <c r="B118" s="20" t="s">
        <v>470</v>
      </c>
      <c r="C118" s="20" t="s">
        <v>476</v>
      </c>
      <c r="D118" s="20" t="s">
        <v>467</v>
      </c>
      <c r="E118" s="20" t="s">
        <v>480</v>
      </c>
      <c r="F118" s="20">
        <v>30</v>
      </c>
      <c r="G118" s="20">
        <v>120</v>
      </c>
      <c r="H118" s="20">
        <v>0.25</v>
      </c>
      <c r="I118" s="20" t="s">
        <v>468</v>
      </c>
      <c r="J118" s="20">
        <v>98</v>
      </c>
      <c r="K118" s="20">
        <v>1</v>
      </c>
      <c r="L118" s="20">
        <v>4</v>
      </c>
      <c r="M118" s="20">
        <v>16.64</v>
      </c>
    </row>
    <row r="119" spans="1:13" x14ac:dyDescent="0.25">
      <c r="A119" s="32">
        <v>44680.697916666664</v>
      </c>
      <c r="B119" s="20" t="s">
        <v>470</v>
      </c>
      <c r="C119" s="20" t="s">
        <v>476</v>
      </c>
      <c r="D119" s="20" t="s">
        <v>467</v>
      </c>
      <c r="E119" s="20" t="s">
        <v>480</v>
      </c>
      <c r="F119" s="20" t="s">
        <v>144</v>
      </c>
      <c r="G119" s="20" t="s">
        <v>144</v>
      </c>
      <c r="H119" s="20" t="s">
        <v>144</v>
      </c>
      <c r="I119" s="20" t="s">
        <v>469</v>
      </c>
      <c r="J119" s="20">
        <v>94</v>
      </c>
      <c r="K119" s="20">
        <v>1</v>
      </c>
      <c r="L119" s="20">
        <v>1</v>
      </c>
      <c r="M119" s="20">
        <v>4.33</v>
      </c>
    </row>
    <row r="120" spans="1:13" x14ac:dyDescent="0.25">
      <c r="A120" s="32">
        <v>44680.697916666664</v>
      </c>
      <c r="B120" s="20" t="s">
        <v>470</v>
      </c>
      <c r="C120" s="20" t="s">
        <v>476</v>
      </c>
      <c r="D120" s="20" t="s">
        <v>467</v>
      </c>
      <c r="E120" s="20" t="s">
        <v>480</v>
      </c>
      <c r="F120" s="20" t="s">
        <v>144</v>
      </c>
      <c r="G120" s="20" t="s">
        <v>144</v>
      </c>
      <c r="H120" s="20" t="s">
        <v>144</v>
      </c>
      <c r="I120" s="20" t="s">
        <v>469</v>
      </c>
      <c r="J120" s="20">
        <v>105</v>
      </c>
      <c r="K120" s="20">
        <v>1</v>
      </c>
      <c r="L120" s="20">
        <v>1</v>
      </c>
      <c r="M120" s="20">
        <v>4.33</v>
      </c>
    </row>
    <row r="121" spans="1:13" x14ac:dyDescent="0.25">
      <c r="A121" s="32">
        <v>44680.999305555553</v>
      </c>
      <c r="B121" s="20" t="s">
        <v>465</v>
      </c>
      <c r="C121" s="20" t="s">
        <v>476</v>
      </c>
      <c r="D121" s="20" t="s">
        <v>467</v>
      </c>
      <c r="E121" s="20" t="s">
        <v>477</v>
      </c>
      <c r="F121" s="20">
        <v>30</v>
      </c>
      <c r="G121" s="20">
        <v>120</v>
      </c>
      <c r="H121" s="20">
        <v>0.25</v>
      </c>
      <c r="I121" s="20" t="s">
        <v>468</v>
      </c>
      <c r="J121" s="20">
        <v>79</v>
      </c>
      <c r="K121" s="20">
        <v>1</v>
      </c>
      <c r="L121" s="20">
        <v>4</v>
      </c>
      <c r="M121" s="20">
        <v>3.27</v>
      </c>
    </row>
    <row r="122" spans="1:13" x14ac:dyDescent="0.25">
      <c r="A122" s="32">
        <v>44680.999305555553</v>
      </c>
      <c r="B122" s="20" t="s">
        <v>465</v>
      </c>
      <c r="C122" s="20" t="s">
        <v>476</v>
      </c>
      <c r="D122" s="20" t="s">
        <v>467</v>
      </c>
      <c r="E122" s="20" t="s">
        <v>477</v>
      </c>
      <c r="F122" s="20">
        <v>30</v>
      </c>
      <c r="G122" s="20">
        <v>120</v>
      </c>
      <c r="H122" s="20">
        <v>0.25</v>
      </c>
      <c r="I122" s="20" t="s">
        <v>468</v>
      </c>
      <c r="J122" s="20">
        <v>83</v>
      </c>
      <c r="K122" s="20">
        <v>1</v>
      </c>
      <c r="L122" s="20">
        <v>4</v>
      </c>
      <c r="M122" s="20">
        <v>3.27</v>
      </c>
    </row>
    <row r="123" spans="1:13" x14ac:dyDescent="0.25">
      <c r="A123" s="32">
        <v>44680.999305555553</v>
      </c>
      <c r="B123" s="20" t="s">
        <v>465</v>
      </c>
      <c r="C123" s="20" t="s">
        <v>476</v>
      </c>
      <c r="D123" s="20" t="s">
        <v>467</v>
      </c>
      <c r="E123" s="20" t="s">
        <v>477</v>
      </c>
      <c r="F123" s="20">
        <v>30</v>
      </c>
      <c r="G123" s="20">
        <v>120</v>
      </c>
      <c r="H123" s="20">
        <v>0.25</v>
      </c>
      <c r="I123" s="20" t="s">
        <v>468</v>
      </c>
      <c r="J123" s="20">
        <v>85</v>
      </c>
      <c r="K123" s="20">
        <v>1</v>
      </c>
      <c r="L123" s="20">
        <v>4</v>
      </c>
      <c r="M123" s="20">
        <v>3.27</v>
      </c>
    </row>
    <row r="124" spans="1:13" x14ac:dyDescent="0.25">
      <c r="A124" s="32">
        <v>44681.166666666664</v>
      </c>
      <c r="B124" s="20" t="s">
        <v>465</v>
      </c>
      <c r="C124" s="20" t="s">
        <v>476</v>
      </c>
      <c r="D124" s="20" t="s">
        <v>467</v>
      </c>
      <c r="E124" s="20" t="s">
        <v>477</v>
      </c>
      <c r="F124" s="20">
        <v>30</v>
      </c>
      <c r="G124" s="20">
        <v>120</v>
      </c>
      <c r="H124" s="20">
        <v>0.25</v>
      </c>
      <c r="I124" s="20" t="s">
        <v>468</v>
      </c>
      <c r="J124" s="20">
        <v>87</v>
      </c>
      <c r="K124" s="20">
        <v>1</v>
      </c>
      <c r="L124" s="20">
        <v>4</v>
      </c>
      <c r="M124" s="20">
        <v>3.27</v>
      </c>
    </row>
    <row r="125" spans="1:13" x14ac:dyDescent="0.25">
      <c r="A125" s="32">
        <v>44681.166666666664</v>
      </c>
      <c r="B125" s="20" t="s">
        <v>465</v>
      </c>
      <c r="C125" s="20" t="s">
        <v>476</v>
      </c>
      <c r="D125" s="20" t="s">
        <v>467</v>
      </c>
      <c r="E125" s="20" t="s">
        <v>480</v>
      </c>
      <c r="F125" s="20">
        <v>30</v>
      </c>
      <c r="G125" s="20">
        <v>120</v>
      </c>
      <c r="H125" s="20">
        <v>0.25</v>
      </c>
      <c r="I125" s="20" t="s">
        <v>468</v>
      </c>
      <c r="J125" s="20">
        <v>90</v>
      </c>
      <c r="K125" s="20">
        <v>1</v>
      </c>
      <c r="L125" s="20">
        <v>4</v>
      </c>
      <c r="M125" s="20">
        <v>3.27</v>
      </c>
    </row>
    <row r="126" spans="1:13" x14ac:dyDescent="0.25">
      <c r="A126" s="32">
        <v>44681.625</v>
      </c>
      <c r="B126" s="20" t="s">
        <v>470</v>
      </c>
      <c r="C126" s="20" t="s">
        <v>476</v>
      </c>
      <c r="D126" s="20" t="s">
        <v>467</v>
      </c>
      <c r="E126" s="20" t="s">
        <v>477</v>
      </c>
      <c r="F126" s="20">
        <v>30</v>
      </c>
      <c r="G126" s="20">
        <v>120</v>
      </c>
      <c r="H126" s="20">
        <v>0.25</v>
      </c>
      <c r="I126" s="20" t="s">
        <v>468</v>
      </c>
      <c r="J126" s="20">
        <v>83</v>
      </c>
      <c r="K126" s="20">
        <v>1</v>
      </c>
      <c r="L126" s="20">
        <v>4</v>
      </c>
      <c r="M126" s="20">
        <v>16.579999999999998</v>
      </c>
    </row>
    <row r="127" spans="1:13" x14ac:dyDescent="0.25">
      <c r="A127" s="32">
        <v>44681.625</v>
      </c>
      <c r="B127" s="20" t="s">
        <v>470</v>
      </c>
      <c r="C127" s="20" t="s">
        <v>476</v>
      </c>
      <c r="D127" s="20" t="s">
        <v>467</v>
      </c>
      <c r="E127" s="20" t="s">
        <v>480</v>
      </c>
      <c r="F127" s="20">
        <v>30</v>
      </c>
      <c r="G127" s="20">
        <v>120</v>
      </c>
      <c r="H127" s="20">
        <v>0.25</v>
      </c>
      <c r="I127" s="20" t="s">
        <v>468</v>
      </c>
      <c r="J127" s="20">
        <v>96</v>
      </c>
      <c r="K127" s="20">
        <v>1</v>
      </c>
      <c r="L127" s="20">
        <v>4</v>
      </c>
      <c r="M127" s="20">
        <v>16.579999999999998</v>
      </c>
    </row>
    <row r="128" spans="1:13" x14ac:dyDescent="0.25">
      <c r="A128" s="32">
        <v>44681.65625</v>
      </c>
      <c r="B128" s="20" t="s">
        <v>470</v>
      </c>
      <c r="C128" s="20" t="s">
        <v>476</v>
      </c>
      <c r="D128" s="20" t="s">
        <v>467</v>
      </c>
      <c r="E128" s="20" t="s">
        <v>480</v>
      </c>
      <c r="F128" s="20" t="s">
        <v>144</v>
      </c>
      <c r="G128" s="20" t="s">
        <v>144</v>
      </c>
      <c r="H128" s="20" t="s">
        <v>144</v>
      </c>
      <c r="I128" s="20" t="s">
        <v>469</v>
      </c>
      <c r="J128" s="20">
        <v>89</v>
      </c>
      <c r="K128" s="20">
        <v>1</v>
      </c>
      <c r="L128" s="20">
        <v>1</v>
      </c>
      <c r="M128" s="20">
        <v>4.33</v>
      </c>
    </row>
    <row r="129" spans="1:13" x14ac:dyDescent="0.25">
      <c r="A129" s="32">
        <v>44681.65625</v>
      </c>
      <c r="B129" s="20" t="s">
        <v>470</v>
      </c>
      <c r="C129" s="20" t="s">
        <v>476</v>
      </c>
      <c r="D129" s="20" t="s">
        <v>467</v>
      </c>
      <c r="E129" s="20" t="s">
        <v>480</v>
      </c>
      <c r="F129" s="20" t="s">
        <v>144</v>
      </c>
      <c r="G129" s="20" t="s">
        <v>144</v>
      </c>
      <c r="H129" s="20" t="s">
        <v>144</v>
      </c>
      <c r="I129" s="20" t="s">
        <v>469</v>
      </c>
      <c r="J129" s="20">
        <v>94</v>
      </c>
      <c r="K129" s="20">
        <v>2</v>
      </c>
      <c r="L129" s="20">
        <v>2</v>
      </c>
      <c r="M129" s="20">
        <v>8.66</v>
      </c>
    </row>
    <row r="130" spans="1:13" x14ac:dyDescent="0.25">
      <c r="A130" s="32">
        <v>44681.666666666664</v>
      </c>
      <c r="B130" s="20" t="s">
        <v>465</v>
      </c>
      <c r="C130" s="20" t="s">
        <v>476</v>
      </c>
      <c r="D130" s="20" t="s">
        <v>467</v>
      </c>
      <c r="E130" s="20" t="s">
        <v>477</v>
      </c>
      <c r="F130" s="20">
        <v>30</v>
      </c>
      <c r="G130" s="20">
        <v>120</v>
      </c>
      <c r="H130" s="20">
        <v>0.25</v>
      </c>
      <c r="I130" s="20" t="s">
        <v>468</v>
      </c>
      <c r="J130" s="20">
        <v>85</v>
      </c>
      <c r="K130" s="20">
        <v>1</v>
      </c>
      <c r="L130" s="20">
        <v>4</v>
      </c>
      <c r="M130" s="20">
        <v>3.27</v>
      </c>
    </row>
    <row r="131" spans="1:13" x14ac:dyDescent="0.25">
      <c r="A131" s="32">
        <v>44682.166666666664</v>
      </c>
      <c r="B131" s="20" t="s">
        <v>465</v>
      </c>
      <c r="C131" s="20" t="s">
        <v>476</v>
      </c>
      <c r="D131" s="20" t="s">
        <v>467</v>
      </c>
      <c r="E131" s="20" t="s">
        <v>477</v>
      </c>
      <c r="F131" s="20">
        <v>30</v>
      </c>
      <c r="G131" s="20">
        <v>120</v>
      </c>
      <c r="H131" s="20">
        <v>0.25</v>
      </c>
      <c r="I131" s="20" t="s">
        <v>468</v>
      </c>
      <c r="J131" s="20">
        <v>86</v>
      </c>
      <c r="K131" s="20">
        <v>1</v>
      </c>
      <c r="L131" s="20">
        <v>4</v>
      </c>
      <c r="M131" s="20">
        <v>3.27</v>
      </c>
    </row>
    <row r="132" spans="1:13" x14ac:dyDescent="0.25">
      <c r="A132" s="32">
        <v>44682.166666666664</v>
      </c>
      <c r="B132" s="20" t="s">
        <v>465</v>
      </c>
      <c r="C132" s="20" t="s">
        <v>476</v>
      </c>
      <c r="D132" s="20" t="s">
        <v>467</v>
      </c>
      <c r="E132" s="20" t="s">
        <v>477</v>
      </c>
      <c r="F132" s="20">
        <v>30</v>
      </c>
      <c r="G132" s="20">
        <v>120</v>
      </c>
      <c r="H132" s="20">
        <v>0.25</v>
      </c>
      <c r="I132" s="20" t="s">
        <v>468</v>
      </c>
      <c r="J132" s="20">
        <v>88</v>
      </c>
      <c r="K132" s="20">
        <v>1</v>
      </c>
      <c r="L132" s="20">
        <v>4</v>
      </c>
      <c r="M132" s="20">
        <v>3.27</v>
      </c>
    </row>
    <row r="133" spans="1:13" x14ac:dyDescent="0.25">
      <c r="A133" s="32">
        <v>44682.166666666664</v>
      </c>
      <c r="B133" s="20" t="s">
        <v>465</v>
      </c>
      <c r="C133" s="20" t="s">
        <v>476</v>
      </c>
      <c r="D133" s="20" t="s">
        <v>467</v>
      </c>
      <c r="E133" s="20" t="s">
        <v>480</v>
      </c>
      <c r="F133" s="20">
        <v>30</v>
      </c>
      <c r="G133" s="20">
        <v>120</v>
      </c>
      <c r="H133" s="20">
        <v>0.25</v>
      </c>
      <c r="I133" s="20" t="s">
        <v>468</v>
      </c>
      <c r="J133" s="20">
        <v>96</v>
      </c>
      <c r="K133" s="20">
        <v>1</v>
      </c>
      <c r="L133" s="20">
        <v>4</v>
      </c>
      <c r="M133" s="20">
        <v>3.27</v>
      </c>
    </row>
    <row r="134" spans="1:13" x14ac:dyDescent="0.25">
      <c r="A134" s="32">
        <v>44682.65625</v>
      </c>
      <c r="B134" s="20" t="s">
        <v>470</v>
      </c>
      <c r="C134" s="20" t="s">
        <v>476</v>
      </c>
      <c r="D134" s="20" t="s">
        <v>467</v>
      </c>
      <c r="E134" s="20" t="s">
        <v>477</v>
      </c>
      <c r="F134" s="20" t="s">
        <v>144</v>
      </c>
      <c r="G134" s="20" t="s">
        <v>144</v>
      </c>
      <c r="H134" s="20" t="s">
        <v>144</v>
      </c>
      <c r="I134" s="20" t="s">
        <v>469</v>
      </c>
      <c r="J134" s="20">
        <v>88</v>
      </c>
      <c r="K134" s="20">
        <v>1</v>
      </c>
      <c r="L134" s="20">
        <v>1</v>
      </c>
      <c r="M134" s="20">
        <v>4.33</v>
      </c>
    </row>
    <row r="135" spans="1:13" x14ac:dyDescent="0.25">
      <c r="A135" s="32">
        <v>44682.65625</v>
      </c>
      <c r="B135" s="20" t="s">
        <v>470</v>
      </c>
      <c r="C135" s="20" t="s">
        <v>476</v>
      </c>
      <c r="D135" s="20" t="s">
        <v>467</v>
      </c>
      <c r="E135" s="20" t="s">
        <v>480</v>
      </c>
      <c r="F135" s="20" t="s">
        <v>144</v>
      </c>
      <c r="G135" s="20" t="s">
        <v>144</v>
      </c>
      <c r="H135" s="20" t="s">
        <v>144</v>
      </c>
      <c r="I135" s="20" t="s">
        <v>469</v>
      </c>
      <c r="J135" s="20">
        <v>91</v>
      </c>
      <c r="K135" s="20">
        <v>1</v>
      </c>
      <c r="L135" s="20">
        <v>1</v>
      </c>
      <c r="M135" s="20">
        <v>4.33</v>
      </c>
    </row>
    <row r="136" spans="1:13" x14ac:dyDescent="0.25">
      <c r="A136" s="32">
        <v>44682.666666666664</v>
      </c>
      <c r="B136" s="20" t="s">
        <v>465</v>
      </c>
      <c r="C136" s="20" t="s">
        <v>476</v>
      </c>
      <c r="D136" s="20" t="s">
        <v>467</v>
      </c>
      <c r="E136" s="20" t="s">
        <v>477</v>
      </c>
      <c r="F136" s="20">
        <v>30</v>
      </c>
      <c r="G136" s="20">
        <v>120</v>
      </c>
      <c r="H136" s="20">
        <v>0.25</v>
      </c>
      <c r="I136" s="20" t="s">
        <v>468</v>
      </c>
      <c r="J136" s="20">
        <v>84</v>
      </c>
      <c r="K136" s="20">
        <v>1</v>
      </c>
      <c r="L136" s="20">
        <v>4</v>
      </c>
      <c r="M136" s="20">
        <v>3.27</v>
      </c>
    </row>
    <row r="137" spans="1:13" x14ac:dyDescent="0.25">
      <c r="A137" s="32">
        <v>44682.916666666664</v>
      </c>
      <c r="B137" s="20" t="s">
        <v>465</v>
      </c>
      <c r="C137" s="20" t="s">
        <v>476</v>
      </c>
      <c r="D137" s="20" t="s">
        <v>467</v>
      </c>
      <c r="E137" s="20" t="s">
        <v>477</v>
      </c>
      <c r="F137" s="20">
        <v>30</v>
      </c>
      <c r="G137" s="20">
        <v>120</v>
      </c>
      <c r="H137" s="20">
        <v>0.25</v>
      </c>
      <c r="I137" s="20" t="s">
        <v>468</v>
      </c>
      <c r="J137" s="20">
        <v>86</v>
      </c>
      <c r="K137" s="20">
        <v>1</v>
      </c>
      <c r="L137" s="20">
        <v>4</v>
      </c>
      <c r="M137" s="20">
        <v>3.27</v>
      </c>
    </row>
    <row r="138" spans="1:13" x14ac:dyDescent="0.25">
      <c r="A138" s="32">
        <v>44683.541666666664</v>
      </c>
      <c r="B138" s="20" t="s">
        <v>470</v>
      </c>
      <c r="C138" s="20" t="s">
        <v>476</v>
      </c>
      <c r="D138" s="20" t="s">
        <v>467</v>
      </c>
      <c r="E138" s="20" t="s">
        <v>477</v>
      </c>
      <c r="F138" s="20">
        <v>30</v>
      </c>
      <c r="G138" s="20">
        <v>60</v>
      </c>
      <c r="H138" s="20">
        <v>0.5</v>
      </c>
      <c r="I138" s="20" t="s">
        <v>468</v>
      </c>
      <c r="J138" s="20">
        <v>81</v>
      </c>
      <c r="K138" s="20">
        <v>1</v>
      </c>
      <c r="L138" s="20">
        <v>2</v>
      </c>
      <c r="M138" s="20">
        <v>8.34</v>
      </c>
    </row>
    <row r="139" spans="1:13" x14ac:dyDescent="0.25">
      <c r="A139" s="32">
        <v>44683.583333333336</v>
      </c>
      <c r="B139" s="20" t="s">
        <v>465</v>
      </c>
      <c r="C139" s="20" t="s">
        <v>476</v>
      </c>
      <c r="D139" s="20" t="s">
        <v>467</v>
      </c>
      <c r="E139" s="20" t="s">
        <v>480</v>
      </c>
      <c r="F139" s="20">
        <v>30</v>
      </c>
      <c r="G139" s="20">
        <v>120</v>
      </c>
      <c r="H139" s="20">
        <v>0.25</v>
      </c>
      <c r="I139" s="20" t="s">
        <v>468</v>
      </c>
      <c r="J139" s="20">
        <v>98</v>
      </c>
      <c r="K139" s="20">
        <v>1</v>
      </c>
      <c r="L139" s="20">
        <v>4</v>
      </c>
      <c r="M139" s="20">
        <v>3.27</v>
      </c>
    </row>
    <row r="140" spans="1:13" x14ac:dyDescent="0.25">
      <c r="A140" s="32">
        <v>44683.739583333336</v>
      </c>
      <c r="B140" s="20" t="s">
        <v>470</v>
      </c>
      <c r="C140" s="20" t="s">
        <v>476</v>
      </c>
      <c r="D140" s="20" t="s">
        <v>467</v>
      </c>
      <c r="E140" s="20" t="s">
        <v>477</v>
      </c>
      <c r="F140" s="20" t="s">
        <v>144</v>
      </c>
      <c r="G140" s="20" t="s">
        <v>144</v>
      </c>
      <c r="H140" s="20" t="s">
        <v>144</v>
      </c>
      <c r="I140" s="20" t="s">
        <v>469</v>
      </c>
      <c r="J140" s="20">
        <v>83</v>
      </c>
      <c r="K140" s="20">
        <v>1</v>
      </c>
      <c r="L140" s="20">
        <v>1</v>
      </c>
      <c r="M140" s="20">
        <v>4.33</v>
      </c>
    </row>
    <row r="141" spans="1:13" x14ac:dyDescent="0.25">
      <c r="A141" s="32">
        <v>44683.739583333336</v>
      </c>
      <c r="B141" s="20" t="s">
        <v>470</v>
      </c>
      <c r="C141" s="20" t="s">
        <v>476</v>
      </c>
      <c r="D141" s="20" t="s">
        <v>467</v>
      </c>
      <c r="E141" s="20" t="s">
        <v>477</v>
      </c>
      <c r="F141" s="20" t="s">
        <v>144</v>
      </c>
      <c r="G141" s="20" t="s">
        <v>144</v>
      </c>
      <c r="H141" s="20" t="s">
        <v>144</v>
      </c>
      <c r="I141" s="20" t="s">
        <v>469</v>
      </c>
      <c r="J141" s="20">
        <v>85</v>
      </c>
      <c r="K141" s="20">
        <v>1</v>
      </c>
      <c r="L141" s="20">
        <v>1</v>
      </c>
      <c r="M141" s="20">
        <v>4.33</v>
      </c>
    </row>
    <row r="142" spans="1:13" x14ac:dyDescent="0.25">
      <c r="A142" s="32">
        <v>44683.739583333336</v>
      </c>
      <c r="B142" s="20" t="s">
        <v>470</v>
      </c>
      <c r="C142" s="20" t="s">
        <v>476</v>
      </c>
      <c r="D142" s="20" t="s">
        <v>467</v>
      </c>
      <c r="E142" s="20" t="s">
        <v>477</v>
      </c>
      <c r="F142" s="20" t="s">
        <v>144</v>
      </c>
      <c r="G142" s="20" t="s">
        <v>144</v>
      </c>
      <c r="H142" s="20" t="s">
        <v>144</v>
      </c>
      <c r="I142" s="20" t="s">
        <v>469</v>
      </c>
      <c r="J142" s="20">
        <v>87</v>
      </c>
      <c r="K142" s="20">
        <v>1</v>
      </c>
      <c r="L142" s="20">
        <v>1</v>
      </c>
      <c r="M142" s="20">
        <v>4.33</v>
      </c>
    </row>
    <row r="143" spans="1:13" x14ac:dyDescent="0.25">
      <c r="A143" s="32">
        <v>44683.739583333336</v>
      </c>
      <c r="B143" s="20" t="s">
        <v>470</v>
      </c>
      <c r="C143" s="20" t="s">
        <v>476</v>
      </c>
      <c r="D143" s="20" t="s">
        <v>467</v>
      </c>
      <c r="E143" s="20" t="s">
        <v>480</v>
      </c>
      <c r="F143" s="20" t="s">
        <v>144</v>
      </c>
      <c r="G143" s="20" t="s">
        <v>144</v>
      </c>
      <c r="H143" s="20" t="s">
        <v>144</v>
      </c>
      <c r="I143" s="20" t="s">
        <v>469</v>
      </c>
      <c r="J143" s="20">
        <v>91</v>
      </c>
      <c r="K143" s="20">
        <v>1</v>
      </c>
      <c r="L143" s="20">
        <v>1</v>
      </c>
      <c r="M143" s="20">
        <v>4.33</v>
      </c>
    </row>
    <row r="144" spans="1:13" x14ac:dyDescent="0.25">
      <c r="A144" s="32">
        <v>44683.739583333336</v>
      </c>
      <c r="B144" s="20" t="s">
        <v>470</v>
      </c>
      <c r="C144" s="20" t="s">
        <v>476</v>
      </c>
      <c r="D144" s="20" t="s">
        <v>467</v>
      </c>
      <c r="E144" s="20" t="s">
        <v>480</v>
      </c>
      <c r="F144" s="20" t="s">
        <v>144</v>
      </c>
      <c r="G144" s="20" t="s">
        <v>144</v>
      </c>
      <c r="H144" s="20" t="s">
        <v>144</v>
      </c>
      <c r="I144" s="20" t="s">
        <v>469</v>
      </c>
      <c r="J144" s="20">
        <v>100</v>
      </c>
      <c r="K144" s="20">
        <v>1</v>
      </c>
      <c r="L144" s="20">
        <v>1</v>
      </c>
      <c r="M144" s="20">
        <v>4.33</v>
      </c>
    </row>
    <row r="145" spans="1:13" x14ac:dyDescent="0.25">
      <c r="A145" s="32">
        <v>44683.739583333336</v>
      </c>
      <c r="B145" s="20" t="s">
        <v>470</v>
      </c>
      <c r="C145" s="20" t="s">
        <v>476</v>
      </c>
      <c r="D145" s="20" t="s">
        <v>467</v>
      </c>
      <c r="E145" s="20" t="s">
        <v>480</v>
      </c>
      <c r="F145" s="20" t="s">
        <v>144</v>
      </c>
      <c r="G145" s="20" t="s">
        <v>144</v>
      </c>
      <c r="H145" s="20" t="s">
        <v>144</v>
      </c>
      <c r="I145" s="20" t="s">
        <v>469</v>
      </c>
      <c r="J145" s="20">
        <v>106</v>
      </c>
      <c r="K145" s="20">
        <v>1</v>
      </c>
      <c r="L145" s="20">
        <v>1</v>
      </c>
      <c r="M145" s="20">
        <v>4.33</v>
      </c>
    </row>
    <row r="146" spans="1:13" x14ac:dyDescent="0.25">
      <c r="A146" s="32">
        <v>44684.583333333336</v>
      </c>
      <c r="B146" s="20" t="s">
        <v>465</v>
      </c>
      <c r="C146" s="20" t="s">
        <v>476</v>
      </c>
      <c r="D146" s="20" t="s">
        <v>467</v>
      </c>
      <c r="E146" s="20" t="s">
        <v>480</v>
      </c>
      <c r="F146" s="20">
        <v>30</v>
      </c>
      <c r="G146" s="20">
        <v>120</v>
      </c>
      <c r="H146" s="20">
        <v>0.25</v>
      </c>
      <c r="I146" s="20" t="s">
        <v>468</v>
      </c>
      <c r="J146" s="20">
        <v>93</v>
      </c>
      <c r="K146" s="20">
        <v>1</v>
      </c>
      <c r="L146" s="20">
        <v>4</v>
      </c>
      <c r="M146" s="20">
        <v>3.27</v>
      </c>
    </row>
    <row r="147" spans="1:13" x14ac:dyDescent="0.25">
      <c r="A147" s="32">
        <v>44684.625</v>
      </c>
      <c r="B147" s="20" t="s">
        <v>470</v>
      </c>
      <c r="C147" s="20" t="s">
        <v>476</v>
      </c>
      <c r="D147" s="20" t="s">
        <v>467</v>
      </c>
      <c r="E147" s="20" t="s">
        <v>477</v>
      </c>
      <c r="F147" s="20">
        <v>30</v>
      </c>
      <c r="G147" s="20">
        <v>120</v>
      </c>
      <c r="H147" s="20">
        <v>0.25</v>
      </c>
      <c r="I147" s="20" t="s">
        <v>468</v>
      </c>
      <c r="J147" s="20">
        <v>84</v>
      </c>
      <c r="K147" s="20">
        <v>1</v>
      </c>
      <c r="L147" s="20">
        <v>4</v>
      </c>
      <c r="M147" s="20">
        <v>16.600000000000001</v>
      </c>
    </row>
    <row r="148" spans="1:13" x14ac:dyDescent="0.25">
      <c r="A148" s="32">
        <v>44684.625</v>
      </c>
      <c r="B148" s="20" t="s">
        <v>470</v>
      </c>
      <c r="C148" s="20" t="s">
        <v>476</v>
      </c>
      <c r="D148" s="20" t="s">
        <v>467</v>
      </c>
      <c r="E148" s="20" t="s">
        <v>480</v>
      </c>
      <c r="F148" s="20">
        <v>30</v>
      </c>
      <c r="G148" s="20">
        <v>120</v>
      </c>
      <c r="H148" s="20">
        <v>0.25</v>
      </c>
      <c r="I148" s="20" t="s">
        <v>468</v>
      </c>
      <c r="J148" s="20">
        <v>105</v>
      </c>
      <c r="K148" s="20">
        <v>1</v>
      </c>
      <c r="L148" s="20">
        <v>4</v>
      </c>
      <c r="M148" s="20">
        <v>17.52</v>
      </c>
    </row>
    <row r="149" spans="1:13" x14ac:dyDescent="0.25">
      <c r="A149" s="32">
        <v>44684.697916666664</v>
      </c>
      <c r="B149" s="20" t="s">
        <v>470</v>
      </c>
      <c r="C149" s="20" t="s">
        <v>476</v>
      </c>
      <c r="D149" s="20" t="s">
        <v>467</v>
      </c>
      <c r="E149" s="20" t="s">
        <v>480</v>
      </c>
      <c r="F149" s="20" t="s">
        <v>144</v>
      </c>
      <c r="G149" s="20" t="s">
        <v>144</v>
      </c>
      <c r="H149" s="20" t="s">
        <v>144</v>
      </c>
      <c r="I149" s="20" t="s">
        <v>469</v>
      </c>
      <c r="J149" s="20">
        <v>92</v>
      </c>
      <c r="K149" s="20">
        <v>1</v>
      </c>
      <c r="L149" s="20">
        <v>1</v>
      </c>
      <c r="M149" s="20">
        <v>4.33</v>
      </c>
    </row>
    <row r="150" spans="1:13" x14ac:dyDescent="0.25">
      <c r="A150" s="32">
        <v>44684.697916666664</v>
      </c>
      <c r="B150" s="20" t="s">
        <v>470</v>
      </c>
      <c r="C150" s="20" t="s">
        <v>476</v>
      </c>
      <c r="D150" s="20" t="s">
        <v>467</v>
      </c>
      <c r="E150" s="20" t="s">
        <v>480</v>
      </c>
      <c r="F150" s="20" t="s">
        <v>144</v>
      </c>
      <c r="G150" s="20" t="s">
        <v>144</v>
      </c>
      <c r="H150" s="20" t="s">
        <v>144</v>
      </c>
      <c r="I150" s="20" t="s">
        <v>469</v>
      </c>
      <c r="J150" s="20">
        <v>94</v>
      </c>
      <c r="K150" s="20">
        <v>1</v>
      </c>
      <c r="L150" s="20">
        <v>1</v>
      </c>
      <c r="M150" s="20">
        <v>4.33</v>
      </c>
    </row>
    <row r="151" spans="1:13" x14ac:dyDescent="0.25">
      <c r="A151" s="32">
        <v>44684.697916666664</v>
      </c>
      <c r="B151" s="20" t="s">
        <v>470</v>
      </c>
      <c r="C151" s="20" t="s">
        <v>476</v>
      </c>
      <c r="D151" s="20" t="s">
        <v>467</v>
      </c>
      <c r="E151" s="20" t="s">
        <v>480</v>
      </c>
      <c r="F151" s="20" t="s">
        <v>144</v>
      </c>
      <c r="G151" s="20" t="s">
        <v>144</v>
      </c>
      <c r="H151" s="20" t="s">
        <v>144</v>
      </c>
      <c r="I151" s="20" t="s">
        <v>469</v>
      </c>
      <c r="J151" s="20">
        <v>99</v>
      </c>
      <c r="K151" s="20">
        <v>1</v>
      </c>
      <c r="L151" s="20">
        <v>1</v>
      </c>
      <c r="M151" s="20">
        <v>4.33</v>
      </c>
    </row>
    <row r="152" spans="1:13" x14ac:dyDescent="0.25">
      <c r="A152" s="32">
        <v>44685.958333333336</v>
      </c>
      <c r="B152" s="20" t="s">
        <v>470</v>
      </c>
      <c r="C152" s="20" t="s">
        <v>476</v>
      </c>
      <c r="D152" s="20" t="s">
        <v>467</v>
      </c>
      <c r="E152" s="20" t="s">
        <v>480</v>
      </c>
      <c r="F152" s="20">
        <v>30</v>
      </c>
      <c r="G152" s="20">
        <v>60</v>
      </c>
      <c r="H152" s="20">
        <v>0.5</v>
      </c>
      <c r="I152" s="20" t="s">
        <v>468</v>
      </c>
      <c r="J152" s="20">
        <v>94</v>
      </c>
      <c r="K152" s="20">
        <v>1</v>
      </c>
      <c r="L152" s="20">
        <v>2</v>
      </c>
      <c r="M152" s="20">
        <v>8.32</v>
      </c>
    </row>
    <row r="153" spans="1:13" x14ac:dyDescent="0.25">
      <c r="A153" s="32">
        <v>44686.041666666664</v>
      </c>
      <c r="B153" s="20" t="s">
        <v>470</v>
      </c>
      <c r="C153" s="20" t="s">
        <v>476</v>
      </c>
      <c r="D153" s="20" t="s">
        <v>467</v>
      </c>
      <c r="E153" s="20" t="s">
        <v>477</v>
      </c>
      <c r="F153" s="20">
        <v>30</v>
      </c>
      <c r="G153" s="20">
        <v>120</v>
      </c>
      <c r="H153" s="20">
        <v>0.25</v>
      </c>
      <c r="I153" s="20" t="s">
        <v>468</v>
      </c>
      <c r="J153" s="20">
        <v>89</v>
      </c>
      <c r="K153" s="20">
        <v>1</v>
      </c>
      <c r="L153" s="20">
        <v>4</v>
      </c>
      <c r="M153" s="20">
        <v>16.62</v>
      </c>
    </row>
    <row r="154" spans="1:13" x14ac:dyDescent="0.25">
      <c r="A154" s="32">
        <v>44686.208333333336</v>
      </c>
      <c r="B154" s="20" t="s">
        <v>470</v>
      </c>
      <c r="C154" s="20" t="s">
        <v>476</v>
      </c>
      <c r="D154" s="20" t="s">
        <v>467</v>
      </c>
      <c r="E154" s="20" t="s">
        <v>477</v>
      </c>
      <c r="F154" s="20" t="s">
        <v>144</v>
      </c>
      <c r="G154" s="20" t="s">
        <v>144</v>
      </c>
      <c r="H154" s="20" t="s">
        <v>144</v>
      </c>
      <c r="I154" s="20" t="s">
        <v>469</v>
      </c>
      <c r="J154" s="20">
        <v>83</v>
      </c>
      <c r="K154" s="20">
        <v>1</v>
      </c>
      <c r="L154" s="20">
        <v>1</v>
      </c>
      <c r="M154" s="20">
        <v>4.33</v>
      </c>
    </row>
    <row r="155" spans="1:13" x14ac:dyDescent="0.25">
      <c r="A155" s="32">
        <v>44686.208333333336</v>
      </c>
      <c r="B155" s="20" t="s">
        <v>470</v>
      </c>
      <c r="C155" s="20" t="s">
        <v>476</v>
      </c>
      <c r="D155" s="20" t="s">
        <v>467</v>
      </c>
      <c r="E155" s="20" t="s">
        <v>480</v>
      </c>
      <c r="F155" s="20" t="s">
        <v>144</v>
      </c>
      <c r="G155" s="20" t="s">
        <v>144</v>
      </c>
      <c r="H155" s="20" t="s">
        <v>144</v>
      </c>
      <c r="I155" s="20" t="s">
        <v>469</v>
      </c>
      <c r="J155" s="20">
        <v>92</v>
      </c>
      <c r="K155" s="20">
        <v>2</v>
      </c>
      <c r="L155" s="20">
        <v>2</v>
      </c>
      <c r="M155" s="20">
        <v>8.66</v>
      </c>
    </row>
    <row r="156" spans="1:13" x14ac:dyDescent="0.25">
      <c r="A156" s="32">
        <v>44686.208333333336</v>
      </c>
      <c r="B156" s="20" t="s">
        <v>470</v>
      </c>
      <c r="C156" s="20" t="s">
        <v>476</v>
      </c>
      <c r="D156" s="20" t="s">
        <v>467</v>
      </c>
      <c r="E156" s="20" t="s">
        <v>480</v>
      </c>
      <c r="F156" s="20" t="s">
        <v>144</v>
      </c>
      <c r="G156" s="20" t="s">
        <v>144</v>
      </c>
      <c r="H156" s="20" t="s">
        <v>144</v>
      </c>
      <c r="I156" s="20" t="s">
        <v>469</v>
      </c>
      <c r="J156" s="20">
        <v>94</v>
      </c>
      <c r="K156" s="20">
        <v>1</v>
      </c>
      <c r="L156" s="20">
        <v>1</v>
      </c>
      <c r="M156" s="20">
        <v>4.33</v>
      </c>
    </row>
    <row r="157" spans="1:13" x14ac:dyDescent="0.25">
      <c r="A157" s="32">
        <v>44686.208333333336</v>
      </c>
      <c r="B157" s="20" t="s">
        <v>470</v>
      </c>
      <c r="C157" s="20" t="s">
        <v>476</v>
      </c>
      <c r="D157" s="20" t="s">
        <v>467</v>
      </c>
      <c r="E157" s="20" t="s">
        <v>480</v>
      </c>
      <c r="F157" s="20" t="s">
        <v>144</v>
      </c>
      <c r="G157" s="20" t="s">
        <v>144</v>
      </c>
      <c r="H157" s="20" t="s">
        <v>144</v>
      </c>
      <c r="I157" s="20" t="s">
        <v>469</v>
      </c>
      <c r="J157" s="20">
        <v>98</v>
      </c>
      <c r="K157" s="20">
        <v>1</v>
      </c>
      <c r="L157" s="20">
        <v>1</v>
      </c>
      <c r="M157" s="20">
        <v>4.33</v>
      </c>
    </row>
    <row r="158" spans="1:13" x14ac:dyDescent="0.25">
      <c r="A158" s="32">
        <v>44687.458333333336</v>
      </c>
      <c r="B158" s="20" t="s">
        <v>470</v>
      </c>
      <c r="C158" s="20" t="s">
        <v>476</v>
      </c>
      <c r="D158" s="20" t="s">
        <v>467</v>
      </c>
      <c r="E158" s="20" t="s">
        <v>477</v>
      </c>
      <c r="F158" s="20">
        <v>30</v>
      </c>
      <c r="G158" s="20">
        <v>60</v>
      </c>
      <c r="H158" s="20">
        <v>0.5</v>
      </c>
      <c r="I158" s="20" t="s">
        <v>468</v>
      </c>
      <c r="J158" s="20">
        <v>87</v>
      </c>
      <c r="K158" s="20">
        <v>1</v>
      </c>
      <c r="L158" s="20">
        <v>2</v>
      </c>
      <c r="M158" s="20">
        <v>8.36</v>
      </c>
    </row>
    <row r="159" spans="1:13" x14ac:dyDescent="0.25">
      <c r="A159" s="32">
        <v>44687.645833333336</v>
      </c>
      <c r="B159" s="20" t="s">
        <v>470</v>
      </c>
      <c r="C159" s="20" t="s">
        <v>476</v>
      </c>
      <c r="D159" s="20" t="s">
        <v>467</v>
      </c>
      <c r="E159" s="20" t="s">
        <v>477</v>
      </c>
      <c r="F159" s="20" t="s">
        <v>144</v>
      </c>
      <c r="G159" s="20" t="s">
        <v>144</v>
      </c>
      <c r="H159" s="20" t="s">
        <v>144</v>
      </c>
      <c r="I159" s="20" t="s">
        <v>469</v>
      </c>
      <c r="J159" s="20">
        <v>86</v>
      </c>
      <c r="K159" s="20">
        <v>1</v>
      </c>
      <c r="L159" s="20">
        <v>1</v>
      </c>
      <c r="M159" s="20">
        <v>4.33</v>
      </c>
    </row>
    <row r="160" spans="1:13" x14ac:dyDescent="0.25">
      <c r="A160" s="32">
        <v>44687.645833333336</v>
      </c>
      <c r="B160" s="20" t="s">
        <v>470</v>
      </c>
      <c r="C160" s="20" t="s">
        <v>476</v>
      </c>
      <c r="D160" s="20" t="s">
        <v>467</v>
      </c>
      <c r="E160" s="20" t="s">
        <v>477</v>
      </c>
      <c r="F160" s="20" t="s">
        <v>144</v>
      </c>
      <c r="G160" s="20" t="s">
        <v>144</v>
      </c>
      <c r="H160" s="20" t="s">
        <v>144</v>
      </c>
      <c r="I160" s="20" t="s">
        <v>469</v>
      </c>
      <c r="J160" s="20">
        <v>88</v>
      </c>
      <c r="K160" s="20">
        <v>1</v>
      </c>
      <c r="L160" s="20">
        <v>1</v>
      </c>
      <c r="M160" s="20">
        <v>4.33</v>
      </c>
    </row>
    <row r="161" spans="1:13" x14ac:dyDescent="0.25">
      <c r="A161" s="32">
        <v>44687.645833333336</v>
      </c>
      <c r="B161" s="20" t="s">
        <v>470</v>
      </c>
      <c r="C161" s="20" t="s">
        <v>476</v>
      </c>
      <c r="D161" s="20" t="s">
        <v>467</v>
      </c>
      <c r="E161" s="20" t="s">
        <v>477</v>
      </c>
      <c r="F161" s="20" t="s">
        <v>144</v>
      </c>
      <c r="G161" s="20" t="s">
        <v>144</v>
      </c>
      <c r="H161" s="20" t="s">
        <v>144</v>
      </c>
      <c r="I161" s="20" t="s">
        <v>469</v>
      </c>
      <c r="J161" s="20">
        <v>90</v>
      </c>
      <c r="K161" s="20">
        <v>1</v>
      </c>
      <c r="L161" s="20">
        <v>1</v>
      </c>
      <c r="M161" s="20">
        <v>4.33</v>
      </c>
    </row>
    <row r="162" spans="1:13" x14ac:dyDescent="0.25">
      <c r="A162" s="32">
        <v>44687.645833333336</v>
      </c>
      <c r="B162" s="20" t="s">
        <v>470</v>
      </c>
      <c r="C162" s="20" t="s">
        <v>476</v>
      </c>
      <c r="D162" s="20" t="s">
        <v>467</v>
      </c>
      <c r="E162" s="20" t="s">
        <v>480</v>
      </c>
      <c r="F162" s="20" t="s">
        <v>144</v>
      </c>
      <c r="G162" s="20" t="s">
        <v>144</v>
      </c>
      <c r="H162" s="20" t="s">
        <v>144</v>
      </c>
      <c r="I162" s="20" t="s">
        <v>469</v>
      </c>
      <c r="J162" s="20">
        <v>94</v>
      </c>
      <c r="K162" s="20">
        <v>1</v>
      </c>
      <c r="L162" s="20">
        <v>1</v>
      </c>
      <c r="M162" s="20">
        <v>4.33</v>
      </c>
    </row>
    <row r="163" spans="1:13" x14ac:dyDescent="0.25">
      <c r="A163" s="32">
        <v>44687.645833333336</v>
      </c>
      <c r="B163" s="20" t="s">
        <v>470</v>
      </c>
      <c r="C163" s="20" t="s">
        <v>476</v>
      </c>
      <c r="D163" s="20" t="s">
        <v>467</v>
      </c>
      <c r="E163" s="20" t="s">
        <v>480</v>
      </c>
      <c r="F163" s="20" t="s">
        <v>144</v>
      </c>
      <c r="G163" s="20" t="s">
        <v>144</v>
      </c>
      <c r="H163" s="20" t="s">
        <v>144</v>
      </c>
      <c r="I163" s="20" t="s">
        <v>469</v>
      </c>
      <c r="J163" s="20">
        <v>95</v>
      </c>
      <c r="K163" s="20">
        <v>1</v>
      </c>
      <c r="L163" s="20">
        <v>1</v>
      </c>
      <c r="M163" s="20">
        <v>4.33</v>
      </c>
    </row>
    <row r="164" spans="1:13" x14ac:dyDescent="0.25">
      <c r="A164" s="32">
        <v>44690.583333333336</v>
      </c>
      <c r="B164" s="20" t="s">
        <v>470</v>
      </c>
      <c r="C164" s="20" t="s">
        <v>476</v>
      </c>
      <c r="D164" s="20" t="s">
        <v>467</v>
      </c>
      <c r="E164" s="20" t="s">
        <v>480</v>
      </c>
      <c r="F164" s="20">
        <v>30</v>
      </c>
      <c r="G164" s="20">
        <v>60</v>
      </c>
      <c r="H164" s="20">
        <v>0.5</v>
      </c>
      <c r="I164" s="20" t="s">
        <v>468</v>
      </c>
      <c r="J164" s="20">
        <v>94</v>
      </c>
      <c r="K164" s="20">
        <v>1</v>
      </c>
      <c r="L164" s="20">
        <v>2</v>
      </c>
      <c r="M164" s="20">
        <v>8.3000000000000007</v>
      </c>
    </row>
    <row r="165" spans="1:13" x14ac:dyDescent="0.25">
      <c r="A165" s="32">
        <v>44690.916666666664</v>
      </c>
      <c r="B165" s="20" t="s">
        <v>465</v>
      </c>
      <c r="C165" s="20" t="s">
        <v>476</v>
      </c>
      <c r="D165" s="20" t="s">
        <v>467</v>
      </c>
      <c r="E165" s="20" t="s">
        <v>477</v>
      </c>
      <c r="F165" s="20">
        <v>30</v>
      </c>
      <c r="G165" s="20">
        <v>120</v>
      </c>
      <c r="H165" s="20">
        <v>0.25</v>
      </c>
      <c r="I165" s="20" t="s">
        <v>468</v>
      </c>
      <c r="J165" s="20">
        <v>85</v>
      </c>
      <c r="K165" s="20">
        <v>1</v>
      </c>
      <c r="L165" s="20">
        <v>4</v>
      </c>
      <c r="M165" s="20">
        <v>3.27</v>
      </c>
    </row>
    <row r="166" spans="1:13" x14ac:dyDescent="0.25">
      <c r="A166" s="32">
        <v>44691.166666666664</v>
      </c>
      <c r="B166" s="20" t="s">
        <v>465</v>
      </c>
      <c r="C166" s="20" t="s">
        <v>476</v>
      </c>
      <c r="D166" s="20" t="s">
        <v>467</v>
      </c>
      <c r="E166" s="20" t="s">
        <v>480</v>
      </c>
      <c r="F166" s="20">
        <v>30</v>
      </c>
      <c r="G166" s="20">
        <v>120</v>
      </c>
      <c r="H166" s="20">
        <v>0.25</v>
      </c>
      <c r="I166" s="20" t="s">
        <v>468</v>
      </c>
      <c r="J166" s="20">
        <v>106</v>
      </c>
      <c r="K166" s="20">
        <v>1</v>
      </c>
      <c r="L166" s="20">
        <v>4</v>
      </c>
      <c r="M166" s="20">
        <v>3.88</v>
      </c>
    </row>
    <row r="167" spans="1:13" x14ac:dyDescent="0.25">
      <c r="A167" s="32">
        <v>44691.416666666664</v>
      </c>
      <c r="B167" s="20" t="s">
        <v>465</v>
      </c>
      <c r="C167" s="20" t="s">
        <v>476</v>
      </c>
      <c r="D167" s="20" t="s">
        <v>467</v>
      </c>
      <c r="E167" s="20" t="s">
        <v>477</v>
      </c>
      <c r="F167" s="20">
        <v>30</v>
      </c>
      <c r="G167" s="20">
        <v>120</v>
      </c>
      <c r="H167" s="20">
        <v>0.25</v>
      </c>
      <c r="I167" s="20" t="s">
        <v>468</v>
      </c>
      <c r="J167" s="20">
        <v>84</v>
      </c>
      <c r="K167" s="20">
        <v>1</v>
      </c>
      <c r="L167" s="20">
        <v>4</v>
      </c>
      <c r="M167" s="20">
        <v>3.27</v>
      </c>
    </row>
    <row r="168" spans="1:13" x14ac:dyDescent="0.25">
      <c r="A168" s="32">
        <v>44691.5</v>
      </c>
      <c r="B168" s="20" t="s">
        <v>465</v>
      </c>
      <c r="C168" s="20" t="s">
        <v>476</v>
      </c>
      <c r="D168" s="20" t="s">
        <v>467</v>
      </c>
      <c r="E168" s="20" t="s">
        <v>477</v>
      </c>
      <c r="F168" s="20">
        <v>30</v>
      </c>
      <c r="G168" s="20">
        <v>120</v>
      </c>
      <c r="H168" s="20">
        <v>0.25</v>
      </c>
      <c r="I168" s="20" t="s">
        <v>468</v>
      </c>
      <c r="J168" s="20">
        <v>85</v>
      </c>
      <c r="K168" s="20">
        <v>1</v>
      </c>
      <c r="L168" s="20">
        <v>4</v>
      </c>
      <c r="M168" s="20">
        <v>3.27</v>
      </c>
    </row>
    <row r="169" spans="1:13" x14ac:dyDescent="0.25">
      <c r="A169" s="32">
        <v>44691.576388888891</v>
      </c>
      <c r="B169" s="20" t="s">
        <v>470</v>
      </c>
      <c r="C169" s="20" t="s">
        <v>476</v>
      </c>
      <c r="D169" s="20" t="s">
        <v>467</v>
      </c>
      <c r="E169" s="20" t="s">
        <v>477</v>
      </c>
      <c r="F169" s="20" t="s">
        <v>144</v>
      </c>
      <c r="G169" s="20" t="s">
        <v>144</v>
      </c>
      <c r="H169" s="20" t="s">
        <v>144</v>
      </c>
      <c r="I169" s="20" t="s">
        <v>469</v>
      </c>
      <c r="J169" s="20">
        <v>89</v>
      </c>
      <c r="K169" s="20">
        <v>1</v>
      </c>
      <c r="L169" s="20">
        <v>1</v>
      </c>
      <c r="M169" s="20">
        <v>4.33</v>
      </c>
    </row>
    <row r="170" spans="1:13" x14ac:dyDescent="0.25">
      <c r="A170" s="32">
        <v>44691.583333333336</v>
      </c>
      <c r="B170" s="20" t="s">
        <v>465</v>
      </c>
      <c r="C170" s="20" t="s">
        <v>476</v>
      </c>
      <c r="D170" s="20" t="s">
        <v>467</v>
      </c>
      <c r="E170" s="20" t="s">
        <v>477</v>
      </c>
      <c r="F170" s="20">
        <v>30</v>
      </c>
      <c r="G170" s="20">
        <v>120</v>
      </c>
      <c r="H170" s="20">
        <v>0.25</v>
      </c>
      <c r="I170" s="20" t="s">
        <v>468</v>
      </c>
      <c r="J170" s="20">
        <v>83</v>
      </c>
      <c r="K170" s="20">
        <v>1</v>
      </c>
      <c r="L170" s="20">
        <v>4</v>
      </c>
      <c r="M170" s="20">
        <v>3.27</v>
      </c>
    </row>
    <row r="171" spans="1:13" x14ac:dyDescent="0.25">
      <c r="A171" s="32">
        <v>44691.75</v>
      </c>
      <c r="B171" s="20" t="s">
        <v>465</v>
      </c>
      <c r="C171" s="20" t="s">
        <v>476</v>
      </c>
      <c r="D171" s="20" t="s">
        <v>467</v>
      </c>
      <c r="E171" s="20" t="s">
        <v>477</v>
      </c>
      <c r="F171" s="20">
        <v>30</v>
      </c>
      <c r="G171" s="20">
        <v>120</v>
      </c>
      <c r="H171" s="20">
        <v>0.25</v>
      </c>
      <c r="I171" s="20" t="s">
        <v>468</v>
      </c>
      <c r="J171" s="20">
        <v>93</v>
      </c>
      <c r="K171" s="20">
        <v>1</v>
      </c>
      <c r="L171" s="20">
        <v>4</v>
      </c>
      <c r="M171" s="20">
        <v>3.27</v>
      </c>
    </row>
    <row r="172" spans="1:13" x14ac:dyDescent="0.25">
      <c r="A172" s="32">
        <v>44691.916666666664</v>
      </c>
      <c r="B172" s="20" t="s">
        <v>465</v>
      </c>
      <c r="C172" s="20" t="s">
        <v>476</v>
      </c>
      <c r="D172" s="20" t="s">
        <v>467</v>
      </c>
      <c r="E172" s="20" t="s">
        <v>477</v>
      </c>
      <c r="F172" s="20">
        <v>30</v>
      </c>
      <c r="G172" s="20">
        <v>120</v>
      </c>
      <c r="H172" s="20">
        <v>0.25</v>
      </c>
      <c r="I172" s="20" t="s">
        <v>468</v>
      </c>
      <c r="J172" s="20">
        <v>84</v>
      </c>
      <c r="K172" s="20">
        <v>1</v>
      </c>
      <c r="L172" s="20">
        <v>4</v>
      </c>
      <c r="M172" s="20">
        <v>3.27</v>
      </c>
    </row>
    <row r="173" spans="1:13" x14ac:dyDescent="0.25">
      <c r="A173" s="32">
        <v>44691.916666666664</v>
      </c>
      <c r="B173" s="20" t="s">
        <v>465</v>
      </c>
      <c r="C173" s="20" t="s">
        <v>476</v>
      </c>
      <c r="D173" s="20" t="s">
        <v>467</v>
      </c>
      <c r="E173" s="20" t="s">
        <v>477</v>
      </c>
      <c r="F173" s="20">
        <v>30</v>
      </c>
      <c r="G173" s="20">
        <v>120</v>
      </c>
      <c r="H173" s="20">
        <v>0.25</v>
      </c>
      <c r="I173" s="20" t="s">
        <v>468</v>
      </c>
      <c r="J173" s="20">
        <v>86</v>
      </c>
      <c r="K173" s="20">
        <v>1</v>
      </c>
      <c r="L173" s="20">
        <v>4</v>
      </c>
      <c r="M173" s="20">
        <v>3.27</v>
      </c>
    </row>
    <row r="174" spans="1:13" x14ac:dyDescent="0.25">
      <c r="A174" s="32">
        <v>44692.166666666664</v>
      </c>
      <c r="B174" s="20" t="s">
        <v>465</v>
      </c>
      <c r="C174" s="20" t="s">
        <v>476</v>
      </c>
      <c r="D174" s="20" t="s">
        <v>467</v>
      </c>
      <c r="E174" s="20" t="s">
        <v>477</v>
      </c>
      <c r="F174" s="20">
        <v>30</v>
      </c>
      <c r="G174" s="20">
        <v>120</v>
      </c>
      <c r="H174" s="20">
        <v>0.25</v>
      </c>
      <c r="I174" s="20" t="s">
        <v>468</v>
      </c>
      <c r="J174" s="20">
        <v>85</v>
      </c>
      <c r="K174" s="20">
        <v>1</v>
      </c>
      <c r="L174" s="20">
        <v>4</v>
      </c>
      <c r="M174" s="20">
        <v>3.27</v>
      </c>
    </row>
    <row r="175" spans="1:13" x14ac:dyDescent="0.25">
      <c r="A175" s="32">
        <v>44692.166666666664</v>
      </c>
      <c r="B175" s="20" t="s">
        <v>465</v>
      </c>
      <c r="C175" s="20" t="s">
        <v>476</v>
      </c>
      <c r="D175" s="20" t="s">
        <v>467</v>
      </c>
      <c r="E175" s="20" t="s">
        <v>477</v>
      </c>
      <c r="F175" s="20">
        <v>30</v>
      </c>
      <c r="G175" s="20">
        <v>120</v>
      </c>
      <c r="H175" s="20">
        <v>0.25</v>
      </c>
      <c r="I175" s="20" t="s">
        <v>468</v>
      </c>
      <c r="J175" s="20">
        <v>87</v>
      </c>
      <c r="K175" s="20">
        <v>1</v>
      </c>
      <c r="L175" s="20">
        <v>4</v>
      </c>
      <c r="M175" s="20">
        <v>3.27</v>
      </c>
    </row>
    <row r="176" spans="1:13" x14ac:dyDescent="0.25">
      <c r="A176" s="32">
        <v>44692.416666666664</v>
      </c>
      <c r="B176" s="20" t="s">
        <v>465</v>
      </c>
      <c r="C176" s="20" t="s">
        <v>476</v>
      </c>
      <c r="D176" s="20" t="s">
        <v>467</v>
      </c>
      <c r="E176" s="20" t="s">
        <v>477</v>
      </c>
      <c r="F176" s="20">
        <v>30</v>
      </c>
      <c r="G176" s="20">
        <v>120</v>
      </c>
      <c r="H176" s="20">
        <v>0.25</v>
      </c>
      <c r="I176" s="20" t="s">
        <v>468</v>
      </c>
      <c r="J176" s="20">
        <v>90</v>
      </c>
      <c r="K176" s="20">
        <v>1</v>
      </c>
      <c r="L176" s="20">
        <v>4</v>
      </c>
      <c r="M176" s="20">
        <v>3.27</v>
      </c>
    </row>
    <row r="177" spans="1:13" x14ac:dyDescent="0.25">
      <c r="A177" s="32">
        <v>44692.416666666664</v>
      </c>
      <c r="B177" s="20" t="s">
        <v>465</v>
      </c>
      <c r="C177" s="20" t="s">
        <v>476</v>
      </c>
      <c r="D177" s="20" t="s">
        <v>467</v>
      </c>
      <c r="E177" s="20" t="s">
        <v>477</v>
      </c>
      <c r="F177" s="20">
        <v>30</v>
      </c>
      <c r="G177" s="20">
        <v>120</v>
      </c>
      <c r="H177" s="20">
        <v>0.25</v>
      </c>
      <c r="I177" s="20" t="s">
        <v>468</v>
      </c>
      <c r="J177" s="20">
        <v>92</v>
      </c>
      <c r="K177" s="20">
        <v>1</v>
      </c>
      <c r="L177" s="20">
        <v>4</v>
      </c>
      <c r="M177" s="20">
        <v>3.27</v>
      </c>
    </row>
    <row r="178" spans="1:13" x14ac:dyDescent="0.25">
      <c r="A178" s="32">
        <v>44692.75</v>
      </c>
      <c r="B178" s="20" t="s">
        <v>465</v>
      </c>
      <c r="C178" s="20" t="s">
        <v>476</v>
      </c>
      <c r="D178" s="20" t="s">
        <v>467</v>
      </c>
      <c r="E178" s="20" t="s">
        <v>477</v>
      </c>
      <c r="F178" s="20">
        <v>30</v>
      </c>
      <c r="G178" s="20">
        <v>120</v>
      </c>
      <c r="H178" s="20">
        <v>0.25</v>
      </c>
      <c r="I178" s="20" t="s">
        <v>468</v>
      </c>
      <c r="J178" s="20">
        <v>83</v>
      </c>
      <c r="K178" s="20">
        <v>1</v>
      </c>
      <c r="L178" s="20">
        <v>4</v>
      </c>
      <c r="M178" s="20">
        <v>3.27</v>
      </c>
    </row>
    <row r="179" spans="1:13" x14ac:dyDescent="0.25">
      <c r="A179" s="32">
        <v>44692.999305555553</v>
      </c>
      <c r="B179" s="20" t="s">
        <v>465</v>
      </c>
      <c r="C179" s="20" t="s">
        <v>476</v>
      </c>
      <c r="D179" s="20" t="s">
        <v>467</v>
      </c>
      <c r="E179" s="20" t="s">
        <v>477</v>
      </c>
      <c r="F179" s="20">
        <v>30</v>
      </c>
      <c r="G179" s="20">
        <v>120</v>
      </c>
      <c r="H179" s="20">
        <v>0.25</v>
      </c>
      <c r="I179" s="20" t="s">
        <v>468</v>
      </c>
      <c r="J179" s="20">
        <v>87</v>
      </c>
      <c r="K179" s="20">
        <v>1</v>
      </c>
      <c r="L179" s="20">
        <v>4</v>
      </c>
      <c r="M179" s="20">
        <v>3.27</v>
      </c>
    </row>
    <row r="180" spans="1:13" x14ac:dyDescent="0.25">
      <c r="A180" s="32">
        <v>44693.25</v>
      </c>
      <c r="B180" s="20" t="s">
        <v>465</v>
      </c>
      <c r="C180" s="20" t="s">
        <v>476</v>
      </c>
      <c r="D180" s="20" t="s">
        <v>467</v>
      </c>
      <c r="E180" s="20" t="s">
        <v>477</v>
      </c>
      <c r="F180" s="20">
        <v>30</v>
      </c>
      <c r="G180" s="20">
        <v>120</v>
      </c>
      <c r="H180" s="20">
        <v>0.25</v>
      </c>
      <c r="I180" s="20" t="s">
        <v>468</v>
      </c>
      <c r="J180" s="20">
        <v>84</v>
      </c>
      <c r="K180" s="20">
        <v>1</v>
      </c>
      <c r="L180" s="20">
        <v>4</v>
      </c>
      <c r="M180" s="20">
        <v>3.27</v>
      </c>
    </row>
    <row r="181" spans="1:13" x14ac:dyDescent="0.25">
      <c r="A181" s="32">
        <v>44693.333333333336</v>
      </c>
      <c r="B181" s="20" t="s">
        <v>465</v>
      </c>
      <c r="C181" s="20" t="s">
        <v>476</v>
      </c>
      <c r="D181" s="20" t="s">
        <v>467</v>
      </c>
      <c r="E181" s="20" t="s">
        <v>477</v>
      </c>
      <c r="F181" s="20">
        <v>30</v>
      </c>
      <c r="G181" s="20">
        <v>120</v>
      </c>
      <c r="H181" s="20">
        <v>0.25</v>
      </c>
      <c r="I181" s="20" t="s">
        <v>468</v>
      </c>
      <c r="J181" s="20">
        <v>79</v>
      </c>
      <c r="K181" s="20">
        <v>1</v>
      </c>
      <c r="L181" s="20">
        <v>4</v>
      </c>
      <c r="M181" s="20">
        <v>3.27</v>
      </c>
    </row>
    <row r="182" spans="1:13" x14ac:dyDescent="0.25">
      <c r="A182" s="32">
        <v>44693.375</v>
      </c>
      <c r="B182" s="20" t="s">
        <v>470</v>
      </c>
      <c r="C182" s="20" t="s">
        <v>476</v>
      </c>
      <c r="D182" s="20" t="s">
        <v>467</v>
      </c>
      <c r="E182" s="20" t="s">
        <v>480</v>
      </c>
      <c r="F182" s="20">
        <v>30</v>
      </c>
      <c r="G182" s="20">
        <v>60</v>
      </c>
      <c r="H182" s="20">
        <v>0.5</v>
      </c>
      <c r="I182" s="20" t="s">
        <v>468</v>
      </c>
      <c r="J182" s="20">
        <v>97</v>
      </c>
      <c r="K182" s="20">
        <v>1</v>
      </c>
      <c r="L182" s="20">
        <v>2</v>
      </c>
      <c r="M182" s="20">
        <v>8.2899999999999991</v>
      </c>
    </row>
    <row r="183" spans="1:13" x14ac:dyDescent="0.25">
      <c r="A183" s="32">
        <v>44693.416666666664</v>
      </c>
      <c r="B183" s="20" t="s">
        <v>465</v>
      </c>
      <c r="C183" s="20" t="s">
        <v>476</v>
      </c>
      <c r="D183" s="20" t="s">
        <v>467</v>
      </c>
      <c r="E183" s="20" t="s">
        <v>480</v>
      </c>
      <c r="F183" s="20">
        <v>30</v>
      </c>
      <c r="G183" s="20">
        <v>120</v>
      </c>
      <c r="H183" s="20">
        <v>0.25</v>
      </c>
      <c r="I183" s="20" t="s">
        <v>468</v>
      </c>
      <c r="J183" s="20">
        <v>100</v>
      </c>
      <c r="K183" s="20">
        <v>1</v>
      </c>
      <c r="L183" s="20">
        <v>4</v>
      </c>
      <c r="M183" s="20">
        <v>3.27</v>
      </c>
    </row>
    <row r="184" spans="1:13" x14ac:dyDescent="0.25">
      <c r="A184" s="32">
        <v>44693.666666666664</v>
      </c>
      <c r="B184" s="20" t="s">
        <v>465</v>
      </c>
      <c r="C184" s="20" t="s">
        <v>476</v>
      </c>
      <c r="D184" s="20" t="s">
        <v>467</v>
      </c>
      <c r="E184" s="20" t="s">
        <v>477</v>
      </c>
      <c r="F184" s="20">
        <v>30</v>
      </c>
      <c r="G184" s="20">
        <v>120</v>
      </c>
      <c r="H184" s="20">
        <v>0.25</v>
      </c>
      <c r="I184" s="20" t="s">
        <v>468</v>
      </c>
      <c r="J184" s="20">
        <v>74</v>
      </c>
      <c r="K184" s="20">
        <v>1</v>
      </c>
      <c r="L184" s="20">
        <v>4</v>
      </c>
      <c r="M184" s="20">
        <v>3.27</v>
      </c>
    </row>
    <row r="185" spans="1:13" x14ac:dyDescent="0.25">
      <c r="A185" s="32">
        <v>44693.666666666664</v>
      </c>
      <c r="B185" s="20" t="s">
        <v>465</v>
      </c>
      <c r="C185" s="20" t="s">
        <v>476</v>
      </c>
      <c r="D185" s="20" t="s">
        <v>467</v>
      </c>
      <c r="E185" s="20" t="s">
        <v>477</v>
      </c>
      <c r="F185" s="20">
        <v>30</v>
      </c>
      <c r="G185" s="20">
        <v>120</v>
      </c>
      <c r="H185" s="20">
        <v>0.25</v>
      </c>
      <c r="I185" s="20" t="s">
        <v>468</v>
      </c>
      <c r="J185" s="20">
        <v>87</v>
      </c>
      <c r="K185" s="20">
        <v>1</v>
      </c>
      <c r="L185" s="20">
        <v>4</v>
      </c>
      <c r="M185" s="20">
        <v>3.27</v>
      </c>
    </row>
    <row r="186" spans="1:13" x14ac:dyDescent="0.25">
      <c r="A186" s="32">
        <v>44693.666666666664</v>
      </c>
      <c r="B186" s="20" t="s">
        <v>465</v>
      </c>
      <c r="C186" s="20" t="s">
        <v>476</v>
      </c>
      <c r="D186" s="20" t="s">
        <v>467</v>
      </c>
      <c r="E186" s="20" t="s">
        <v>477</v>
      </c>
      <c r="F186" s="20">
        <v>30</v>
      </c>
      <c r="G186" s="20">
        <v>120</v>
      </c>
      <c r="H186" s="20">
        <v>0.25</v>
      </c>
      <c r="I186" s="20" t="s">
        <v>468</v>
      </c>
      <c r="J186" s="20">
        <v>90</v>
      </c>
      <c r="K186" s="20">
        <v>1</v>
      </c>
      <c r="L186" s="20">
        <v>4</v>
      </c>
      <c r="M186" s="20">
        <v>3.27</v>
      </c>
    </row>
    <row r="187" spans="1:13" x14ac:dyDescent="0.25">
      <c r="A187" s="32">
        <v>44693.666666666664</v>
      </c>
      <c r="B187" s="20" t="s">
        <v>465</v>
      </c>
      <c r="C187" s="20" t="s">
        <v>476</v>
      </c>
      <c r="D187" s="20" t="s">
        <v>467</v>
      </c>
      <c r="E187" s="20" t="s">
        <v>477</v>
      </c>
      <c r="F187" s="20">
        <v>30</v>
      </c>
      <c r="G187" s="20">
        <v>120</v>
      </c>
      <c r="H187" s="20">
        <v>0.25</v>
      </c>
      <c r="I187" s="20" t="s">
        <v>468</v>
      </c>
      <c r="J187" s="20">
        <v>93</v>
      </c>
      <c r="K187" s="20">
        <v>1</v>
      </c>
      <c r="L187" s="20">
        <v>4</v>
      </c>
      <c r="M187" s="20">
        <v>3.27</v>
      </c>
    </row>
    <row r="188" spans="1:13" x14ac:dyDescent="0.25">
      <c r="A188" s="32">
        <v>44693.666666666664</v>
      </c>
      <c r="B188" s="20" t="s">
        <v>465</v>
      </c>
      <c r="C188" s="20" t="s">
        <v>476</v>
      </c>
      <c r="D188" s="20" t="s">
        <v>467</v>
      </c>
      <c r="E188" s="20" t="s">
        <v>477</v>
      </c>
      <c r="F188" s="20">
        <v>30</v>
      </c>
      <c r="G188" s="20">
        <v>120</v>
      </c>
      <c r="H188" s="20">
        <v>0.25</v>
      </c>
      <c r="I188" s="20" t="s">
        <v>468</v>
      </c>
      <c r="J188" s="20">
        <v>95</v>
      </c>
      <c r="K188" s="20">
        <v>1</v>
      </c>
      <c r="L188" s="20">
        <v>4</v>
      </c>
      <c r="M188" s="20">
        <v>3.27</v>
      </c>
    </row>
    <row r="189" spans="1:13" x14ac:dyDescent="0.25">
      <c r="A189" s="32">
        <v>44693.666666666664</v>
      </c>
      <c r="B189" s="20" t="s">
        <v>470</v>
      </c>
      <c r="C189" s="20" t="s">
        <v>476</v>
      </c>
      <c r="D189" s="20" t="s">
        <v>467</v>
      </c>
      <c r="E189" s="20" t="s">
        <v>480</v>
      </c>
      <c r="F189" s="20">
        <v>30</v>
      </c>
      <c r="G189" s="20">
        <v>60</v>
      </c>
      <c r="H189" s="20">
        <v>0.5</v>
      </c>
      <c r="I189" s="20" t="s">
        <v>468</v>
      </c>
      <c r="J189" s="20">
        <v>96</v>
      </c>
      <c r="K189" s="20">
        <v>1</v>
      </c>
      <c r="L189" s="20">
        <v>2</v>
      </c>
      <c r="M189" s="20">
        <v>8.24</v>
      </c>
    </row>
    <row r="190" spans="1:13" x14ac:dyDescent="0.25">
      <c r="A190" s="32">
        <v>44693.697916666664</v>
      </c>
      <c r="B190" s="20" t="s">
        <v>470</v>
      </c>
      <c r="C190" s="20" t="s">
        <v>476</v>
      </c>
      <c r="D190" s="20" t="s">
        <v>467</v>
      </c>
      <c r="E190" s="20" t="s">
        <v>477</v>
      </c>
      <c r="F190" s="20" t="s">
        <v>144</v>
      </c>
      <c r="G190" s="20" t="s">
        <v>144</v>
      </c>
      <c r="H190" s="20" t="s">
        <v>144</v>
      </c>
      <c r="I190" s="20" t="s">
        <v>469</v>
      </c>
      <c r="J190" s="20">
        <v>82</v>
      </c>
      <c r="K190" s="20">
        <v>1</v>
      </c>
      <c r="L190" s="20">
        <v>1</v>
      </c>
      <c r="M190" s="20">
        <v>4.33</v>
      </c>
    </row>
    <row r="191" spans="1:13" x14ac:dyDescent="0.25">
      <c r="A191" s="32">
        <v>44693.697916666664</v>
      </c>
      <c r="B191" s="20" t="s">
        <v>470</v>
      </c>
      <c r="C191" s="20" t="s">
        <v>476</v>
      </c>
      <c r="D191" s="20" t="s">
        <v>467</v>
      </c>
      <c r="E191" s="20" t="s">
        <v>477</v>
      </c>
      <c r="F191" s="20" t="s">
        <v>144</v>
      </c>
      <c r="G191" s="20" t="s">
        <v>144</v>
      </c>
      <c r="H191" s="20" t="s">
        <v>144</v>
      </c>
      <c r="I191" s="20" t="s">
        <v>469</v>
      </c>
      <c r="J191" s="20">
        <v>85</v>
      </c>
      <c r="K191" s="20">
        <v>1</v>
      </c>
      <c r="L191" s="20">
        <v>1</v>
      </c>
      <c r="M191" s="20">
        <v>4.33</v>
      </c>
    </row>
    <row r="192" spans="1:13" x14ac:dyDescent="0.25">
      <c r="A192" s="32">
        <v>44693.697916666664</v>
      </c>
      <c r="B192" s="20" t="s">
        <v>470</v>
      </c>
      <c r="C192" s="20" t="s">
        <v>476</v>
      </c>
      <c r="D192" s="20" t="s">
        <v>467</v>
      </c>
      <c r="E192" s="20" t="s">
        <v>477</v>
      </c>
      <c r="F192" s="20" t="s">
        <v>144</v>
      </c>
      <c r="G192" s="20" t="s">
        <v>144</v>
      </c>
      <c r="H192" s="20" t="s">
        <v>144</v>
      </c>
      <c r="I192" s="20" t="s">
        <v>469</v>
      </c>
      <c r="J192" s="20">
        <v>86</v>
      </c>
      <c r="K192" s="20">
        <v>1</v>
      </c>
      <c r="L192" s="20">
        <v>1</v>
      </c>
      <c r="M192" s="20">
        <v>4.33</v>
      </c>
    </row>
    <row r="193" spans="1:13" x14ac:dyDescent="0.25">
      <c r="A193" s="32">
        <v>44693.697916666664</v>
      </c>
      <c r="B193" s="20" t="s">
        <v>470</v>
      </c>
      <c r="C193" s="20" t="s">
        <v>476</v>
      </c>
      <c r="D193" s="20" t="s">
        <v>467</v>
      </c>
      <c r="E193" s="20" t="s">
        <v>477</v>
      </c>
      <c r="F193" s="20" t="s">
        <v>144</v>
      </c>
      <c r="G193" s="20" t="s">
        <v>144</v>
      </c>
      <c r="H193" s="20" t="s">
        <v>144</v>
      </c>
      <c r="I193" s="20" t="s">
        <v>469</v>
      </c>
      <c r="J193" s="20">
        <v>89</v>
      </c>
      <c r="K193" s="20">
        <v>2</v>
      </c>
      <c r="L193" s="20">
        <v>2</v>
      </c>
      <c r="M193" s="20">
        <v>8.66</v>
      </c>
    </row>
    <row r="194" spans="1:13" x14ac:dyDescent="0.25">
      <c r="A194" s="32">
        <v>44693.697916666664</v>
      </c>
      <c r="B194" s="20" t="s">
        <v>470</v>
      </c>
      <c r="C194" s="20" t="s">
        <v>476</v>
      </c>
      <c r="D194" s="20" t="s">
        <v>467</v>
      </c>
      <c r="E194" s="20" t="s">
        <v>477</v>
      </c>
      <c r="F194" s="20" t="s">
        <v>144</v>
      </c>
      <c r="G194" s="20" t="s">
        <v>144</v>
      </c>
      <c r="H194" s="20" t="s">
        <v>144</v>
      </c>
      <c r="I194" s="20" t="s">
        <v>469</v>
      </c>
      <c r="J194" s="20">
        <v>92</v>
      </c>
      <c r="K194" s="20">
        <v>1</v>
      </c>
      <c r="L194" s="20">
        <v>1</v>
      </c>
      <c r="M194" s="20">
        <v>4.33</v>
      </c>
    </row>
    <row r="195" spans="1:13" x14ac:dyDescent="0.25">
      <c r="A195" s="32">
        <v>44693.916666666664</v>
      </c>
      <c r="B195" s="20" t="s">
        <v>465</v>
      </c>
      <c r="C195" s="20" t="s">
        <v>476</v>
      </c>
      <c r="D195" s="20" t="s">
        <v>467</v>
      </c>
      <c r="E195" s="20" t="s">
        <v>477</v>
      </c>
      <c r="F195" s="20">
        <v>30</v>
      </c>
      <c r="G195" s="20">
        <v>120</v>
      </c>
      <c r="H195" s="20">
        <v>0.25</v>
      </c>
      <c r="I195" s="20" t="s">
        <v>468</v>
      </c>
      <c r="J195" s="20">
        <v>82</v>
      </c>
      <c r="K195" s="20">
        <v>1</v>
      </c>
      <c r="L195" s="20">
        <v>4</v>
      </c>
      <c r="M195" s="20">
        <v>3.27</v>
      </c>
    </row>
    <row r="196" spans="1:13" x14ac:dyDescent="0.25">
      <c r="A196" s="32">
        <v>44693.916666666664</v>
      </c>
      <c r="B196" s="20" t="s">
        <v>465</v>
      </c>
      <c r="C196" s="20" t="s">
        <v>476</v>
      </c>
      <c r="D196" s="20" t="s">
        <v>467</v>
      </c>
      <c r="E196" s="20" t="s">
        <v>477</v>
      </c>
      <c r="F196" s="20">
        <v>30</v>
      </c>
      <c r="G196" s="20">
        <v>120</v>
      </c>
      <c r="H196" s="20">
        <v>0.25</v>
      </c>
      <c r="I196" s="20" t="s">
        <v>468</v>
      </c>
      <c r="J196" s="20">
        <v>87</v>
      </c>
      <c r="K196" s="20">
        <v>1</v>
      </c>
      <c r="L196" s="20">
        <v>4</v>
      </c>
      <c r="M196" s="20">
        <v>3.27</v>
      </c>
    </row>
    <row r="197" spans="1:13" x14ac:dyDescent="0.25">
      <c r="A197" s="32">
        <v>44694.083333333336</v>
      </c>
      <c r="B197" s="20" t="s">
        <v>465</v>
      </c>
      <c r="C197" s="20" t="s">
        <v>476</v>
      </c>
      <c r="D197" s="20" t="s">
        <v>467</v>
      </c>
      <c r="E197" s="20" t="s">
        <v>477</v>
      </c>
      <c r="F197" s="20">
        <v>30</v>
      </c>
      <c r="G197" s="20">
        <v>120</v>
      </c>
      <c r="H197" s="20">
        <v>0.25</v>
      </c>
      <c r="I197" s="20" t="s">
        <v>468</v>
      </c>
      <c r="J197" s="20">
        <v>83</v>
      </c>
      <c r="K197" s="20">
        <v>1</v>
      </c>
      <c r="L197" s="20">
        <v>4</v>
      </c>
      <c r="M197" s="20">
        <v>3.27</v>
      </c>
    </row>
    <row r="198" spans="1:13" x14ac:dyDescent="0.25">
      <c r="A198" s="32">
        <v>44694.083333333336</v>
      </c>
      <c r="B198" s="20" t="s">
        <v>465</v>
      </c>
      <c r="C198" s="20" t="s">
        <v>476</v>
      </c>
      <c r="D198" s="20" t="s">
        <v>467</v>
      </c>
      <c r="E198" s="20" t="s">
        <v>477</v>
      </c>
      <c r="F198" s="20">
        <v>30</v>
      </c>
      <c r="G198" s="20">
        <v>120</v>
      </c>
      <c r="H198" s="20">
        <v>0.25</v>
      </c>
      <c r="I198" s="20" t="s">
        <v>468</v>
      </c>
      <c r="J198" s="20">
        <v>96</v>
      </c>
      <c r="K198" s="20">
        <v>1</v>
      </c>
      <c r="L198" s="20">
        <v>4</v>
      </c>
      <c r="M198" s="20">
        <v>3.27</v>
      </c>
    </row>
    <row r="199" spans="1:13" x14ac:dyDescent="0.25">
      <c r="A199" s="32">
        <v>44694.083333333336</v>
      </c>
      <c r="B199" s="20" t="s">
        <v>465</v>
      </c>
      <c r="C199" s="20" t="s">
        <v>476</v>
      </c>
      <c r="D199" s="20" t="s">
        <v>467</v>
      </c>
      <c r="E199" s="20" t="s">
        <v>480</v>
      </c>
      <c r="F199" s="20">
        <v>30</v>
      </c>
      <c r="G199" s="20">
        <v>120</v>
      </c>
      <c r="H199" s="20">
        <v>0.25</v>
      </c>
      <c r="I199" s="20" t="s">
        <v>468</v>
      </c>
      <c r="J199" s="20">
        <v>103</v>
      </c>
      <c r="K199" s="20">
        <v>1</v>
      </c>
      <c r="L199" s="20">
        <v>4</v>
      </c>
      <c r="M199" s="20">
        <v>3.88</v>
      </c>
    </row>
    <row r="200" spans="1:13" x14ac:dyDescent="0.25">
      <c r="A200" s="32">
        <v>44694.333333333336</v>
      </c>
      <c r="B200" s="20" t="s">
        <v>465</v>
      </c>
      <c r="C200" s="20" t="s">
        <v>476</v>
      </c>
      <c r="D200" s="20" t="s">
        <v>467</v>
      </c>
      <c r="E200" s="20" t="s">
        <v>480</v>
      </c>
      <c r="F200" s="20">
        <v>30</v>
      </c>
      <c r="G200" s="20">
        <v>120</v>
      </c>
      <c r="H200" s="20">
        <v>0.25</v>
      </c>
      <c r="I200" s="20" t="s">
        <v>468</v>
      </c>
      <c r="J200" s="20">
        <v>98</v>
      </c>
      <c r="K200" s="20">
        <v>1</v>
      </c>
      <c r="L200" s="20">
        <v>4</v>
      </c>
      <c r="M200" s="20">
        <v>3.27</v>
      </c>
    </row>
    <row r="201" spans="1:13" x14ac:dyDescent="0.25">
      <c r="A201" s="32">
        <v>44694.78125</v>
      </c>
      <c r="B201" s="20" t="s">
        <v>470</v>
      </c>
      <c r="C201" s="20" t="s">
        <v>476</v>
      </c>
      <c r="D201" s="20" t="s">
        <v>467</v>
      </c>
      <c r="E201" s="20" t="s">
        <v>477</v>
      </c>
      <c r="F201" s="20" t="s">
        <v>144</v>
      </c>
      <c r="G201" s="20" t="s">
        <v>144</v>
      </c>
      <c r="H201" s="20" t="s">
        <v>144</v>
      </c>
      <c r="I201" s="20" t="s">
        <v>469</v>
      </c>
      <c r="J201" s="20">
        <v>88</v>
      </c>
      <c r="K201" s="20">
        <v>1</v>
      </c>
      <c r="L201" s="20">
        <v>1</v>
      </c>
      <c r="M201" s="20">
        <v>4.33</v>
      </c>
    </row>
    <row r="202" spans="1:13" x14ac:dyDescent="0.25">
      <c r="A202" s="32">
        <v>44694.78125</v>
      </c>
      <c r="B202" s="20" t="s">
        <v>470</v>
      </c>
      <c r="C202" s="20" t="s">
        <v>476</v>
      </c>
      <c r="D202" s="20" t="s">
        <v>467</v>
      </c>
      <c r="E202" s="20" t="s">
        <v>477</v>
      </c>
      <c r="F202" s="20" t="s">
        <v>144</v>
      </c>
      <c r="G202" s="20" t="s">
        <v>144</v>
      </c>
      <c r="H202" s="20" t="s">
        <v>144</v>
      </c>
      <c r="I202" s="20" t="s">
        <v>469</v>
      </c>
      <c r="J202" s="20">
        <v>93</v>
      </c>
      <c r="K202" s="20">
        <v>1</v>
      </c>
      <c r="L202" s="20">
        <v>1</v>
      </c>
      <c r="M202" s="20">
        <v>4.33</v>
      </c>
    </row>
    <row r="203" spans="1:13" x14ac:dyDescent="0.25">
      <c r="A203" s="32">
        <v>44694.78125</v>
      </c>
      <c r="B203" s="20" t="s">
        <v>470</v>
      </c>
      <c r="C203" s="20" t="s">
        <v>476</v>
      </c>
      <c r="D203" s="20" t="s">
        <v>467</v>
      </c>
      <c r="E203" s="20" t="s">
        <v>480</v>
      </c>
      <c r="F203" s="20" t="s">
        <v>144</v>
      </c>
      <c r="G203" s="20" t="s">
        <v>144</v>
      </c>
      <c r="H203" s="20" t="s">
        <v>144</v>
      </c>
      <c r="I203" s="20" t="s">
        <v>469</v>
      </c>
      <c r="J203" s="20">
        <v>97</v>
      </c>
      <c r="K203" s="20">
        <v>1</v>
      </c>
      <c r="L203" s="20">
        <v>1</v>
      </c>
      <c r="M203" s="20">
        <v>4.33</v>
      </c>
    </row>
    <row r="204" spans="1:13" x14ac:dyDescent="0.25">
      <c r="A204" s="32">
        <v>44695.083333333336</v>
      </c>
      <c r="B204" s="20" t="s">
        <v>465</v>
      </c>
      <c r="C204" s="20" t="s">
        <v>476</v>
      </c>
      <c r="D204" s="20" t="s">
        <v>467</v>
      </c>
      <c r="E204" s="20" t="s">
        <v>477</v>
      </c>
      <c r="F204" s="20">
        <v>30</v>
      </c>
      <c r="G204" s="20">
        <v>120</v>
      </c>
      <c r="H204" s="20">
        <v>0.25</v>
      </c>
      <c r="I204" s="20" t="s">
        <v>468</v>
      </c>
      <c r="J204" s="20">
        <v>96</v>
      </c>
      <c r="K204" s="20">
        <v>1</v>
      </c>
      <c r="L204" s="20">
        <v>4</v>
      </c>
      <c r="M204" s="20">
        <v>3.27</v>
      </c>
    </row>
    <row r="205" spans="1:13" x14ac:dyDescent="0.25">
      <c r="A205" s="32">
        <v>44695.541666666664</v>
      </c>
      <c r="B205" s="20" t="s">
        <v>470</v>
      </c>
      <c r="C205" s="20" t="s">
        <v>476</v>
      </c>
      <c r="D205" s="20" t="s">
        <v>467</v>
      </c>
      <c r="E205" s="20" t="s">
        <v>480</v>
      </c>
      <c r="F205" s="20">
        <v>30</v>
      </c>
      <c r="G205" s="20">
        <v>120</v>
      </c>
      <c r="H205" s="20">
        <v>0.25</v>
      </c>
      <c r="I205" s="20" t="s">
        <v>468</v>
      </c>
      <c r="J205" s="20">
        <v>102</v>
      </c>
      <c r="K205" s="20">
        <v>1</v>
      </c>
      <c r="L205" s="20">
        <v>4</v>
      </c>
      <c r="M205" s="20">
        <v>17.28</v>
      </c>
    </row>
    <row r="206" spans="1:13" x14ac:dyDescent="0.25">
      <c r="A206" s="32">
        <v>44696.041666666664</v>
      </c>
      <c r="B206" s="20" t="s">
        <v>470</v>
      </c>
      <c r="C206" s="20" t="s">
        <v>476</v>
      </c>
      <c r="D206" s="20" t="s">
        <v>467</v>
      </c>
      <c r="E206" s="20" t="s">
        <v>477</v>
      </c>
      <c r="F206" s="20">
        <v>30</v>
      </c>
      <c r="G206" s="20">
        <v>60</v>
      </c>
      <c r="H206" s="20">
        <v>0.5</v>
      </c>
      <c r="I206" s="20" t="s">
        <v>468</v>
      </c>
      <c r="J206" s="20">
        <v>83</v>
      </c>
      <c r="K206" s="20">
        <v>1</v>
      </c>
      <c r="L206" s="20">
        <v>2</v>
      </c>
      <c r="M206" s="20">
        <v>8.9</v>
      </c>
    </row>
    <row r="207" spans="1:13" x14ac:dyDescent="0.25">
      <c r="A207" s="32">
        <v>44696.666666666664</v>
      </c>
      <c r="B207" s="20" t="s">
        <v>465</v>
      </c>
      <c r="C207" s="20" t="s">
        <v>476</v>
      </c>
      <c r="D207" s="20" t="s">
        <v>467</v>
      </c>
      <c r="E207" s="20" t="s">
        <v>480</v>
      </c>
      <c r="F207" s="20">
        <v>30</v>
      </c>
      <c r="G207" s="20">
        <v>120</v>
      </c>
      <c r="H207" s="20">
        <v>0.25</v>
      </c>
      <c r="I207" s="20" t="s">
        <v>468</v>
      </c>
      <c r="J207" s="20">
        <v>109</v>
      </c>
      <c r="K207" s="20">
        <v>1</v>
      </c>
      <c r="L207" s="20">
        <v>4</v>
      </c>
      <c r="M207" s="20">
        <v>3.88</v>
      </c>
    </row>
    <row r="208" spans="1:13" x14ac:dyDescent="0.25">
      <c r="A208" s="32">
        <v>44697.666666666664</v>
      </c>
      <c r="B208" s="20" t="s">
        <v>465</v>
      </c>
      <c r="C208" s="20" t="s">
        <v>476</v>
      </c>
      <c r="D208" s="20" t="s">
        <v>467</v>
      </c>
      <c r="E208" s="20" t="s">
        <v>477</v>
      </c>
      <c r="F208" s="20">
        <v>30</v>
      </c>
      <c r="G208" s="20">
        <v>120</v>
      </c>
      <c r="H208" s="20">
        <v>0.25</v>
      </c>
      <c r="I208" s="20" t="s">
        <v>468</v>
      </c>
      <c r="J208" s="20">
        <v>88</v>
      </c>
      <c r="K208" s="20">
        <v>1</v>
      </c>
      <c r="L208" s="20">
        <v>4</v>
      </c>
      <c r="M208" s="20">
        <v>3.27</v>
      </c>
    </row>
    <row r="209" spans="1:13" x14ac:dyDescent="0.25">
      <c r="A209" s="32">
        <v>44698.166666666664</v>
      </c>
      <c r="B209" s="20" t="s">
        <v>465</v>
      </c>
      <c r="C209" s="20" t="s">
        <v>476</v>
      </c>
      <c r="D209" s="20" t="s">
        <v>467</v>
      </c>
      <c r="E209" s="20" t="s">
        <v>477</v>
      </c>
      <c r="F209" s="20">
        <v>30</v>
      </c>
      <c r="G209" s="20">
        <v>120</v>
      </c>
      <c r="H209" s="20">
        <v>0.25</v>
      </c>
      <c r="I209" s="20" t="s">
        <v>468</v>
      </c>
      <c r="J209" s="20">
        <v>85</v>
      </c>
      <c r="K209" s="20">
        <v>1</v>
      </c>
      <c r="L209" s="20">
        <v>4</v>
      </c>
      <c r="M209" s="20">
        <v>3.27</v>
      </c>
    </row>
    <row r="210" spans="1:13" x14ac:dyDescent="0.25">
      <c r="A210" s="32">
        <v>44698.833333333336</v>
      </c>
      <c r="B210" s="20" t="s">
        <v>465</v>
      </c>
      <c r="C210" s="20" t="s">
        <v>476</v>
      </c>
      <c r="D210" s="20" t="s">
        <v>467</v>
      </c>
      <c r="E210" s="20" t="s">
        <v>477</v>
      </c>
      <c r="F210" s="20">
        <v>30</v>
      </c>
      <c r="G210" s="20">
        <v>120</v>
      </c>
      <c r="H210" s="20">
        <v>0.25</v>
      </c>
      <c r="I210" s="20" t="s">
        <v>468</v>
      </c>
      <c r="J210" s="20">
        <v>91</v>
      </c>
      <c r="K210" s="20">
        <v>1</v>
      </c>
      <c r="L210" s="20">
        <v>4</v>
      </c>
      <c r="M210" s="20">
        <v>3.27</v>
      </c>
    </row>
    <row r="211" spans="1:13" x14ac:dyDescent="0.25">
      <c r="A211" s="32">
        <v>44700.166666666664</v>
      </c>
      <c r="B211" s="20" t="s">
        <v>465</v>
      </c>
      <c r="C211" s="20" t="s">
        <v>476</v>
      </c>
      <c r="D211" s="20" t="s">
        <v>467</v>
      </c>
      <c r="E211" s="20" t="s">
        <v>477</v>
      </c>
      <c r="F211" s="20">
        <v>30</v>
      </c>
      <c r="G211" s="20">
        <v>120</v>
      </c>
      <c r="H211" s="20">
        <v>0.25</v>
      </c>
      <c r="I211" s="20" t="s">
        <v>468</v>
      </c>
      <c r="J211" s="20">
        <v>98</v>
      </c>
      <c r="K211" s="20">
        <v>1</v>
      </c>
      <c r="L211" s="20">
        <v>4</v>
      </c>
      <c r="M211" s="20">
        <v>3.27</v>
      </c>
    </row>
    <row r="212" spans="1:13" x14ac:dyDescent="0.25">
      <c r="A212" s="32">
        <v>44700.916666666664</v>
      </c>
      <c r="B212" s="20" t="s">
        <v>465</v>
      </c>
      <c r="C212" s="20" t="s">
        <v>476</v>
      </c>
      <c r="D212" s="20" t="s">
        <v>467</v>
      </c>
      <c r="E212" s="20" t="s">
        <v>477</v>
      </c>
      <c r="F212" s="20">
        <v>30</v>
      </c>
      <c r="G212" s="20">
        <v>120</v>
      </c>
      <c r="H212" s="20">
        <v>0.25</v>
      </c>
      <c r="I212" s="20" t="s">
        <v>468</v>
      </c>
      <c r="J212" s="20">
        <v>81</v>
      </c>
      <c r="K212" s="20">
        <v>1</v>
      </c>
      <c r="L212" s="20">
        <v>4</v>
      </c>
      <c r="M212" s="20">
        <v>3.27</v>
      </c>
    </row>
    <row r="213" spans="1:13" x14ac:dyDescent="0.25">
      <c r="A213" s="32">
        <v>44700.916666666664</v>
      </c>
      <c r="B213" s="20" t="s">
        <v>465</v>
      </c>
      <c r="C213" s="20" t="s">
        <v>476</v>
      </c>
      <c r="D213" s="20" t="s">
        <v>467</v>
      </c>
      <c r="E213" s="20" t="s">
        <v>477</v>
      </c>
      <c r="F213" s="20">
        <v>30</v>
      </c>
      <c r="G213" s="20">
        <v>120</v>
      </c>
      <c r="H213" s="20">
        <v>0.25</v>
      </c>
      <c r="I213" s="20" t="s">
        <v>468</v>
      </c>
      <c r="J213" s="20">
        <v>87</v>
      </c>
      <c r="K213" s="20">
        <v>1</v>
      </c>
      <c r="L213" s="20">
        <v>4</v>
      </c>
      <c r="M213" s="20">
        <v>3.27</v>
      </c>
    </row>
    <row r="214" spans="1:13" x14ac:dyDescent="0.25">
      <c r="A214" s="32">
        <v>44701.875</v>
      </c>
      <c r="B214" s="20" t="s">
        <v>470</v>
      </c>
      <c r="C214" s="20" t="s">
        <v>476</v>
      </c>
      <c r="D214" s="20" t="s">
        <v>467</v>
      </c>
      <c r="E214" s="20" t="s">
        <v>477</v>
      </c>
      <c r="F214" s="20">
        <v>30</v>
      </c>
      <c r="G214" s="20">
        <v>60</v>
      </c>
      <c r="H214" s="20">
        <v>0.5</v>
      </c>
      <c r="I214" s="20" t="s">
        <v>468</v>
      </c>
      <c r="J214" s="20">
        <v>88</v>
      </c>
      <c r="K214" s="20">
        <v>1</v>
      </c>
      <c r="L214" s="20">
        <v>2</v>
      </c>
      <c r="M214" s="20">
        <v>9.11</v>
      </c>
    </row>
    <row r="215" spans="1:13" x14ac:dyDescent="0.25">
      <c r="A215" s="32">
        <v>44701.958333333336</v>
      </c>
      <c r="B215" s="20" t="s">
        <v>470</v>
      </c>
      <c r="C215" s="20" t="s">
        <v>476</v>
      </c>
      <c r="D215" s="20" t="s">
        <v>467</v>
      </c>
      <c r="E215" s="20" t="s">
        <v>477</v>
      </c>
      <c r="F215" s="20">
        <v>30</v>
      </c>
      <c r="G215" s="20">
        <v>120</v>
      </c>
      <c r="H215" s="20">
        <v>0.25</v>
      </c>
      <c r="I215" s="20" t="s">
        <v>468</v>
      </c>
      <c r="J215" s="20">
        <v>84</v>
      </c>
      <c r="K215" s="20">
        <v>1</v>
      </c>
      <c r="L215" s="20">
        <v>4</v>
      </c>
      <c r="M215" s="20">
        <v>18.2</v>
      </c>
    </row>
    <row r="216" spans="1:13" x14ac:dyDescent="0.25">
      <c r="A216" s="32">
        <v>44702.739583333336</v>
      </c>
      <c r="B216" s="20" t="s">
        <v>470</v>
      </c>
      <c r="C216" s="20" t="s">
        <v>476</v>
      </c>
      <c r="D216" s="20" t="s">
        <v>467</v>
      </c>
      <c r="E216" s="20" t="s">
        <v>477</v>
      </c>
      <c r="F216" s="20" t="s">
        <v>144</v>
      </c>
      <c r="G216" s="20" t="s">
        <v>144</v>
      </c>
      <c r="H216" s="20" t="s">
        <v>144</v>
      </c>
      <c r="I216" s="20" t="s">
        <v>469</v>
      </c>
      <c r="J216" s="20">
        <v>90</v>
      </c>
      <c r="K216" s="20">
        <v>1</v>
      </c>
      <c r="L216" s="20">
        <v>1</v>
      </c>
      <c r="M216" s="20">
        <v>4.33</v>
      </c>
    </row>
    <row r="217" spans="1:13" x14ac:dyDescent="0.25">
      <c r="A217" s="32">
        <v>44702.739583333336</v>
      </c>
      <c r="B217" s="20" t="s">
        <v>470</v>
      </c>
      <c r="C217" s="20" t="s">
        <v>476</v>
      </c>
      <c r="D217" s="20" t="s">
        <v>467</v>
      </c>
      <c r="E217" s="20" t="s">
        <v>477</v>
      </c>
      <c r="F217" s="20" t="s">
        <v>144</v>
      </c>
      <c r="G217" s="20" t="s">
        <v>144</v>
      </c>
      <c r="H217" s="20" t="s">
        <v>144</v>
      </c>
      <c r="I217" s="20" t="s">
        <v>469</v>
      </c>
      <c r="J217" s="20">
        <v>94</v>
      </c>
      <c r="K217" s="20">
        <v>2</v>
      </c>
      <c r="L217" s="20">
        <v>2</v>
      </c>
      <c r="M217" s="20">
        <v>8.66</v>
      </c>
    </row>
    <row r="218" spans="1:13" x14ac:dyDescent="0.25">
      <c r="A218" s="32">
        <v>44702.739583333336</v>
      </c>
      <c r="B218" s="20" t="s">
        <v>470</v>
      </c>
      <c r="C218" s="20" t="s">
        <v>476</v>
      </c>
      <c r="D218" s="20" t="s">
        <v>467</v>
      </c>
      <c r="E218" s="20" t="s">
        <v>477</v>
      </c>
      <c r="F218" s="20" t="s">
        <v>144</v>
      </c>
      <c r="G218" s="20" t="s">
        <v>144</v>
      </c>
      <c r="H218" s="20" t="s">
        <v>144</v>
      </c>
      <c r="I218" s="20" t="s">
        <v>469</v>
      </c>
      <c r="J218" s="20">
        <v>101</v>
      </c>
      <c r="K218" s="20">
        <v>1</v>
      </c>
      <c r="L218" s="20">
        <v>1</v>
      </c>
      <c r="M218" s="20">
        <v>4.33</v>
      </c>
    </row>
    <row r="219" spans="1:13" x14ac:dyDescent="0.25">
      <c r="A219" s="32">
        <v>44702.739583333336</v>
      </c>
      <c r="B219" s="20" t="s">
        <v>470</v>
      </c>
      <c r="C219" s="20" t="s">
        <v>476</v>
      </c>
      <c r="D219" s="20" t="s">
        <v>467</v>
      </c>
      <c r="E219" s="20" t="s">
        <v>480</v>
      </c>
      <c r="F219" s="20" t="s">
        <v>144</v>
      </c>
      <c r="G219" s="20" t="s">
        <v>144</v>
      </c>
      <c r="H219" s="20" t="s">
        <v>144</v>
      </c>
      <c r="I219" s="20" t="s">
        <v>469</v>
      </c>
      <c r="J219" s="20">
        <v>104</v>
      </c>
      <c r="K219" s="20">
        <v>1</v>
      </c>
      <c r="L219" s="20">
        <v>1</v>
      </c>
      <c r="M219" s="20">
        <v>4.33</v>
      </c>
    </row>
    <row r="220" spans="1:13" x14ac:dyDescent="0.25">
      <c r="A220" s="32">
        <v>44702.75</v>
      </c>
      <c r="B220" s="20" t="s">
        <v>465</v>
      </c>
      <c r="C220" s="20" t="s">
        <v>476</v>
      </c>
      <c r="D220" s="20" t="s">
        <v>467</v>
      </c>
      <c r="E220" s="20" t="s">
        <v>477</v>
      </c>
      <c r="F220" s="20">
        <v>30</v>
      </c>
      <c r="G220" s="20">
        <v>120</v>
      </c>
      <c r="H220" s="20">
        <v>0.25</v>
      </c>
      <c r="I220" s="20" t="s">
        <v>468</v>
      </c>
      <c r="J220" s="20">
        <v>90</v>
      </c>
      <c r="K220" s="20">
        <v>1</v>
      </c>
      <c r="L220" s="20">
        <v>4</v>
      </c>
      <c r="M220" s="20">
        <v>3.27</v>
      </c>
    </row>
    <row r="221" spans="1:13" x14ac:dyDescent="0.25">
      <c r="A221" s="32">
        <v>44703.625</v>
      </c>
      <c r="B221" s="20" t="s">
        <v>470</v>
      </c>
      <c r="C221" s="20" t="s">
        <v>476</v>
      </c>
      <c r="D221" s="20" t="s">
        <v>467</v>
      </c>
      <c r="E221" s="20" t="s">
        <v>477</v>
      </c>
      <c r="F221" s="20">
        <v>30</v>
      </c>
      <c r="G221" s="20">
        <v>120</v>
      </c>
      <c r="H221" s="20">
        <v>0.25</v>
      </c>
      <c r="I221" s="20" t="s">
        <v>468</v>
      </c>
      <c r="J221" s="20">
        <v>99</v>
      </c>
      <c r="K221" s="20">
        <v>1</v>
      </c>
      <c r="L221" s="20">
        <v>4</v>
      </c>
      <c r="M221" s="20">
        <v>19.12</v>
      </c>
    </row>
    <row r="222" spans="1:13" x14ac:dyDescent="0.25">
      <c r="A222" s="32">
        <v>44703.65625</v>
      </c>
      <c r="B222" s="20" t="s">
        <v>470</v>
      </c>
      <c r="C222" s="20" t="s">
        <v>476</v>
      </c>
      <c r="D222" s="20" t="s">
        <v>467</v>
      </c>
      <c r="E222" s="20" t="s">
        <v>477</v>
      </c>
      <c r="F222" s="20" t="s">
        <v>144</v>
      </c>
      <c r="G222" s="20" t="s">
        <v>144</v>
      </c>
      <c r="H222" s="20" t="s">
        <v>144</v>
      </c>
      <c r="I222" s="20" t="s">
        <v>469</v>
      </c>
      <c r="J222" s="20">
        <v>87</v>
      </c>
      <c r="K222" s="20">
        <v>1</v>
      </c>
      <c r="L222" s="20">
        <v>1</v>
      </c>
      <c r="M222" s="20">
        <v>4.33</v>
      </c>
    </row>
    <row r="223" spans="1:13" x14ac:dyDescent="0.25">
      <c r="A223" s="32">
        <v>44703.65625</v>
      </c>
      <c r="B223" s="20" t="s">
        <v>470</v>
      </c>
      <c r="C223" s="20" t="s">
        <v>476</v>
      </c>
      <c r="D223" s="20" t="s">
        <v>467</v>
      </c>
      <c r="E223" s="20" t="s">
        <v>477</v>
      </c>
      <c r="F223" s="20" t="s">
        <v>144</v>
      </c>
      <c r="G223" s="20" t="s">
        <v>144</v>
      </c>
      <c r="H223" s="20" t="s">
        <v>144</v>
      </c>
      <c r="I223" s="20" t="s">
        <v>469</v>
      </c>
      <c r="J223" s="20">
        <v>99</v>
      </c>
      <c r="K223" s="20">
        <v>1</v>
      </c>
      <c r="L223" s="20">
        <v>1</v>
      </c>
      <c r="M223" s="20">
        <v>4.33</v>
      </c>
    </row>
    <row r="224" spans="1:13" x14ac:dyDescent="0.25">
      <c r="A224" s="32">
        <v>44704.375</v>
      </c>
      <c r="B224" s="20" t="s">
        <v>470</v>
      </c>
      <c r="C224" s="20" t="s">
        <v>476</v>
      </c>
      <c r="D224" s="20" t="s">
        <v>467</v>
      </c>
      <c r="E224" s="20" t="s">
        <v>477</v>
      </c>
      <c r="F224" s="20">
        <v>30</v>
      </c>
      <c r="G224" s="20">
        <v>60</v>
      </c>
      <c r="H224" s="20">
        <v>0.5</v>
      </c>
      <c r="I224" s="20" t="s">
        <v>468</v>
      </c>
      <c r="J224" s="20">
        <v>84</v>
      </c>
      <c r="K224" s="20">
        <v>1</v>
      </c>
      <c r="L224" s="20">
        <v>2</v>
      </c>
      <c r="M224" s="20">
        <v>9.06</v>
      </c>
    </row>
    <row r="225" spans="1:13" x14ac:dyDescent="0.25">
      <c r="A225" s="32">
        <v>44704.416666666664</v>
      </c>
      <c r="B225" s="20" t="s">
        <v>465</v>
      </c>
      <c r="C225" s="20" t="s">
        <v>476</v>
      </c>
      <c r="D225" s="20" t="s">
        <v>467</v>
      </c>
      <c r="E225" s="20" t="s">
        <v>477</v>
      </c>
      <c r="F225" s="20">
        <v>30</v>
      </c>
      <c r="G225" s="20">
        <v>120</v>
      </c>
      <c r="H225" s="20">
        <v>0.25</v>
      </c>
      <c r="I225" s="20" t="s">
        <v>468</v>
      </c>
      <c r="J225" s="20">
        <v>102</v>
      </c>
      <c r="K225" s="20">
        <v>1</v>
      </c>
      <c r="L225" s="20">
        <v>4</v>
      </c>
      <c r="M225" s="20">
        <v>3.88</v>
      </c>
    </row>
    <row r="226" spans="1:13" x14ac:dyDescent="0.25">
      <c r="A226" s="32">
        <v>44704.583333333336</v>
      </c>
      <c r="B226" s="20" t="s">
        <v>470</v>
      </c>
      <c r="C226" s="20" t="s">
        <v>476</v>
      </c>
      <c r="D226" s="20" t="s">
        <v>467</v>
      </c>
      <c r="E226" s="20" t="s">
        <v>477</v>
      </c>
      <c r="F226" s="20">
        <v>30</v>
      </c>
      <c r="G226" s="20">
        <v>60</v>
      </c>
      <c r="H226" s="20">
        <v>0.5</v>
      </c>
      <c r="I226" s="20" t="s">
        <v>468</v>
      </c>
      <c r="J226" s="20">
        <v>89</v>
      </c>
      <c r="K226" s="20">
        <v>1</v>
      </c>
      <c r="L226" s="20">
        <v>2</v>
      </c>
      <c r="M226" s="20">
        <v>9.02</v>
      </c>
    </row>
    <row r="227" spans="1:13" x14ac:dyDescent="0.25">
      <c r="A227" s="32">
        <v>44704.614583333336</v>
      </c>
      <c r="B227" s="20" t="s">
        <v>470</v>
      </c>
      <c r="C227" s="20" t="s">
        <v>476</v>
      </c>
      <c r="D227" s="20" t="s">
        <v>467</v>
      </c>
      <c r="E227" s="20" t="s">
        <v>477</v>
      </c>
      <c r="F227" s="20" t="s">
        <v>144</v>
      </c>
      <c r="G227" s="20" t="s">
        <v>144</v>
      </c>
      <c r="H227" s="20" t="s">
        <v>144</v>
      </c>
      <c r="I227" s="20" t="s">
        <v>469</v>
      </c>
      <c r="J227" s="20">
        <v>86</v>
      </c>
      <c r="K227" s="20">
        <v>1</v>
      </c>
      <c r="L227" s="20">
        <v>1</v>
      </c>
      <c r="M227" s="20">
        <v>4.33</v>
      </c>
    </row>
    <row r="228" spans="1:13" x14ac:dyDescent="0.25">
      <c r="A228" s="32">
        <v>44704.614583333336</v>
      </c>
      <c r="B228" s="20" t="s">
        <v>470</v>
      </c>
      <c r="C228" s="20" t="s">
        <v>476</v>
      </c>
      <c r="D228" s="20" t="s">
        <v>467</v>
      </c>
      <c r="E228" s="20" t="s">
        <v>477</v>
      </c>
      <c r="F228" s="20" t="s">
        <v>144</v>
      </c>
      <c r="G228" s="20" t="s">
        <v>144</v>
      </c>
      <c r="H228" s="20" t="s">
        <v>144</v>
      </c>
      <c r="I228" s="20" t="s">
        <v>469</v>
      </c>
      <c r="J228" s="20">
        <v>87</v>
      </c>
      <c r="K228" s="20">
        <v>2</v>
      </c>
      <c r="L228" s="20">
        <v>2</v>
      </c>
      <c r="M228" s="20">
        <v>8.66</v>
      </c>
    </row>
    <row r="229" spans="1:13" x14ac:dyDescent="0.25">
      <c r="A229" s="32">
        <v>44704.614583333336</v>
      </c>
      <c r="B229" s="20" t="s">
        <v>470</v>
      </c>
      <c r="C229" s="20" t="s">
        <v>476</v>
      </c>
      <c r="D229" s="20" t="s">
        <v>467</v>
      </c>
      <c r="E229" s="20" t="s">
        <v>477</v>
      </c>
      <c r="F229" s="20" t="s">
        <v>144</v>
      </c>
      <c r="G229" s="20" t="s">
        <v>144</v>
      </c>
      <c r="H229" s="20" t="s">
        <v>144</v>
      </c>
      <c r="I229" s="20" t="s">
        <v>469</v>
      </c>
      <c r="J229" s="20">
        <v>92</v>
      </c>
      <c r="K229" s="20">
        <v>1</v>
      </c>
      <c r="L229" s="20">
        <v>1</v>
      </c>
      <c r="M229" s="20">
        <v>4.33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E94976-D574-4F55-94EF-AC7A51A72038}">
  <dimension ref="A1:M280"/>
  <sheetViews>
    <sheetView topLeftCell="A196" zoomScale="60" zoomScaleNormal="60" workbookViewId="0">
      <selection activeCell="M1" sqref="A1:M265"/>
    </sheetView>
  </sheetViews>
  <sheetFormatPr defaultColWidth="9.28515625" defaultRowHeight="15.75" x14ac:dyDescent="0.25"/>
  <cols>
    <col min="1" max="1" width="18.28515625" style="12" customWidth="1"/>
    <col min="2" max="2" width="40.140625" style="12" customWidth="1"/>
    <col min="3" max="3" width="30.7109375" style="12" customWidth="1"/>
    <col min="4" max="4" width="34.5703125" style="12" customWidth="1"/>
    <col min="5" max="5" width="41.5703125" style="19" customWidth="1"/>
    <col min="6" max="6" width="32.140625" style="19" customWidth="1"/>
    <col min="7" max="7" width="36" style="19" customWidth="1"/>
    <col min="8" max="8" width="37.85546875" style="12" customWidth="1"/>
    <col min="9" max="9" width="28.42578125" style="12" customWidth="1"/>
    <col min="10" max="10" width="32.28515625" style="12" customWidth="1"/>
    <col min="11" max="11" width="39.85546875" style="12" customWidth="1"/>
    <col min="12" max="12" width="30.28515625" style="12" customWidth="1"/>
    <col min="13" max="13" width="34.28515625" style="12" customWidth="1"/>
    <col min="14" max="16384" width="9.28515625" style="12"/>
  </cols>
  <sheetData>
    <row r="1" spans="1:13" s="23" customFormat="1" ht="34.5" x14ac:dyDescent="0.3">
      <c r="A1" s="21" t="s">
        <v>119</v>
      </c>
      <c r="B1" s="22" t="s">
        <v>83</v>
      </c>
      <c r="C1" s="22" t="s">
        <v>86</v>
      </c>
      <c r="D1" s="22" t="s">
        <v>87</v>
      </c>
      <c r="E1" s="22" t="s">
        <v>88</v>
      </c>
      <c r="F1" s="22" t="s">
        <v>90</v>
      </c>
      <c r="G1" s="22" t="s">
        <v>91</v>
      </c>
      <c r="H1" s="22" t="s">
        <v>92</v>
      </c>
      <c r="I1" s="22" t="s">
        <v>93</v>
      </c>
      <c r="J1" s="22" t="s">
        <v>94</v>
      </c>
      <c r="K1" s="22" t="s">
        <v>95</v>
      </c>
      <c r="L1" s="22" t="s">
        <v>96</v>
      </c>
      <c r="M1" s="22" t="s">
        <v>97</v>
      </c>
    </row>
    <row r="2" spans="1:13" x14ac:dyDescent="0.25">
      <c r="A2" s="61">
        <v>44470</v>
      </c>
      <c r="B2" s="62" t="s">
        <v>484</v>
      </c>
      <c r="C2" s="62" t="s">
        <v>484</v>
      </c>
      <c r="D2" s="62" t="s">
        <v>484</v>
      </c>
      <c r="E2" s="62" t="s">
        <v>483</v>
      </c>
      <c r="F2" s="62" t="s">
        <v>484</v>
      </c>
      <c r="G2" s="62" t="s">
        <v>484</v>
      </c>
      <c r="H2" s="45" t="s">
        <v>484</v>
      </c>
      <c r="I2" s="45" t="s">
        <v>484</v>
      </c>
      <c r="J2" s="45" t="s">
        <v>484</v>
      </c>
      <c r="K2" s="45" t="s">
        <v>484</v>
      </c>
      <c r="L2" s="45" t="s">
        <v>484</v>
      </c>
      <c r="M2" s="45" t="s">
        <v>484</v>
      </c>
    </row>
    <row r="3" spans="1:13" x14ac:dyDescent="0.25">
      <c r="A3" s="61">
        <v>44471</v>
      </c>
      <c r="B3" s="62" t="s">
        <v>484</v>
      </c>
      <c r="C3" s="62" t="s">
        <v>484</v>
      </c>
      <c r="D3" s="62" t="s">
        <v>484</v>
      </c>
      <c r="E3" s="62" t="s">
        <v>484</v>
      </c>
      <c r="F3" s="62" t="s">
        <v>484</v>
      </c>
      <c r="G3" s="62" t="s">
        <v>484</v>
      </c>
      <c r="H3" s="45" t="s">
        <v>484</v>
      </c>
      <c r="I3" s="45" t="s">
        <v>484</v>
      </c>
      <c r="J3" s="45" t="s">
        <v>484</v>
      </c>
      <c r="K3" s="44" t="s">
        <v>484</v>
      </c>
      <c r="L3" s="44" t="s">
        <v>484</v>
      </c>
      <c r="M3" s="44" t="s">
        <v>484</v>
      </c>
    </row>
    <row r="4" spans="1:13" x14ac:dyDescent="0.25">
      <c r="A4" s="61">
        <v>44472</v>
      </c>
      <c r="B4" s="62" t="s">
        <v>484</v>
      </c>
      <c r="C4" s="62" t="s">
        <v>484</v>
      </c>
      <c r="D4" s="62" t="s">
        <v>484</v>
      </c>
      <c r="E4" s="62" t="s">
        <v>484</v>
      </c>
      <c r="F4" s="62" t="s">
        <v>484</v>
      </c>
      <c r="G4" s="62" t="s">
        <v>484</v>
      </c>
      <c r="H4" s="45" t="s">
        <v>484</v>
      </c>
      <c r="I4" s="45" t="s">
        <v>484</v>
      </c>
      <c r="J4" s="45" t="s">
        <v>484</v>
      </c>
      <c r="K4" s="44" t="s">
        <v>484</v>
      </c>
      <c r="L4" s="44" t="s">
        <v>484</v>
      </c>
      <c r="M4" s="44" t="s">
        <v>484</v>
      </c>
    </row>
    <row r="5" spans="1:13" x14ac:dyDescent="0.25">
      <c r="A5" s="61">
        <v>44473</v>
      </c>
      <c r="B5" s="62" t="s">
        <v>484</v>
      </c>
      <c r="C5" s="62" t="s">
        <v>484</v>
      </c>
      <c r="D5" s="62" t="s">
        <v>484</v>
      </c>
      <c r="E5" s="62" t="s">
        <v>484</v>
      </c>
      <c r="F5" s="62" t="s">
        <v>484</v>
      </c>
      <c r="G5" s="62" t="s">
        <v>484</v>
      </c>
      <c r="H5" s="45" t="s">
        <v>484</v>
      </c>
      <c r="I5" s="45" t="s">
        <v>484</v>
      </c>
      <c r="J5" s="45" t="s">
        <v>484</v>
      </c>
      <c r="K5" s="44" t="s">
        <v>484</v>
      </c>
      <c r="L5" s="44" t="s">
        <v>484</v>
      </c>
      <c r="M5" s="44" t="s">
        <v>484</v>
      </c>
    </row>
    <row r="6" spans="1:13" x14ac:dyDescent="0.25">
      <c r="A6" s="61">
        <v>44474</v>
      </c>
      <c r="B6" s="45">
        <v>99.5</v>
      </c>
      <c r="C6" s="45">
        <v>0.5</v>
      </c>
      <c r="D6" s="45">
        <v>0</v>
      </c>
      <c r="E6" s="62" t="s">
        <v>484</v>
      </c>
      <c r="F6" s="62" t="s">
        <v>484</v>
      </c>
      <c r="G6" s="62" t="s">
        <v>484</v>
      </c>
      <c r="H6" s="45" t="s">
        <v>484</v>
      </c>
      <c r="I6" s="45" t="s">
        <v>484</v>
      </c>
      <c r="J6" s="45" t="s">
        <v>484</v>
      </c>
      <c r="K6" s="44" t="s">
        <v>484</v>
      </c>
      <c r="L6" s="44" t="s">
        <v>484</v>
      </c>
      <c r="M6" s="44" t="s">
        <v>484</v>
      </c>
    </row>
    <row r="7" spans="1:13" x14ac:dyDescent="0.25">
      <c r="A7" s="61">
        <v>44475</v>
      </c>
      <c r="B7" s="20">
        <v>99.5</v>
      </c>
      <c r="C7" s="20">
        <v>0.5</v>
      </c>
      <c r="D7" s="20">
        <v>0</v>
      </c>
      <c r="E7" s="20" t="s">
        <v>484</v>
      </c>
      <c r="F7" s="20" t="s">
        <v>484</v>
      </c>
      <c r="G7" s="20" t="s">
        <v>484</v>
      </c>
      <c r="H7" s="20">
        <v>99.5</v>
      </c>
      <c r="I7" s="20">
        <v>0.5</v>
      </c>
      <c r="J7" s="20">
        <v>0</v>
      </c>
      <c r="K7" s="20">
        <v>100</v>
      </c>
      <c r="L7" s="20">
        <v>0</v>
      </c>
      <c r="M7" s="20">
        <v>0</v>
      </c>
    </row>
    <row r="8" spans="1:13" x14ac:dyDescent="0.25">
      <c r="A8" s="61">
        <v>44476</v>
      </c>
      <c r="B8" s="20">
        <v>99.5</v>
      </c>
      <c r="C8" s="20">
        <v>0.5</v>
      </c>
      <c r="D8" s="20">
        <v>0</v>
      </c>
      <c r="E8" s="20" t="s">
        <v>484</v>
      </c>
      <c r="F8" s="20" t="s">
        <v>484</v>
      </c>
      <c r="G8" s="20" t="s">
        <v>484</v>
      </c>
      <c r="H8" s="20">
        <v>99.5</v>
      </c>
      <c r="I8" s="20">
        <v>0.5</v>
      </c>
      <c r="J8" s="20">
        <v>0</v>
      </c>
      <c r="K8" s="20">
        <v>100</v>
      </c>
      <c r="L8" s="20">
        <v>0</v>
      </c>
      <c r="M8" s="20">
        <v>0</v>
      </c>
    </row>
    <row r="9" spans="1:13" x14ac:dyDescent="0.25">
      <c r="A9" s="61">
        <v>44477</v>
      </c>
      <c r="B9" s="20">
        <v>99.5</v>
      </c>
      <c r="C9" s="20">
        <v>0.5</v>
      </c>
      <c r="D9" s="20">
        <v>0</v>
      </c>
      <c r="E9" s="20" t="s">
        <v>484</v>
      </c>
      <c r="F9" s="20" t="s">
        <v>484</v>
      </c>
      <c r="G9" s="20" t="s">
        <v>484</v>
      </c>
      <c r="H9" s="20">
        <v>99.5</v>
      </c>
      <c r="I9" s="20">
        <v>0.5</v>
      </c>
      <c r="J9" s="20">
        <v>0</v>
      </c>
      <c r="K9" s="20">
        <v>100</v>
      </c>
      <c r="L9" s="20">
        <v>0</v>
      </c>
      <c r="M9" s="20">
        <v>0</v>
      </c>
    </row>
    <row r="10" spans="1:13" x14ac:dyDescent="0.25">
      <c r="A10" s="61">
        <v>44478</v>
      </c>
      <c r="B10" s="20">
        <v>99.5</v>
      </c>
      <c r="C10" s="20">
        <v>0.5</v>
      </c>
      <c r="D10" s="20">
        <v>0</v>
      </c>
      <c r="E10" s="20" t="s">
        <v>484</v>
      </c>
      <c r="F10" s="20" t="s">
        <v>484</v>
      </c>
      <c r="G10" s="20" t="s">
        <v>484</v>
      </c>
      <c r="H10" s="20">
        <v>99.5</v>
      </c>
      <c r="I10" s="20">
        <v>0.5</v>
      </c>
      <c r="J10" s="20">
        <v>0</v>
      </c>
      <c r="K10" s="20">
        <v>100</v>
      </c>
      <c r="L10" s="20">
        <v>0</v>
      </c>
      <c r="M10" s="20">
        <v>0</v>
      </c>
    </row>
    <row r="11" spans="1:13" x14ac:dyDescent="0.25">
      <c r="A11" s="61">
        <v>44479</v>
      </c>
      <c r="B11" s="20">
        <v>99.5</v>
      </c>
      <c r="C11" s="20">
        <v>0.5</v>
      </c>
      <c r="D11" s="20">
        <v>0</v>
      </c>
      <c r="E11" s="20" t="s">
        <v>484</v>
      </c>
      <c r="F11" s="20" t="s">
        <v>484</v>
      </c>
      <c r="G11" s="20" t="s">
        <v>484</v>
      </c>
      <c r="H11" s="20">
        <v>99.5</v>
      </c>
      <c r="I11" s="20">
        <v>0.5</v>
      </c>
      <c r="J11" s="20">
        <v>0</v>
      </c>
      <c r="K11" s="20">
        <v>100</v>
      </c>
      <c r="L11" s="20">
        <v>0</v>
      </c>
      <c r="M11" s="20">
        <v>0</v>
      </c>
    </row>
    <row r="12" spans="1:13" x14ac:dyDescent="0.25">
      <c r="A12" s="61">
        <v>44480</v>
      </c>
      <c r="B12" s="20">
        <v>99.5</v>
      </c>
      <c r="C12" s="20">
        <v>0.5</v>
      </c>
      <c r="D12" s="20">
        <v>0</v>
      </c>
      <c r="E12" s="20" t="s">
        <v>484</v>
      </c>
      <c r="F12" s="20" t="s">
        <v>484</v>
      </c>
      <c r="G12" s="20" t="s">
        <v>484</v>
      </c>
      <c r="H12" s="20">
        <v>99.5</v>
      </c>
      <c r="I12" s="20">
        <v>0.5</v>
      </c>
      <c r="J12" s="20">
        <v>0</v>
      </c>
      <c r="K12" s="20">
        <v>100</v>
      </c>
      <c r="L12" s="20">
        <v>0</v>
      </c>
      <c r="M12" s="20">
        <v>0</v>
      </c>
    </row>
    <row r="13" spans="1:13" x14ac:dyDescent="0.25">
      <c r="A13" s="61">
        <v>44481</v>
      </c>
      <c r="B13" s="20">
        <v>99.5</v>
      </c>
      <c r="C13" s="20">
        <v>0.5</v>
      </c>
      <c r="D13" s="20">
        <v>0</v>
      </c>
      <c r="E13" s="20" t="s">
        <v>484</v>
      </c>
      <c r="F13" s="20" t="s">
        <v>484</v>
      </c>
      <c r="G13" s="20" t="s">
        <v>484</v>
      </c>
      <c r="H13" s="20">
        <v>99.5</v>
      </c>
      <c r="I13" s="20">
        <v>0.5</v>
      </c>
      <c r="J13" s="20">
        <v>0</v>
      </c>
      <c r="K13" s="20">
        <v>100</v>
      </c>
      <c r="L13" s="20">
        <v>0</v>
      </c>
      <c r="M13" s="20">
        <v>0</v>
      </c>
    </row>
    <row r="14" spans="1:13" x14ac:dyDescent="0.25">
      <c r="A14" s="61">
        <v>44482</v>
      </c>
      <c r="B14" s="20">
        <v>99.5</v>
      </c>
      <c r="C14" s="20">
        <v>0.5</v>
      </c>
      <c r="D14" s="20">
        <v>0</v>
      </c>
      <c r="E14" s="20" t="s">
        <v>484</v>
      </c>
      <c r="F14" s="20" t="s">
        <v>484</v>
      </c>
      <c r="G14" s="20" t="s">
        <v>484</v>
      </c>
      <c r="H14" s="20">
        <v>99.5</v>
      </c>
      <c r="I14" s="20">
        <v>0.5</v>
      </c>
      <c r="J14" s="20">
        <v>0</v>
      </c>
      <c r="K14" s="20">
        <v>100</v>
      </c>
      <c r="L14" s="20">
        <v>0</v>
      </c>
      <c r="M14" s="20">
        <v>0</v>
      </c>
    </row>
    <row r="15" spans="1:13" x14ac:dyDescent="0.25">
      <c r="A15" s="61">
        <v>44483</v>
      </c>
      <c r="B15" s="20">
        <v>99.5</v>
      </c>
      <c r="C15" s="20">
        <v>0.5</v>
      </c>
      <c r="D15" s="20">
        <v>0</v>
      </c>
      <c r="E15" s="20" t="s">
        <v>484</v>
      </c>
      <c r="F15" s="20" t="s">
        <v>484</v>
      </c>
      <c r="G15" s="20" t="s">
        <v>484</v>
      </c>
      <c r="H15" s="20">
        <v>99.5</v>
      </c>
      <c r="I15" s="20">
        <v>0.5</v>
      </c>
      <c r="J15" s="20">
        <v>0</v>
      </c>
      <c r="K15" s="20">
        <v>100</v>
      </c>
      <c r="L15" s="20">
        <v>0</v>
      </c>
      <c r="M15" s="20">
        <v>0</v>
      </c>
    </row>
    <row r="16" spans="1:13" x14ac:dyDescent="0.25">
      <c r="A16" s="61">
        <v>44484</v>
      </c>
      <c r="B16" s="20">
        <v>99.5</v>
      </c>
      <c r="C16" s="20">
        <v>0.5</v>
      </c>
      <c r="D16" s="20">
        <v>0</v>
      </c>
      <c r="E16" s="20" t="s">
        <v>484</v>
      </c>
      <c r="F16" s="20" t="s">
        <v>484</v>
      </c>
      <c r="G16" s="20" t="s">
        <v>484</v>
      </c>
      <c r="H16" s="20">
        <v>99.5</v>
      </c>
      <c r="I16" s="20">
        <v>0.5</v>
      </c>
      <c r="J16" s="20">
        <v>0</v>
      </c>
      <c r="K16" s="20">
        <v>100</v>
      </c>
      <c r="L16" s="20">
        <v>0</v>
      </c>
      <c r="M16" s="20">
        <v>0</v>
      </c>
    </row>
    <row r="17" spans="1:13" x14ac:dyDescent="0.25">
      <c r="A17" s="61">
        <v>44485</v>
      </c>
      <c r="B17" s="20">
        <v>99.5</v>
      </c>
      <c r="C17" s="20">
        <v>0.5</v>
      </c>
      <c r="D17" s="20">
        <v>0</v>
      </c>
      <c r="E17" s="20" t="s">
        <v>484</v>
      </c>
      <c r="F17" s="20" t="s">
        <v>484</v>
      </c>
      <c r="G17" s="20" t="s">
        <v>484</v>
      </c>
      <c r="H17" s="20">
        <v>99.5</v>
      </c>
      <c r="I17" s="20">
        <v>0.5</v>
      </c>
      <c r="J17" s="20">
        <v>0</v>
      </c>
      <c r="K17" s="20">
        <v>100</v>
      </c>
      <c r="L17" s="20">
        <v>0</v>
      </c>
      <c r="M17" s="20">
        <v>0</v>
      </c>
    </row>
    <row r="18" spans="1:13" x14ac:dyDescent="0.25">
      <c r="A18" s="61">
        <v>44486</v>
      </c>
      <c r="B18" s="20">
        <v>99.5</v>
      </c>
      <c r="C18" s="20">
        <v>0.5</v>
      </c>
      <c r="D18" s="20">
        <v>0</v>
      </c>
      <c r="E18" s="20" t="s">
        <v>484</v>
      </c>
      <c r="F18" s="20" t="s">
        <v>484</v>
      </c>
      <c r="G18" s="20" t="s">
        <v>484</v>
      </c>
      <c r="H18" s="20">
        <v>99.5</v>
      </c>
      <c r="I18" s="20">
        <v>0.5</v>
      </c>
      <c r="J18" s="20">
        <v>0</v>
      </c>
      <c r="K18" s="20">
        <v>100</v>
      </c>
      <c r="L18" s="20">
        <v>0</v>
      </c>
      <c r="M18" s="20">
        <v>0</v>
      </c>
    </row>
    <row r="19" spans="1:13" x14ac:dyDescent="0.25">
      <c r="A19" s="61">
        <v>44487</v>
      </c>
      <c r="B19" s="20">
        <v>99.5</v>
      </c>
      <c r="C19" s="20">
        <v>0.5</v>
      </c>
      <c r="D19" s="20">
        <v>0</v>
      </c>
      <c r="E19" s="20" t="s">
        <v>484</v>
      </c>
      <c r="F19" s="20" t="s">
        <v>484</v>
      </c>
      <c r="G19" s="20" t="s">
        <v>484</v>
      </c>
      <c r="H19" s="20">
        <v>99.5</v>
      </c>
      <c r="I19" s="20">
        <v>0.5</v>
      </c>
      <c r="J19" s="20">
        <v>0</v>
      </c>
      <c r="K19" s="20">
        <v>100</v>
      </c>
      <c r="L19" s="20">
        <v>0</v>
      </c>
      <c r="M19" s="20">
        <v>0</v>
      </c>
    </row>
    <row r="20" spans="1:13" x14ac:dyDescent="0.25">
      <c r="A20" s="61">
        <v>44488</v>
      </c>
      <c r="B20" s="20">
        <v>99</v>
      </c>
      <c r="C20" s="20">
        <v>1</v>
      </c>
      <c r="D20" s="20">
        <v>0</v>
      </c>
      <c r="E20" s="20" t="s">
        <v>484</v>
      </c>
      <c r="F20" s="20" t="s">
        <v>484</v>
      </c>
      <c r="G20" s="20" t="s">
        <v>484</v>
      </c>
      <c r="H20" s="20">
        <v>99.5</v>
      </c>
      <c r="I20" s="20">
        <v>0.5</v>
      </c>
      <c r="J20" s="20">
        <v>0</v>
      </c>
      <c r="K20" s="20">
        <v>100</v>
      </c>
      <c r="L20" s="20">
        <v>0</v>
      </c>
      <c r="M20" s="20">
        <v>0</v>
      </c>
    </row>
    <row r="21" spans="1:13" x14ac:dyDescent="0.25">
      <c r="A21" s="61">
        <v>44489</v>
      </c>
      <c r="B21" s="20">
        <v>99</v>
      </c>
      <c r="C21" s="20">
        <v>1</v>
      </c>
      <c r="D21" s="20">
        <v>0</v>
      </c>
      <c r="E21" s="20" t="s">
        <v>484</v>
      </c>
      <c r="F21" s="20" t="s">
        <v>484</v>
      </c>
      <c r="G21" s="20" t="s">
        <v>484</v>
      </c>
      <c r="H21" s="20">
        <v>99.5</v>
      </c>
      <c r="I21" s="20">
        <v>0.5</v>
      </c>
      <c r="J21" s="20">
        <v>0</v>
      </c>
      <c r="K21" s="20">
        <v>100</v>
      </c>
      <c r="L21" s="20">
        <v>0</v>
      </c>
      <c r="M21" s="20">
        <v>0</v>
      </c>
    </row>
    <row r="22" spans="1:13" x14ac:dyDescent="0.25">
      <c r="A22" s="61">
        <v>44490</v>
      </c>
      <c r="B22" s="20">
        <v>99</v>
      </c>
      <c r="C22" s="20">
        <v>1</v>
      </c>
      <c r="D22" s="20">
        <v>0</v>
      </c>
      <c r="E22" s="20" t="s">
        <v>484</v>
      </c>
      <c r="F22" s="20" t="s">
        <v>484</v>
      </c>
      <c r="G22" s="20" t="s">
        <v>484</v>
      </c>
      <c r="H22" s="20">
        <v>99.5</v>
      </c>
      <c r="I22" s="20">
        <v>0.5</v>
      </c>
      <c r="J22" s="20">
        <v>0</v>
      </c>
      <c r="K22" s="20">
        <v>100</v>
      </c>
      <c r="L22" s="20">
        <v>0</v>
      </c>
      <c r="M22" s="20">
        <v>0</v>
      </c>
    </row>
    <row r="23" spans="1:13" x14ac:dyDescent="0.25">
      <c r="A23" s="61">
        <v>44491</v>
      </c>
      <c r="B23" s="20">
        <v>99</v>
      </c>
      <c r="C23" s="20">
        <v>1</v>
      </c>
      <c r="D23" s="20">
        <v>0</v>
      </c>
      <c r="E23" s="20" t="s">
        <v>484</v>
      </c>
      <c r="F23" s="20" t="s">
        <v>484</v>
      </c>
      <c r="G23" s="20" t="s">
        <v>484</v>
      </c>
      <c r="H23" s="20">
        <v>99.5</v>
      </c>
      <c r="I23" s="20">
        <v>0.5</v>
      </c>
      <c r="J23" s="20">
        <v>0</v>
      </c>
      <c r="K23" s="20">
        <v>100</v>
      </c>
      <c r="L23" s="20">
        <v>0</v>
      </c>
      <c r="M23" s="20">
        <v>0</v>
      </c>
    </row>
    <row r="24" spans="1:13" x14ac:dyDescent="0.25">
      <c r="A24" s="61">
        <v>44492</v>
      </c>
      <c r="B24" s="20">
        <v>99</v>
      </c>
      <c r="C24" s="20">
        <v>1</v>
      </c>
      <c r="D24" s="20">
        <v>0</v>
      </c>
      <c r="E24" s="20" t="s">
        <v>484</v>
      </c>
      <c r="F24" s="20" t="s">
        <v>484</v>
      </c>
      <c r="G24" s="20" t="s">
        <v>484</v>
      </c>
      <c r="H24" s="20">
        <v>99.5</v>
      </c>
      <c r="I24" s="20">
        <v>0.5</v>
      </c>
      <c r="J24" s="20">
        <v>0</v>
      </c>
      <c r="K24" s="20">
        <v>100</v>
      </c>
      <c r="L24" s="20">
        <v>0</v>
      </c>
      <c r="M24" s="20">
        <v>0</v>
      </c>
    </row>
    <row r="25" spans="1:13" x14ac:dyDescent="0.25">
      <c r="A25" s="61">
        <v>44493</v>
      </c>
      <c r="B25" s="20">
        <v>99</v>
      </c>
      <c r="C25" s="20">
        <v>1</v>
      </c>
      <c r="D25" s="20">
        <v>0</v>
      </c>
      <c r="E25" s="20" t="s">
        <v>484</v>
      </c>
      <c r="F25" s="20" t="s">
        <v>484</v>
      </c>
      <c r="G25" s="20" t="s">
        <v>484</v>
      </c>
      <c r="H25" s="20">
        <v>99.5</v>
      </c>
      <c r="I25" s="20">
        <v>0.5</v>
      </c>
      <c r="J25" s="20">
        <v>0</v>
      </c>
      <c r="K25" s="20">
        <v>100</v>
      </c>
      <c r="L25" s="20">
        <v>0</v>
      </c>
      <c r="M25" s="20">
        <v>0</v>
      </c>
    </row>
    <row r="26" spans="1:13" x14ac:dyDescent="0.25">
      <c r="A26" s="61">
        <v>44494</v>
      </c>
      <c r="B26" s="20">
        <v>99</v>
      </c>
      <c r="C26" s="20">
        <v>1</v>
      </c>
      <c r="D26" s="20">
        <v>0</v>
      </c>
      <c r="E26" s="20" t="s">
        <v>484</v>
      </c>
      <c r="F26" s="20" t="s">
        <v>484</v>
      </c>
      <c r="G26" s="20" t="s">
        <v>484</v>
      </c>
      <c r="H26" s="20">
        <v>99.5</v>
      </c>
      <c r="I26" s="20">
        <v>0.5</v>
      </c>
      <c r="J26" s="20">
        <v>0</v>
      </c>
      <c r="K26" s="20">
        <v>100</v>
      </c>
      <c r="L26" s="20">
        <v>0</v>
      </c>
      <c r="M26" s="20">
        <v>0</v>
      </c>
    </row>
    <row r="27" spans="1:13" x14ac:dyDescent="0.25">
      <c r="A27" s="61">
        <v>44495</v>
      </c>
      <c r="B27" s="20">
        <f t="shared" ref="B27:B33" si="0">196/2</f>
        <v>98</v>
      </c>
      <c r="C27" s="20">
        <v>2</v>
      </c>
      <c r="D27" s="20">
        <v>0</v>
      </c>
      <c r="E27" s="20" t="s">
        <v>484</v>
      </c>
      <c r="F27" s="20" t="s">
        <v>484</v>
      </c>
      <c r="G27" s="20" t="s">
        <v>484</v>
      </c>
      <c r="H27" s="20">
        <v>99.5</v>
      </c>
      <c r="I27" s="20">
        <v>0.5</v>
      </c>
      <c r="J27" s="20">
        <v>0</v>
      </c>
      <c r="K27" s="20">
        <v>100</v>
      </c>
      <c r="L27" s="20">
        <v>0</v>
      </c>
      <c r="M27" s="20">
        <v>0</v>
      </c>
    </row>
    <row r="28" spans="1:13" x14ac:dyDescent="0.25">
      <c r="A28" s="61">
        <v>44496</v>
      </c>
      <c r="B28" s="20">
        <f t="shared" si="0"/>
        <v>98</v>
      </c>
      <c r="C28" s="20">
        <v>2</v>
      </c>
      <c r="D28" s="20">
        <v>0</v>
      </c>
      <c r="E28" s="20" t="s">
        <v>484</v>
      </c>
      <c r="F28" s="20" t="s">
        <v>484</v>
      </c>
      <c r="G28" s="20" t="s">
        <v>484</v>
      </c>
      <c r="H28" s="20">
        <v>99.5</v>
      </c>
      <c r="I28" s="20">
        <v>0.5</v>
      </c>
      <c r="J28" s="20">
        <v>0</v>
      </c>
      <c r="K28" s="20">
        <v>99.5</v>
      </c>
      <c r="L28" s="20">
        <v>0.5</v>
      </c>
      <c r="M28" s="20">
        <v>0</v>
      </c>
    </row>
    <row r="29" spans="1:13" x14ac:dyDescent="0.25">
      <c r="A29" s="61">
        <v>44497</v>
      </c>
      <c r="B29" s="20">
        <f t="shared" si="0"/>
        <v>98</v>
      </c>
      <c r="C29" s="20">
        <v>2</v>
      </c>
      <c r="D29" s="20">
        <v>0</v>
      </c>
      <c r="E29" s="20" t="s">
        <v>484</v>
      </c>
      <c r="F29" s="20" t="s">
        <v>484</v>
      </c>
      <c r="G29" s="20" t="s">
        <v>484</v>
      </c>
      <c r="H29" s="20">
        <v>99.5</v>
      </c>
      <c r="I29" s="20">
        <v>0.5</v>
      </c>
      <c r="J29" s="20">
        <v>0</v>
      </c>
      <c r="K29" s="20">
        <v>99.5</v>
      </c>
      <c r="L29" s="20">
        <v>0.5</v>
      </c>
      <c r="M29" s="20">
        <v>0</v>
      </c>
    </row>
    <row r="30" spans="1:13" x14ac:dyDescent="0.25">
      <c r="A30" s="61">
        <v>44498</v>
      </c>
      <c r="B30" s="20">
        <f t="shared" si="0"/>
        <v>98</v>
      </c>
      <c r="C30" s="20">
        <v>2</v>
      </c>
      <c r="D30" s="20">
        <v>0</v>
      </c>
      <c r="E30" s="20" t="s">
        <v>484</v>
      </c>
      <c r="F30" s="20" t="s">
        <v>484</v>
      </c>
      <c r="G30" s="20" t="s">
        <v>484</v>
      </c>
      <c r="H30" s="20">
        <v>99.5</v>
      </c>
      <c r="I30" s="20">
        <v>0.5</v>
      </c>
      <c r="J30" s="20">
        <v>0</v>
      </c>
      <c r="K30" s="20">
        <v>99.5</v>
      </c>
      <c r="L30" s="20">
        <v>0.5</v>
      </c>
      <c r="M30" s="20">
        <v>0</v>
      </c>
    </row>
    <row r="31" spans="1:13" x14ac:dyDescent="0.25">
      <c r="A31" s="61">
        <v>44499</v>
      </c>
      <c r="B31" s="20">
        <f t="shared" si="0"/>
        <v>98</v>
      </c>
      <c r="C31" s="20">
        <v>2</v>
      </c>
      <c r="D31" s="20">
        <v>0</v>
      </c>
      <c r="E31" s="20" t="s">
        <v>484</v>
      </c>
      <c r="F31" s="20" t="s">
        <v>484</v>
      </c>
      <c r="G31" s="20" t="s">
        <v>484</v>
      </c>
      <c r="H31" s="20">
        <v>99.5</v>
      </c>
      <c r="I31" s="20">
        <v>0.5</v>
      </c>
      <c r="J31" s="20">
        <v>0</v>
      </c>
      <c r="K31" s="20">
        <v>99.5</v>
      </c>
      <c r="L31" s="20">
        <v>0.5</v>
      </c>
      <c r="M31" s="20">
        <v>0</v>
      </c>
    </row>
    <row r="32" spans="1:13" x14ac:dyDescent="0.25">
      <c r="A32" s="61">
        <v>44500</v>
      </c>
      <c r="B32" s="20">
        <f t="shared" si="0"/>
        <v>98</v>
      </c>
      <c r="C32" s="20">
        <v>2</v>
      </c>
      <c r="D32" s="20">
        <v>0</v>
      </c>
      <c r="E32" s="20" t="s">
        <v>484</v>
      </c>
      <c r="F32" s="20" t="s">
        <v>484</v>
      </c>
      <c r="G32" s="20" t="s">
        <v>484</v>
      </c>
      <c r="H32" s="20">
        <v>99.5</v>
      </c>
      <c r="I32" s="20">
        <v>0.5</v>
      </c>
      <c r="J32" s="20">
        <v>0</v>
      </c>
      <c r="K32" s="20">
        <v>99.5</v>
      </c>
      <c r="L32" s="20">
        <v>0.5</v>
      </c>
      <c r="M32" s="20">
        <v>0</v>
      </c>
    </row>
    <row r="33" spans="1:13" x14ac:dyDescent="0.25">
      <c r="A33" s="61">
        <v>44501</v>
      </c>
      <c r="B33" s="20">
        <f t="shared" si="0"/>
        <v>98</v>
      </c>
      <c r="C33" s="20">
        <v>2</v>
      </c>
      <c r="D33" s="20">
        <v>0</v>
      </c>
      <c r="E33" s="20" t="s">
        <v>484</v>
      </c>
      <c r="F33" s="20" t="s">
        <v>484</v>
      </c>
      <c r="G33" s="20" t="s">
        <v>484</v>
      </c>
      <c r="H33" s="20">
        <v>99.5</v>
      </c>
      <c r="I33" s="20">
        <v>0.5</v>
      </c>
      <c r="J33" s="20">
        <v>0</v>
      </c>
      <c r="K33" s="20">
        <v>99.5</v>
      </c>
      <c r="L33" s="20">
        <v>0.5</v>
      </c>
      <c r="M33" s="20">
        <v>0</v>
      </c>
    </row>
    <row r="34" spans="1:13" x14ac:dyDescent="0.25">
      <c r="A34" s="61">
        <v>44502</v>
      </c>
      <c r="B34" s="20">
        <v>87.5</v>
      </c>
      <c r="C34" s="20">
        <v>12.5</v>
      </c>
      <c r="D34" s="20">
        <v>0</v>
      </c>
      <c r="E34" s="20" t="s">
        <v>484</v>
      </c>
      <c r="F34" s="20" t="s">
        <v>484</v>
      </c>
      <c r="G34" s="20" t="s">
        <v>484</v>
      </c>
      <c r="H34" s="20">
        <v>99.5</v>
      </c>
      <c r="I34" s="20">
        <v>0.5</v>
      </c>
      <c r="J34" s="20">
        <v>0</v>
      </c>
      <c r="K34" s="20">
        <v>99.5</v>
      </c>
      <c r="L34" s="20">
        <v>0.5</v>
      </c>
      <c r="M34" s="20">
        <v>0</v>
      </c>
    </row>
    <row r="35" spans="1:13" x14ac:dyDescent="0.25">
      <c r="A35" s="61">
        <v>44503</v>
      </c>
      <c r="B35" s="20">
        <v>87.5</v>
      </c>
      <c r="C35" s="20">
        <v>12.5</v>
      </c>
      <c r="D35" s="20">
        <v>0</v>
      </c>
      <c r="E35" s="20" t="s">
        <v>484</v>
      </c>
      <c r="F35" s="20" t="s">
        <v>484</v>
      </c>
      <c r="G35" s="20" t="s">
        <v>484</v>
      </c>
      <c r="H35" s="20">
        <v>99.5</v>
      </c>
      <c r="I35" s="20">
        <v>0.5</v>
      </c>
      <c r="J35" s="20">
        <v>0</v>
      </c>
      <c r="K35" s="20">
        <v>99.5</v>
      </c>
      <c r="L35" s="20">
        <v>0.5</v>
      </c>
      <c r="M35" s="20">
        <v>0</v>
      </c>
    </row>
    <row r="36" spans="1:13" x14ac:dyDescent="0.25">
      <c r="A36" s="61">
        <v>44504</v>
      </c>
      <c r="B36" s="20">
        <v>87.5</v>
      </c>
      <c r="C36" s="20">
        <v>12.5</v>
      </c>
      <c r="D36" s="20">
        <v>0</v>
      </c>
      <c r="E36" s="20" t="s">
        <v>484</v>
      </c>
      <c r="F36" s="20" t="s">
        <v>484</v>
      </c>
      <c r="G36" s="20" t="s">
        <v>484</v>
      </c>
      <c r="H36" s="20">
        <v>99.5</v>
      </c>
      <c r="I36" s="20">
        <v>0.5</v>
      </c>
      <c r="J36" s="20">
        <v>0</v>
      </c>
      <c r="K36" s="20">
        <v>99.5</v>
      </c>
      <c r="L36" s="20">
        <v>0.5</v>
      </c>
      <c r="M36" s="20">
        <v>0</v>
      </c>
    </row>
    <row r="37" spans="1:13" x14ac:dyDescent="0.25">
      <c r="A37" s="61">
        <v>44505</v>
      </c>
      <c r="B37" s="20">
        <v>87.5</v>
      </c>
      <c r="C37" s="20">
        <v>12.5</v>
      </c>
      <c r="D37" s="20">
        <v>0</v>
      </c>
      <c r="E37" s="20" t="s">
        <v>484</v>
      </c>
      <c r="F37" s="20" t="s">
        <v>484</v>
      </c>
      <c r="G37" s="20" t="s">
        <v>484</v>
      </c>
      <c r="H37" s="20">
        <v>99.5</v>
      </c>
      <c r="I37" s="20">
        <v>0.5</v>
      </c>
      <c r="J37" s="20">
        <v>0</v>
      </c>
      <c r="K37" s="20">
        <v>99.5</v>
      </c>
      <c r="L37" s="20">
        <v>0.5</v>
      </c>
      <c r="M37" s="20">
        <v>0</v>
      </c>
    </row>
    <row r="38" spans="1:13" x14ac:dyDescent="0.25">
      <c r="A38" s="61">
        <v>44506</v>
      </c>
      <c r="B38" s="20">
        <v>87.5</v>
      </c>
      <c r="C38" s="20">
        <v>12.5</v>
      </c>
      <c r="D38" s="20">
        <v>0</v>
      </c>
      <c r="E38" s="20" t="s">
        <v>484</v>
      </c>
      <c r="F38" s="20" t="s">
        <v>484</v>
      </c>
      <c r="G38" s="20" t="s">
        <v>484</v>
      </c>
      <c r="H38" s="20">
        <v>99.5</v>
      </c>
      <c r="I38" s="20">
        <v>0.5</v>
      </c>
      <c r="J38" s="20">
        <v>0</v>
      </c>
      <c r="K38" s="20">
        <v>99.5</v>
      </c>
      <c r="L38" s="20">
        <v>0.5</v>
      </c>
      <c r="M38" s="20">
        <v>0</v>
      </c>
    </row>
    <row r="39" spans="1:13" x14ac:dyDescent="0.25">
      <c r="A39" s="61">
        <v>44507</v>
      </c>
      <c r="B39" s="20">
        <v>87.5</v>
      </c>
      <c r="C39" s="20">
        <v>12.5</v>
      </c>
      <c r="D39" s="20">
        <v>0</v>
      </c>
      <c r="E39" s="20" t="s">
        <v>484</v>
      </c>
      <c r="F39" s="20" t="s">
        <v>484</v>
      </c>
      <c r="G39" s="20" t="s">
        <v>484</v>
      </c>
      <c r="H39" s="20">
        <v>99.5</v>
      </c>
      <c r="I39" s="20">
        <v>0.5</v>
      </c>
      <c r="J39" s="20">
        <v>0</v>
      </c>
      <c r="K39" s="20">
        <v>99.5</v>
      </c>
      <c r="L39" s="20">
        <v>0.5</v>
      </c>
      <c r="M39" s="20">
        <v>0</v>
      </c>
    </row>
    <row r="40" spans="1:13" x14ac:dyDescent="0.25">
      <c r="A40" s="61">
        <v>44508</v>
      </c>
      <c r="B40" s="20">
        <v>87.5</v>
      </c>
      <c r="C40" s="20">
        <v>12.5</v>
      </c>
      <c r="D40" s="20">
        <v>0</v>
      </c>
      <c r="E40" s="20" t="s">
        <v>484</v>
      </c>
      <c r="F40" s="20" t="s">
        <v>484</v>
      </c>
      <c r="G40" s="20" t="s">
        <v>484</v>
      </c>
      <c r="H40" s="20">
        <v>99.5</v>
      </c>
      <c r="I40" s="20">
        <v>0.5</v>
      </c>
      <c r="J40" s="20">
        <v>0</v>
      </c>
      <c r="K40" s="20">
        <v>99.5</v>
      </c>
      <c r="L40" s="20">
        <v>0.5</v>
      </c>
      <c r="M40" s="20">
        <v>0</v>
      </c>
    </row>
    <row r="41" spans="1:13" x14ac:dyDescent="0.25">
      <c r="A41" s="61">
        <v>44509</v>
      </c>
      <c r="B41" s="20">
        <v>85</v>
      </c>
      <c r="C41" s="20">
        <v>14.5</v>
      </c>
      <c r="D41" s="20">
        <v>0.5</v>
      </c>
      <c r="E41" s="20" t="s">
        <v>484</v>
      </c>
      <c r="F41" s="20" t="s">
        <v>484</v>
      </c>
      <c r="G41" s="20" t="s">
        <v>484</v>
      </c>
      <c r="H41" s="20">
        <v>99.5</v>
      </c>
      <c r="I41" s="20">
        <v>0.5</v>
      </c>
      <c r="J41" s="20">
        <v>0</v>
      </c>
      <c r="K41" s="20">
        <v>99.5</v>
      </c>
      <c r="L41" s="20">
        <v>0.5</v>
      </c>
      <c r="M41" s="20">
        <v>0</v>
      </c>
    </row>
    <row r="42" spans="1:13" x14ac:dyDescent="0.25">
      <c r="A42" s="61">
        <v>44510</v>
      </c>
      <c r="B42" s="20">
        <v>85</v>
      </c>
      <c r="C42" s="20">
        <v>14.5</v>
      </c>
      <c r="D42" s="20">
        <v>0.5</v>
      </c>
      <c r="E42" s="20" t="s">
        <v>484</v>
      </c>
      <c r="F42" s="20" t="s">
        <v>484</v>
      </c>
      <c r="G42" s="20" t="s">
        <v>484</v>
      </c>
      <c r="H42" s="20">
        <v>99.5</v>
      </c>
      <c r="I42" s="20">
        <v>0.5</v>
      </c>
      <c r="J42" s="20">
        <v>0</v>
      </c>
      <c r="K42" s="20">
        <v>99.5</v>
      </c>
      <c r="L42" s="20">
        <v>0.5</v>
      </c>
      <c r="M42" s="20">
        <v>0</v>
      </c>
    </row>
    <row r="43" spans="1:13" x14ac:dyDescent="0.25">
      <c r="A43" s="61">
        <v>44511</v>
      </c>
      <c r="B43" s="20">
        <v>85</v>
      </c>
      <c r="C43" s="20">
        <v>14.5</v>
      </c>
      <c r="D43" s="20">
        <v>0.5</v>
      </c>
      <c r="E43" s="20" t="s">
        <v>484</v>
      </c>
      <c r="F43" s="20" t="s">
        <v>484</v>
      </c>
      <c r="G43" s="20" t="s">
        <v>484</v>
      </c>
      <c r="H43" s="20">
        <v>99.5</v>
      </c>
      <c r="I43" s="20">
        <v>0.5</v>
      </c>
      <c r="J43" s="20">
        <v>0</v>
      </c>
      <c r="K43" s="20">
        <v>99.5</v>
      </c>
      <c r="L43" s="20">
        <v>0.5</v>
      </c>
      <c r="M43" s="20">
        <v>0</v>
      </c>
    </row>
    <row r="44" spans="1:13" x14ac:dyDescent="0.25">
      <c r="A44" s="61">
        <v>44512</v>
      </c>
      <c r="B44" s="20">
        <v>85</v>
      </c>
      <c r="C44" s="20">
        <v>14.5</v>
      </c>
      <c r="D44" s="20">
        <v>0.5</v>
      </c>
      <c r="E44" s="20" t="s">
        <v>484</v>
      </c>
      <c r="F44" s="20" t="s">
        <v>484</v>
      </c>
      <c r="G44" s="20" t="s">
        <v>484</v>
      </c>
      <c r="H44" s="20">
        <v>99.5</v>
      </c>
      <c r="I44" s="20">
        <v>0.5</v>
      </c>
      <c r="J44" s="20">
        <v>0</v>
      </c>
      <c r="K44" s="20">
        <v>99.5</v>
      </c>
      <c r="L44" s="20">
        <v>0.5</v>
      </c>
      <c r="M44" s="20">
        <v>0</v>
      </c>
    </row>
    <row r="45" spans="1:13" x14ac:dyDescent="0.25">
      <c r="A45" s="61">
        <v>44513</v>
      </c>
      <c r="B45" s="20">
        <v>85</v>
      </c>
      <c r="C45" s="20">
        <v>14.5</v>
      </c>
      <c r="D45" s="20">
        <v>0.5</v>
      </c>
      <c r="E45" s="20" t="s">
        <v>484</v>
      </c>
      <c r="F45" s="20" t="s">
        <v>484</v>
      </c>
      <c r="G45" s="20" t="s">
        <v>484</v>
      </c>
      <c r="H45" s="20">
        <v>99.5</v>
      </c>
      <c r="I45" s="20">
        <v>0.5</v>
      </c>
      <c r="J45" s="20">
        <v>0</v>
      </c>
      <c r="K45" s="20">
        <v>99.5</v>
      </c>
      <c r="L45" s="20">
        <v>0.5</v>
      </c>
      <c r="M45" s="20">
        <v>0</v>
      </c>
    </row>
    <row r="46" spans="1:13" x14ac:dyDescent="0.25">
      <c r="A46" s="61">
        <v>44514</v>
      </c>
      <c r="B46" s="20">
        <v>85</v>
      </c>
      <c r="C46" s="20">
        <v>14.5</v>
      </c>
      <c r="D46" s="20">
        <v>0.5</v>
      </c>
      <c r="E46" s="20" t="s">
        <v>484</v>
      </c>
      <c r="F46" s="20" t="s">
        <v>484</v>
      </c>
      <c r="G46" s="20" t="s">
        <v>484</v>
      </c>
      <c r="H46" s="20">
        <v>99.5</v>
      </c>
      <c r="I46" s="20">
        <v>0.5</v>
      </c>
      <c r="J46" s="20">
        <v>0</v>
      </c>
      <c r="K46" s="20">
        <v>99.5</v>
      </c>
      <c r="L46" s="20">
        <v>0.5</v>
      </c>
      <c r="M46" s="20">
        <v>0</v>
      </c>
    </row>
    <row r="47" spans="1:13" x14ac:dyDescent="0.25">
      <c r="A47" s="61">
        <v>44515</v>
      </c>
      <c r="B47" s="20">
        <v>85</v>
      </c>
      <c r="C47" s="20">
        <v>14.5</v>
      </c>
      <c r="D47" s="20">
        <v>0.5</v>
      </c>
      <c r="E47" s="20" t="s">
        <v>484</v>
      </c>
      <c r="F47" s="20" t="s">
        <v>484</v>
      </c>
      <c r="G47" s="20" t="s">
        <v>484</v>
      </c>
      <c r="H47" s="20">
        <v>99.5</v>
      </c>
      <c r="I47" s="20">
        <v>0.5</v>
      </c>
      <c r="J47" s="20">
        <v>0</v>
      </c>
      <c r="K47" s="20">
        <v>99.5</v>
      </c>
      <c r="L47" s="20">
        <v>0.5</v>
      </c>
      <c r="M47" s="20">
        <v>0</v>
      </c>
    </row>
    <row r="48" spans="1:13" x14ac:dyDescent="0.25">
      <c r="A48" s="61">
        <v>44516</v>
      </c>
      <c r="B48" s="20">
        <v>75</v>
      </c>
      <c r="C48" s="20">
        <v>24.5</v>
      </c>
      <c r="D48" s="20">
        <v>0.5</v>
      </c>
      <c r="E48" s="20" t="s">
        <v>484</v>
      </c>
      <c r="F48" s="20" t="s">
        <v>484</v>
      </c>
      <c r="G48" s="20" t="s">
        <v>484</v>
      </c>
      <c r="H48" s="20">
        <v>99.5</v>
      </c>
      <c r="I48" s="20">
        <v>0.5</v>
      </c>
      <c r="J48" s="20">
        <v>0</v>
      </c>
      <c r="K48" s="20">
        <v>99.5</v>
      </c>
      <c r="L48" s="20">
        <v>0.5</v>
      </c>
      <c r="M48" s="20">
        <v>0</v>
      </c>
    </row>
    <row r="49" spans="1:13" x14ac:dyDescent="0.25">
      <c r="A49" s="61">
        <v>44517</v>
      </c>
      <c r="B49" s="20">
        <v>75</v>
      </c>
      <c r="C49" s="20">
        <v>24.5</v>
      </c>
      <c r="D49" s="20">
        <v>0.5</v>
      </c>
      <c r="E49" s="20" t="s">
        <v>484</v>
      </c>
      <c r="F49" s="20" t="s">
        <v>484</v>
      </c>
      <c r="G49" s="20" t="s">
        <v>484</v>
      </c>
      <c r="H49" s="20">
        <v>99.5</v>
      </c>
      <c r="I49" s="20">
        <v>0.5</v>
      </c>
      <c r="J49" s="20">
        <v>0</v>
      </c>
      <c r="K49" s="20">
        <v>99.5</v>
      </c>
      <c r="L49" s="20">
        <v>0.5</v>
      </c>
      <c r="M49" s="20">
        <v>0</v>
      </c>
    </row>
    <row r="50" spans="1:13" x14ac:dyDescent="0.25">
      <c r="A50" s="61">
        <v>44518</v>
      </c>
      <c r="B50" s="20">
        <v>75</v>
      </c>
      <c r="C50" s="20">
        <v>24.5</v>
      </c>
      <c r="D50" s="20">
        <v>0.5</v>
      </c>
      <c r="E50" s="20" t="s">
        <v>484</v>
      </c>
      <c r="F50" s="20" t="s">
        <v>484</v>
      </c>
      <c r="G50" s="20" t="s">
        <v>484</v>
      </c>
      <c r="H50" s="20">
        <v>99.5</v>
      </c>
      <c r="I50" s="20">
        <v>0.5</v>
      </c>
      <c r="J50" s="20">
        <v>0</v>
      </c>
      <c r="K50" s="20">
        <v>99.5</v>
      </c>
      <c r="L50" s="20">
        <v>0.5</v>
      </c>
      <c r="M50" s="20">
        <v>0</v>
      </c>
    </row>
    <row r="51" spans="1:13" x14ac:dyDescent="0.25">
      <c r="A51" s="61">
        <v>44519</v>
      </c>
      <c r="B51" s="20">
        <v>75</v>
      </c>
      <c r="C51" s="20">
        <v>24.5</v>
      </c>
      <c r="D51" s="20">
        <v>0.5</v>
      </c>
      <c r="E51" s="20" t="s">
        <v>484</v>
      </c>
      <c r="F51" s="20" t="s">
        <v>484</v>
      </c>
      <c r="G51" s="20" t="s">
        <v>484</v>
      </c>
      <c r="H51" s="20">
        <v>99.5</v>
      </c>
      <c r="I51" s="20">
        <v>0.5</v>
      </c>
      <c r="J51" s="20">
        <v>0</v>
      </c>
      <c r="K51" s="20">
        <v>99.5</v>
      </c>
      <c r="L51" s="20">
        <v>0.5</v>
      </c>
      <c r="M51" s="20">
        <v>0</v>
      </c>
    </row>
    <row r="52" spans="1:13" x14ac:dyDescent="0.25">
      <c r="A52" s="61">
        <v>44520</v>
      </c>
      <c r="B52" s="20">
        <v>75</v>
      </c>
      <c r="C52" s="20">
        <v>24.5</v>
      </c>
      <c r="D52" s="20">
        <v>0.5</v>
      </c>
      <c r="E52" s="20" t="s">
        <v>484</v>
      </c>
      <c r="F52" s="20" t="s">
        <v>484</v>
      </c>
      <c r="G52" s="20" t="s">
        <v>484</v>
      </c>
      <c r="H52" s="20">
        <v>99.5</v>
      </c>
      <c r="I52" s="20">
        <v>0.5</v>
      </c>
      <c r="J52" s="20">
        <v>0</v>
      </c>
      <c r="K52" s="20">
        <v>99.5</v>
      </c>
      <c r="L52" s="20">
        <v>0.5</v>
      </c>
      <c r="M52" s="20">
        <v>0</v>
      </c>
    </row>
    <row r="53" spans="1:13" x14ac:dyDescent="0.25">
      <c r="A53" s="61">
        <v>44521</v>
      </c>
      <c r="B53" s="20">
        <v>75</v>
      </c>
      <c r="C53" s="20">
        <v>24.5</v>
      </c>
      <c r="D53" s="20">
        <v>0.5</v>
      </c>
      <c r="E53" s="20" t="s">
        <v>484</v>
      </c>
      <c r="F53" s="20" t="s">
        <v>484</v>
      </c>
      <c r="G53" s="20" t="s">
        <v>484</v>
      </c>
      <c r="H53" s="20">
        <v>99.5</v>
      </c>
      <c r="I53" s="20">
        <v>0.5</v>
      </c>
      <c r="J53" s="20">
        <v>0</v>
      </c>
      <c r="K53" s="20">
        <v>99.5</v>
      </c>
      <c r="L53" s="20">
        <v>0.5</v>
      </c>
      <c r="M53" s="20">
        <v>0</v>
      </c>
    </row>
    <row r="54" spans="1:13" x14ac:dyDescent="0.25">
      <c r="A54" s="61">
        <v>44522</v>
      </c>
      <c r="B54" s="20">
        <v>75</v>
      </c>
      <c r="C54" s="20">
        <v>24.5</v>
      </c>
      <c r="D54" s="20">
        <v>0.5</v>
      </c>
      <c r="E54" s="20" t="s">
        <v>484</v>
      </c>
      <c r="F54" s="20" t="s">
        <v>484</v>
      </c>
      <c r="G54" s="20" t="s">
        <v>484</v>
      </c>
      <c r="H54" s="20">
        <v>99.5</v>
      </c>
      <c r="I54" s="20">
        <v>0.5</v>
      </c>
      <c r="J54" s="20">
        <v>0</v>
      </c>
      <c r="K54" s="20">
        <v>99.5</v>
      </c>
      <c r="L54" s="20">
        <v>0.5</v>
      </c>
      <c r="M54" s="20">
        <v>0</v>
      </c>
    </row>
    <row r="55" spans="1:13" x14ac:dyDescent="0.25">
      <c r="A55" s="61">
        <v>44523</v>
      </c>
      <c r="B55" s="20">
        <v>72.5</v>
      </c>
      <c r="C55" s="20">
        <v>27</v>
      </c>
      <c r="D55" s="20">
        <v>0.5</v>
      </c>
      <c r="E55" s="20" t="s">
        <v>484</v>
      </c>
      <c r="F55" s="20" t="s">
        <v>484</v>
      </c>
      <c r="G55" s="20" t="s">
        <v>484</v>
      </c>
      <c r="H55" s="20">
        <v>99.5</v>
      </c>
      <c r="I55" s="20">
        <v>0.5</v>
      </c>
      <c r="J55" s="20">
        <v>0</v>
      </c>
      <c r="K55" s="20">
        <v>99.5</v>
      </c>
      <c r="L55" s="20">
        <v>0.5</v>
      </c>
      <c r="M55" s="20">
        <v>0</v>
      </c>
    </row>
    <row r="56" spans="1:13" x14ac:dyDescent="0.25">
      <c r="A56" s="61">
        <v>44524</v>
      </c>
      <c r="B56" s="20">
        <v>72.5</v>
      </c>
      <c r="C56" s="20">
        <v>27</v>
      </c>
      <c r="D56" s="20">
        <v>0.5</v>
      </c>
      <c r="E56" s="20" t="s">
        <v>484</v>
      </c>
      <c r="F56" s="20" t="s">
        <v>484</v>
      </c>
      <c r="G56" s="20" t="s">
        <v>484</v>
      </c>
      <c r="H56" s="20">
        <v>99.5</v>
      </c>
      <c r="I56" s="20">
        <v>0.5</v>
      </c>
      <c r="J56" s="20">
        <v>0</v>
      </c>
      <c r="K56" s="20">
        <v>99.5</v>
      </c>
      <c r="L56" s="20">
        <v>0.5</v>
      </c>
      <c r="M56" s="20">
        <v>0</v>
      </c>
    </row>
    <row r="57" spans="1:13" x14ac:dyDescent="0.25">
      <c r="A57" s="61">
        <v>44525</v>
      </c>
      <c r="B57" s="20">
        <v>72.5</v>
      </c>
      <c r="C57" s="20">
        <v>27</v>
      </c>
      <c r="D57" s="20">
        <v>0.5</v>
      </c>
      <c r="E57" s="20" t="s">
        <v>484</v>
      </c>
      <c r="F57" s="20" t="s">
        <v>484</v>
      </c>
      <c r="G57" s="20" t="s">
        <v>484</v>
      </c>
      <c r="H57" s="20">
        <v>99.5</v>
      </c>
      <c r="I57" s="20">
        <v>0.5</v>
      </c>
      <c r="J57" s="20">
        <v>0</v>
      </c>
      <c r="K57" s="20">
        <v>99.5</v>
      </c>
      <c r="L57" s="20">
        <v>0.5</v>
      </c>
      <c r="M57" s="20">
        <v>0</v>
      </c>
    </row>
    <row r="58" spans="1:13" x14ac:dyDescent="0.25">
      <c r="A58" s="61">
        <v>44526</v>
      </c>
      <c r="B58" s="20">
        <v>72.5</v>
      </c>
      <c r="C58" s="20">
        <v>27</v>
      </c>
      <c r="D58" s="20">
        <v>0.5</v>
      </c>
      <c r="E58" s="20" t="s">
        <v>484</v>
      </c>
      <c r="F58" s="20" t="s">
        <v>484</v>
      </c>
      <c r="G58" s="20" t="s">
        <v>484</v>
      </c>
      <c r="H58" s="20">
        <v>99.5</v>
      </c>
      <c r="I58" s="20">
        <v>0.5</v>
      </c>
      <c r="J58" s="20">
        <v>0</v>
      </c>
      <c r="K58" s="20">
        <v>99.5</v>
      </c>
      <c r="L58" s="20">
        <v>0.5</v>
      </c>
      <c r="M58" s="20">
        <v>0</v>
      </c>
    </row>
    <row r="59" spans="1:13" x14ac:dyDescent="0.25">
      <c r="A59" s="61">
        <v>44527</v>
      </c>
      <c r="B59" s="20">
        <v>72.5</v>
      </c>
      <c r="C59" s="20">
        <v>27</v>
      </c>
      <c r="D59" s="20">
        <v>0.5</v>
      </c>
      <c r="E59" s="20" t="s">
        <v>484</v>
      </c>
      <c r="F59" s="20" t="s">
        <v>484</v>
      </c>
      <c r="G59" s="20" t="s">
        <v>484</v>
      </c>
      <c r="H59" s="20">
        <v>99.5</v>
      </c>
      <c r="I59" s="20">
        <v>0.5</v>
      </c>
      <c r="J59" s="20">
        <v>0</v>
      </c>
      <c r="K59" s="20">
        <v>99.5</v>
      </c>
      <c r="L59" s="20">
        <v>0.5</v>
      </c>
      <c r="M59" s="20">
        <v>0</v>
      </c>
    </row>
    <row r="60" spans="1:13" x14ac:dyDescent="0.25">
      <c r="A60" s="61">
        <v>44528</v>
      </c>
      <c r="B60" s="20">
        <v>72.5</v>
      </c>
      <c r="C60" s="20">
        <v>27</v>
      </c>
      <c r="D60" s="20">
        <v>0.5</v>
      </c>
      <c r="E60" s="20" t="s">
        <v>484</v>
      </c>
      <c r="F60" s="20" t="s">
        <v>484</v>
      </c>
      <c r="G60" s="20" t="s">
        <v>484</v>
      </c>
      <c r="H60" s="20">
        <v>99.5</v>
      </c>
      <c r="I60" s="20">
        <v>0.5</v>
      </c>
      <c r="J60" s="20">
        <v>0</v>
      </c>
      <c r="K60" s="20">
        <v>99.5</v>
      </c>
      <c r="L60" s="20">
        <v>0.5</v>
      </c>
      <c r="M60" s="20">
        <v>0</v>
      </c>
    </row>
    <row r="61" spans="1:13" x14ac:dyDescent="0.25">
      <c r="A61" s="61">
        <v>44529</v>
      </c>
      <c r="B61" s="20">
        <v>72.5</v>
      </c>
      <c r="C61" s="20">
        <v>27</v>
      </c>
      <c r="D61" s="20">
        <v>0.5</v>
      </c>
      <c r="E61" s="20" t="s">
        <v>484</v>
      </c>
      <c r="F61" s="20" t="s">
        <v>484</v>
      </c>
      <c r="G61" s="20" t="s">
        <v>484</v>
      </c>
      <c r="H61" s="20">
        <v>99.5</v>
      </c>
      <c r="I61" s="20">
        <v>0.5</v>
      </c>
      <c r="J61" s="20">
        <v>0</v>
      </c>
      <c r="K61" s="20">
        <v>99.5</v>
      </c>
      <c r="L61" s="20">
        <v>0.5</v>
      </c>
      <c r="M61" s="20">
        <v>0</v>
      </c>
    </row>
    <row r="62" spans="1:13" x14ac:dyDescent="0.25">
      <c r="A62" s="61">
        <v>44530</v>
      </c>
      <c r="B62" s="20">
        <v>71.5</v>
      </c>
      <c r="C62" s="20">
        <v>28</v>
      </c>
      <c r="D62" s="20">
        <v>0.5</v>
      </c>
      <c r="E62" s="20" t="s">
        <v>484</v>
      </c>
      <c r="F62" s="20" t="s">
        <v>484</v>
      </c>
      <c r="G62" s="20" t="s">
        <v>484</v>
      </c>
      <c r="H62" s="20">
        <v>99.5</v>
      </c>
      <c r="I62" s="20">
        <v>0.5</v>
      </c>
      <c r="J62" s="20">
        <v>0</v>
      </c>
      <c r="K62" s="20">
        <v>99.5</v>
      </c>
      <c r="L62" s="20">
        <v>0.5</v>
      </c>
      <c r="M62" s="20">
        <v>0</v>
      </c>
    </row>
    <row r="63" spans="1:13" x14ac:dyDescent="0.25">
      <c r="A63" s="61">
        <v>44531</v>
      </c>
      <c r="B63" s="20">
        <v>71.5</v>
      </c>
      <c r="C63" s="20">
        <v>28</v>
      </c>
      <c r="D63" s="20">
        <v>0.5</v>
      </c>
      <c r="E63" s="20" t="s">
        <v>484</v>
      </c>
      <c r="F63" s="20" t="s">
        <v>484</v>
      </c>
      <c r="G63" s="20" t="s">
        <v>484</v>
      </c>
      <c r="H63" s="20">
        <v>99.5</v>
      </c>
      <c r="I63" s="20">
        <v>0.5</v>
      </c>
      <c r="J63" s="20">
        <v>0</v>
      </c>
      <c r="K63" s="20">
        <v>99.5</v>
      </c>
      <c r="L63" s="20">
        <v>0.5</v>
      </c>
      <c r="M63" s="20">
        <v>0</v>
      </c>
    </row>
    <row r="64" spans="1:13" x14ac:dyDescent="0.25">
      <c r="A64" s="61">
        <v>44532</v>
      </c>
      <c r="B64" s="20">
        <v>71.5</v>
      </c>
      <c r="C64" s="20">
        <v>28</v>
      </c>
      <c r="D64" s="20">
        <v>0.5</v>
      </c>
      <c r="E64" s="20" t="s">
        <v>484</v>
      </c>
      <c r="F64" s="20" t="s">
        <v>484</v>
      </c>
      <c r="G64" s="20" t="s">
        <v>484</v>
      </c>
      <c r="H64" s="20">
        <v>99.5</v>
      </c>
      <c r="I64" s="20">
        <v>0.5</v>
      </c>
      <c r="J64" s="20">
        <v>0</v>
      </c>
      <c r="K64" s="20">
        <v>99.5</v>
      </c>
      <c r="L64" s="20">
        <v>0.5</v>
      </c>
      <c r="M64" s="20">
        <v>0</v>
      </c>
    </row>
    <row r="65" spans="1:13" x14ac:dyDescent="0.25">
      <c r="A65" s="61">
        <v>44533</v>
      </c>
      <c r="B65" s="20">
        <v>71.5</v>
      </c>
      <c r="C65" s="20">
        <v>28</v>
      </c>
      <c r="D65" s="20">
        <v>0.5</v>
      </c>
      <c r="E65" s="20" t="s">
        <v>484</v>
      </c>
      <c r="F65" s="20" t="s">
        <v>484</v>
      </c>
      <c r="G65" s="20" t="s">
        <v>484</v>
      </c>
      <c r="H65" s="20">
        <v>99.5</v>
      </c>
      <c r="I65" s="20">
        <v>0.5</v>
      </c>
      <c r="J65" s="20">
        <v>0</v>
      </c>
      <c r="K65" s="20">
        <v>99.5</v>
      </c>
      <c r="L65" s="20">
        <v>0.5</v>
      </c>
      <c r="M65" s="20">
        <v>0</v>
      </c>
    </row>
    <row r="66" spans="1:13" x14ac:dyDescent="0.25">
      <c r="A66" s="61">
        <v>44534</v>
      </c>
      <c r="B66" s="20">
        <v>71.5</v>
      </c>
      <c r="C66" s="20">
        <v>28</v>
      </c>
      <c r="D66" s="20">
        <v>0.5</v>
      </c>
      <c r="E66" s="20" t="s">
        <v>484</v>
      </c>
      <c r="F66" s="20" t="s">
        <v>484</v>
      </c>
      <c r="G66" s="20" t="s">
        <v>484</v>
      </c>
      <c r="H66" s="20">
        <v>99.5</v>
      </c>
      <c r="I66" s="20">
        <v>0.5</v>
      </c>
      <c r="J66" s="20">
        <v>0</v>
      </c>
      <c r="K66" s="20">
        <v>99.5</v>
      </c>
      <c r="L66" s="20">
        <v>0.5</v>
      </c>
      <c r="M66" s="20">
        <v>0</v>
      </c>
    </row>
    <row r="67" spans="1:13" x14ac:dyDescent="0.25">
      <c r="A67" s="61">
        <v>44535</v>
      </c>
      <c r="B67" s="20">
        <v>71.5</v>
      </c>
      <c r="C67" s="20">
        <v>28</v>
      </c>
      <c r="D67" s="20">
        <v>0.5</v>
      </c>
      <c r="E67" s="20" t="s">
        <v>484</v>
      </c>
      <c r="F67" s="20" t="s">
        <v>484</v>
      </c>
      <c r="G67" s="20" t="s">
        <v>484</v>
      </c>
      <c r="H67" s="20">
        <v>99.5</v>
      </c>
      <c r="I67" s="20">
        <v>0.5</v>
      </c>
      <c r="J67" s="20">
        <v>0</v>
      </c>
      <c r="K67" s="20">
        <v>99.5</v>
      </c>
      <c r="L67" s="20">
        <v>0.5</v>
      </c>
      <c r="M67" s="20">
        <v>0</v>
      </c>
    </row>
    <row r="68" spans="1:13" x14ac:dyDescent="0.25">
      <c r="A68" s="61">
        <v>44536</v>
      </c>
      <c r="B68" s="20">
        <v>71.5</v>
      </c>
      <c r="C68" s="20">
        <v>28</v>
      </c>
      <c r="D68" s="20">
        <v>0.5</v>
      </c>
      <c r="E68" s="20" t="s">
        <v>484</v>
      </c>
      <c r="F68" s="20" t="s">
        <v>484</v>
      </c>
      <c r="G68" s="20" t="s">
        <v>484</v>
      </c>
      <c r="H68" s="20">
        <v>99.5</v>
      </c>
      <c r="I68" s="20">
        <v>0.5</v>
      </c>
      <c r="J68" s="20">
        <v>0</v>
      </c>
      <c r="K68" s="20">
        <v>99.5</v>
      </c>
      <c r="L68" s="20">
        <v>0.5</v>
      </c>
      <c r="M68" s="20">
        <v>0</v>
      </c>
    </row>
    <row r="69" spans="1:13" x14ac:dyDescent="0.25">
      <c r="A69" s="61">
        <v>44537</v>
      </c>
      <c r="B69" s="20">
        <v>69.5</v>
      </c>
      <c r="C69" s="20">
        <v>30</v>
      </c>
      <c r="D69" s="20">
        <v>0.5</v>
      </c>
      <c r="E69" s="20" t="s">
        <v>484</v>
      </c>
      <c r="F69" s="20" t="s">
        <v>484</v>
      </c>
      <c r="G69" s="20" t="s">
        <v>484</v>
      </c>
      <c r="H69" s="20">
        <v>99.5</v>
      </c>
      <c r="I69" s="20">
        <v>0.5</v>
      </c>
      <c r="J69" s="20">
        <v>0</v>
      </c>
      <c r="K69" s="20">
        <v>99.5</v>
      </c>
      <c r="L69" s="20">
        <v>0.5</v>
      </c>
      <c r="M69" s="20">
        <v>0</v>
      </c>
    </row>
    <row r="70" spans="1:13" x14ac:dyDescent="0.25">
      <c r="A70" s="61">
        <v>44538</v>
      </c>
      <c r="B70" s="20">
        <v>69.5</v>
      </c>
      <c r="C70" s="20">
        <v>30</v>
      </c>
      <c r="D70" s="20">
        <v>0.5</v>
      </c>
      <c r="E70" s="20" t="s">
        <v>484</v>
      </c>
      <c r="F70" s="20" t="s">
        <v>484</v>
      </c>
      <c r="G70" s="20" t="s">
        <v>484</v>
      </c>
      <c r="H70" s="20">
        <v>99.5</v>
      </c>
      <c r="I70" s="20">
        <v>0.5</v>
      </c>
      <c r="J70" s="20">
        <v>0</v>
      </c>
      <c r="K70" s="20">
        <v>99</v>
      </c>
      <c r="L70" s="20">
        <v>1</v>
      </c>
      <c r="M70" s="20">
        <v>0</v>
      </c>
    </row>
    <row r="71" spans="1:13" x14ac:dyDescent="0.25">
      <c r="A71" s="61">
        <v>44539</v>
      </c>
      <c r="B71" s="20">
        <v>69.5</v>
      </c>
      <c r="C71" s="20">
        <v>30</v>
      </c>
      <c r="D71" s="20">
        <v>0.5</v>
      </c>
      <c r="E71" s="20" t="s">
        <v>484</v>
      </c>
      <c r="F71" s="20" t="s">
        <v>484</v>
      </c>
      <c r="G71" s="20" t="s">
        <v>484</v>
      </c>
      <c r="H71" s="20">
        <v>99.5</v>
      </c>
      <c r="I71" s="20">
        <v>0.5</v>
      </c>
      <c r="J71" s="20">
        <v>0</v>
      </c>
      <c r="K71" s="20">
        <v>99</v>
      </c>
      <c r="L71" s="20">
        <v>1</v>
      </c>
      <c r="M71" s="20">
        <v>0</v>
      </c>
    </row>
    <row r="72" spans="1:13" x14ac:dyDescent="0.25">
      <c r="A72" s="61">
        <v>44540</v>
      </c>
      <c r="B72" s="20">
        <v>69.5</v>
      </c>
      <c r="C72" s="20">
        <v>30</v>
      </c>
      <c r="D72" s="20">
        <v>0.5</v>
      </c>
      <c r="E72" s="20" t="s">
        <v>484</v>
      </c>
      <c r="F72" s="20" t="s">
        <v>484</v>
      </c>
      <c r="G72" s="20" t="s">
        <v>484</v>
      </c>
      <c r="H72" s="20">
        <v>99.5</v>
      </c>
      <c r="I72" s="20">
        <v>0.5</v>
      </c>
      <c r="J72" s="20">
        <v>0</v>
      </c>
      <c r="K72" s="20">
        <v>99</v>
      </c>
      <c r="L72" s="20">
        <v>1</v>
      </c>
      <c r="M72" s="20">
        <v>0</v>
      </c>
    </row>
    <row r="73" spans="1:13" x14ac:dyDescent="0.25">
      <c r="A73" s="61">
        <v>44541</v>
      </c>
      <c r="B73" s="20">
        <v>69.5</v>
      </c>
      <c r="C73" s="20">
        <v>30</v>
      </c>
      <c r="D73" s="20">
        <v>0.5</v>
      </c>
      <c r="E73" s="20" t="s">
        <v>484</v>
      </c>
      <c r="F73" s="20" t="s">
        <v>484</v>
      </c>
      <c r="G73" s="20" t="s">
        <v>484</v>
      </c>
      <c r="H73" s="20">
        <v>99.5</v>
      </c>
      <c r="I73" s="20">
        <v>0.5</v>
      </c>
      <c r="J73" s="20">
        <v>0</v>
      </c>
      <c r="K73" s="20">
        <v>99</v>
      </c>
      <c r="L73" s="20">
        <v>1</v>
      </c>
      <c r="M73" s="20">
        <v>0</v>
      </c>
    </row>
    <row r="74" spans="1:13" x14ac:dyDescent="0.25">
      <c r="A74" s="61">
        <v>44542</v>
      </c>
      <c r="B74" s="20">
        <v>69.5</v>
      </c>
      <c r="C74" s="20">
        <v>30</v>
      </c>
      <c r="D74" s="20">
        <v>0.5</v>
      </c>
      <c r="E74" s="20" t="s">
        <v>484</v>
      </c>
      <c r="F74" s="20" t="s">
        <v>484</v>
      </c>
      <c r="G74" s="20" t="s">
        <v>484</v>
      </c>
      <c r="H74" s="20">
        <v>99.5</v>
      </c>
      <c r="I74" s="20">
        <v>0.5</v>
      </c>
      <c r="J74" s="20">
        <v>0</v>
      </c>
      <c r="K74" s="20">
        <v>99</v>
      </c>
      <c r="L74" s="20">
        <v>1</v>
      </c>
      <c r="M74" s="20">
        <v>0</v>
      </c>
    </row>
    <row r="75" spans="1:13" x14ac:dyDescent="0.25">
      <c r="A75" s="61">
        <v>44543</v>
      </c>
      <c r="B75" s="20">
        <v>69.5</v>
      </c>
      <c r="C75" s="20">
        <v>30</v>
      </c>
      <c r="D75" s="20">
        <v>0.5</v>
      </c>
      <c r="E75" s="20" t="s">
        <v>484</v>
      </c>
      <c r="F75" s="20" t="s">
        <v>484</v>
      </c>
      <c r="G75" s="20" t="s">
        <v>484</v>
      </c>
      <c r="H75" s="20">
        <v>99.5</v>
      </c>
      <c r="I75" s="20">
        <v>0.5</v>
      </c>
      <c r="J75" s="20">
        <v>0</v>
      </c>
      <c r="K75" s="20">
        <v>99</v>
      </c>
      <c r="L75" s="20">
        <v>1</v>
      </c>
      <c r="M75" s="20">
        <v>0</v>
      </c>
    </row>
    <row r="76" spans="1:13" x14ac:dyDescent="0.25">
      <c r="A76" s="61">
        <v>44544</v>
      </c>
      <c r="B76" s="20">
        <f t="shared" ref="B76:B82" si="1">135/2</f>
        <v>67.5</v>
      </c>
      <c r="C76" s="20">
        <f t="shared" ref="C76:C82" si="2">64/2</f>
        <v>32</v>
      </c>
      <c r="D76" s="20">
        <v>0.5</v>
      </c>
      <c r="E76" s="20" t="s">
        <v>484</v>
      </c>
      <c r="F76" s="20" t="s">
        <v>484</v>
      </c>
      <c r="G76" s="20" t="s">
        <v>484</v>
      </c>
      <c r="H76" s="20">
        <v>99.5</v>
      </c>
      <c r="I76" s="20">
        <v>0.5</v>
      </c>
      <c r="J76" s="20">
        <v>0</v>
      </c>
      <c r="K76" s="20">
        <v>99</v>
      </c>
      <c r="L76" s="20">
        <v>1</v>
      </c>
      <c r="M76" s="20">
        <v>0</v>
      </c>
    </row>
    <row r="77" spans="1:13" x14ac:dyDescent="0.25">
      <c r="A77" s="61">
        <v>44545</v>
      </c>
      <c r="B77" s="20">
        <f t="shared" si="1"/>
        <v>67.5</v>
      </c>
      <c r="C77" s="20">
        <f t="shared" si="2"/>
        <v>32</v>
      </c>
      <c r="D77" s="20">
        <v>0.5</v>
      </c>
      <c r="E77" s="20" t="s">
        <v>484</v>
      </c>
      <c r="F77" s="20" t="s">
        <v>484</v>
      </c>
      <c r="G77" s="20" t="s">
        <v>484</v>
      </c>
      <c r="H77" s="20">
        <v>98.5</v>
      </c>
      <c r="I77" s="20">
        <v>1.5</v>
      </c>
      <c r="J77" s="20">
        <v>0</v>
      </c>
      <c r="K77" s="20">
        <v>98</v>
      </c>
      <c r="L77" s="20">
        <v>2</v>
      </c>
      <c r="M77" s="20">
        <v>0</v>
      </c>
    </row>
    <row r="78" spans="1:13" x14ac:dyDescent="0.25">
      <c r="A78" s="61">
        <v>44546</v>
      </c>
      <c r="B78" s="20">
        <f t="shared" si="1"/>
        <v>67.5</v>
      </c>
      <c r="C78" s="20">
        <f t="shared" si="2"/>
        <v>32</v>
      </c>
      <c r="D78" s="20">
        <v>0.5</v>
      </c>
      <c r="E78" s="20" t="s">
        <v>484</v>
      </c>
      <c r="F78" s="20" t="s">
        <v>484</v>
      </c>
      <c r="G78" s="20" t="s">
        <v>484</v>
      </c>
      <c r="H78" s="20">
        <v>98.5</v>
      </c>
      <c r="I78" s="20">
        <v>1.5</v>
      </c>
      <c r="J78" s="20">
        <v>0</v>
      </c>
      <c r="K78" s="20">
        <v>98</v>
      </c>
      <c r="L78" s="20">
        <v>2</v>
      </c>
      <c r="M78" s="20">
        <v>0</v>
      </c>
    </row>
    <row r="79" spans="1:13" x14ac:dyDescent="0.25">
      <c r="A79" s="61">
        <v>44547</v>
      </c>
      <c r="B79" s="20">
        <f t="shared" si="1"/>
        <v>67.5</v>
      </c>
      <c r="C79" s="20">
        <f t="shared" si="2"/>
        <v>32</v>
      </c>
      <c r="D79" s="20">
        <v>0.5</v>
      </c>
      <c r="E79" s="20" t="s">
        <v>484</v>
      </c>
      <c r="F79" s="20" t="s">
        <v>484</v>
      </c>
      <c r="G79" s="20" t="s">
        <v>484</v>
      </c>
      <c r="H79" s="20">
        <v>98.5</v>
      </c>
      <c r="I79" s="20">
        <v>1.5</v>
      </c>
      <c r="J79" s="20">
        <v>0</v>
      </c>
      <c r="K79" s="20">
        <v>98</v>
      </c>
      <c r="L79" s="20">
        <v>2</v>
      </c>
      <c r="M79" s="20">
        <v>0</v>
      </c>
    </row>
    <row r="80" spans="1:13" x14ac:dyDescent="0.25">
      <c r="A80" s="61">
        <v>44548</v>
      </c>
      <c r="B80" s="20">
        <f t="shared" si="1"/>
        <v>67.5</v>
      </c>
      <c r="C80" s="20">
        <f t="shared" si="2"/>
        <v>32</v>
      </c>
      <c r="D80" s="20">
        <v>0.5</v>
      </c>
      <c r="E80" s="20" t="s">
        <v>484</v>
      </c>
      <c r="F80" s="20" t="s">
        <v>484</v>
      </c>
      <c r="G80" s="20" t="s">
        <v>484</v>
      </c>
      <c r="H80" s="20">
        <v>98.5</v>
      </c>
      <c r="I80" s="20">
        <v>1.5</v>
      </c>
      <c r="J80" s="20">
        <v>0</v>
      </c>
      <c r="K80" s="20">
        <v>98</v>
      </c>
      <c r="L80" s="20">
        <v>2</v>
      </c>
      <c r="M80" s="20">
        <v>0</v>
      </c>
    </row>
    <row r="81" spans="1:13" x14ac:dyDescent="0.25">
      <c r="A81" s="61">
        <v>44549</v>
      </c>
      <c r="B81" s="20">
        <f t="shared" si="1"/>
        <v>67.5</v>
      </c>
      <c r="C81" s="20">
        <f t="shared" si="2"/>
        <v>32</v>
      </c>
      <c r="D81" s="20">
        <v>0.5</v>
      </c>
      <c r="E81" s="20" t="s">
        <v>484</v>
      </c>
      <c r="F81" s="20" t="s">
        <v>484</v>
      </c>
      <c r="G81" s="20" t="s">
        <v>484</v>
      </c>
      <c r="H81" s="20">
        <v>98.5</v>
      </c>
      <c r="I81" s="20">
        <v>1.5</v>
      </c>
      <c r="J81" s="20">
        <v>0</v>
      </c>
      <c r="K81" s="20">
        <v>98</v>
      </c>
      <c r="L81" s="20">
        <v>2</v>
      </c>
      <c r="M81" s="20">
        <v>0</v>
      </c>
    </row>
    <row r="82" spans="1:13" x14ac:dyDescent="0.25">
      <c r="A82" s="61">
        <v>44550</v>
      </c>
      <c r="B82" s="20">
        <f t="shared" si="1"/>
        <v>67.5</v>
      </c>
      <c r="C82" s="20">
        <f t="shared" si="2"/>
        <v>32</v>
      </c>
      <c r="D82" s="20">
        <v>0.5</v>
      </c>
      <c r="E82" s="20" t="s">
        <v>484</v>
      </c>
      <c r="F82" s="20" t="s">
        <v>484</v>
      </c>
      <c r="G82" s="20" t="s">
        <v>484</v>
      </c>
      <c r="H82" s="20">
        <v>98.5</v>
      </c>
      <c r="I82" s="20">
        <v>1.5</v>
      </c>
      <c r="J82" s="20">
        <v>0</v>
      </c>
      <c r="K82" s="20">
        <v>98</v>
      </c>
      <c r="L82" s="20">
        <v>2</v>
      </c>
      <c r="M82" s="20">
        <v>0</v>
      </c>
    </row>
    <row r="83" spans="1:13" x14ac:dyDescent="0.25">
      <c r="A83" s="61">
        <v>44551</v>
      </c>
      <c r="B83" s="20">
        <f t="shared" ref="B83:B89" si="3">125/2</f>
        <v>62.5</v>
      </c>
      <c r="C83" s="20">
        <f t="shared" ref="C83:C89" si="4">74/2</f>
        <v>37</v>
      </c>
      <c r="D83" s="20">
        <v>0.5</v>
      </c>
      <c r="E83" s="20" t="s">
        <v>484</v>
      </c>
      <c r="F83" s="20" t="s">
        <v>484</v>
      </c>
      <c r="G83" s="20" t="s">
        <v>484</v>
      </c>
      <c r="H83" s="20">
        <v>98.5</v>
      </c>
      <c r="I83" s="20">
        <v>1.5</v>
      </c>
      <c r="J83" s="20">
        <v>0</v>
      </c>
      <c r="K83" s="20">
        <v>98</v>
      </c>
      <c r="L83" s="20">
        <v>2</v>
      </c>
      <c r="M83" s="20">
        <v>0</v>
      </c>
    </row>
    <row r="84" spans="1:13" x14ac:dyDescent="0.25">
      <c r="A84" s="61">
        <v>44552</v>
      </c>
      <c r="B84" s="20">
        <f t="shared" si="3"/>
        <v>62.5</v>
      </c>
      <c r="C84" s="20">
        <f t="shared" si="4"/>
        <v>37</v>
      </c>
      <c r="D84" s="20">
        <v>0.5</v>
      </c>
      <c r="E84" s="20" t="s">
        <v>484</v>
      </c>
      <c r="F84" s="20" t="s">
        <v>484</v>
      </c>
      <c r="G84" s="20" t="s">
        <v>484</v>
      </c>
      <c r="H84" s="20">
        <v>97.5</v>
      </c>
      <c r="I84" s="20">
        <v>2.5</v>
      </c>
      <c r="J84" s="20">
        <v>0</v>
      </c>
      <c r="K84" s="20">
        <v>96</v>
      </c>
      <c r="L84" s="20">
        <v>4</v>
      </c>
      <c r="M84" s="20">
        <v>0</v>
      </c>
    </row>
    <row r="85" spans="1:13" x14ac:dyDescent="0.25">
      <c r="A85" s="61">
        <v>44553</v>
      </c>
      <c r="B85" s="20">
        <f t="shared" si="3"/>
        <v>62.5</v>
      </c>
      <c r="C85" s="20">
        <f t="shared" si="4"/>
        <v>37</v>
      </c>
      <c r="D85" s="20">
        <v>0.5</v>
      </c>
      <c r="E85" s="20" t="s">
        <v>484</v>
      </c>
      <c r="F85" s="20" t="s">
        <v>484</v>
      </c>
      <c r="G85" s="20" t="s">
        <v>484</v>
      </c>
      <c r="H85" s="20">
        <v>97.5</v>
      </c>
      <c r="I85" s="20">
        <v>2.5</v>
      </c>
      <c r="J85" s="20">
        <v>0</v>
      </c>
      <c r="K85" s="20">
        <v>96</v>
      </c>
      <c r="L85" s="20">
        <v>4</v>
      </c>
      <c r="M85" s="20">
        <v>0</v>
      </c>
    </row>
    <row r="86" spans="1:13" x14ac:dyDescent="0.25">
      <c r="A86" s="61">
        <v>44554</v>
      </c>
      <c r="B86" s="20">
        <f t="shared" si="3"/>
        <v>62.5</v>
      </c>
      <c r="C86" s="20">
        <f t="shared" si="4"/>
        <v>37</v>
      </c>
      <c r="D86" s="20">
        <v>0.5</v>
      </c>
      <c r="E86" s="20" t="s">
        <v>484</v>
      </c>
      <c r="F86" s="20" t="s">
        <v>484</v>
      </c>
      <c r="G86" s="20" t="s">
        <v>484</v>
      </c>
      <c r="H86" s="20">
        <v>97.5</v>
      </c>
      <c r="I86" s="20">
        <v>2.5</v>
      </c>
      <c r="J86" s="20">
        <v>0</v>
      </c>
      <c r="K86" s="20">
        <v>96</v>
      </c>
      <c r="L86" s="20">
        <v>4</v>
      </c>
      <c r="M86" s="20">
        <v>0</v>
      </c>
    </row>
    <row r="87" spans="1:13" x14ac:dyDescent="0.25">
      <c r="A87" s="61">
        <v>44555</v>
      </c>
      <c r="B87" s="20">
        <f t="shared" si="3"/>
        <v>62.5</v>
      </c>
      <c r="C87" s="20">
        <f t="shared" si="4"/>
        <v>37</v>
      </c>
      <c r="D87" s="20">
        <v>0.5</v>
      </c>
      <c r="E87" s="20" t="s">
        <v>484</v>
      </c>
      <c r="F87" s="20" t="s">
        <v>484</v>
      </c>
      <c r="G87" s="20" t="s">
        <v>484</v>
      </c>
      <c r="H87" s="20">
        <v>97.5</v>
      </c>
      <c r="I87" s="20">
        <v>2.5</v>
      </c>
      <c r="J87" s="20">
        <v>0</v>
      </c>
      <c r="K87" s="20">
        <v>96</v>
      </c>
      <c r="L87" s="20">
        <v>4</v>
      </c>
      <c r="M87" s="20">
        <v>0</v>
      </c>
    </row>
    <row r="88" spans="1:13" x14ac:dyDescent="0.25">
      <c r="A88" s="61">
        <v>44556</v>
      </c>
      <c r="B88" s="20">
        <f t="shared" si="3"/>
        <v>62.5</v>
      </c>
      <c r="C88" s="20">
        <f t="shared" si="4"/>
        <v>37</v>
      </c>
      <c r="D88" s="20">
        <v>0.5</v>
      </c>
      <c r="E88" s="20" t="s">
        <v>484</v>
      </c>
      <c r="F88" s="20" t="s">
        <v>484</v>
      </c>
      <c r="G88" s="20" t="s">
        <v>484</v>
      </c>
      <c r="H88" s="20">
        <v>97.5</v>
      </c>
      <c r="I88" s="20">
        <v>2.5</v>
      </c>
      <c r="J88" s="20">
        <v>0</v>
      </c>
      <c r="K88" s="20">
        <v>96</v>
      </c>
      <c r="L88" s="20">
        <v>4</v>
      </c>
      <c r="M88" s="20">
        <v>0</v>
      </c>
    </row>
    <row r="89" spans="1:13" x14ac:dyDescent="0.25">
      <c r="A89" s="61">
        <v>44557</v>
      </c>
      <c r="B89" s="20">
        <f t="shared" si="3"/>
        <v>62.5</v>
      </c>
      <c r="C89" s="20">
        <f t="shared" si="4"/>
        <v>37</v>
      </c>
      <c r="D89" s="20">
        <v>0.5</v>
      </c>
      <c r="E89" s="20" t="s">
        <v>484</v>
      </c>
      <c r="F89" s="20" t="s">
        <v>484</v>
      </c>
      <c r="G89" s="20" t="s">
        <v>484</v>
      </c>
      <c r="H89" s="20">
        <v>97.5</v>
      </c>
      <c r="I89" s="20">
        <v>2.5</v>
      </c>
      <c r="J89" s="20">
        <v>0</v>
      </c>
      <c r="K89" s="20">
        <v>96</v>
      </c>
      <c r="L89" s="20">
        <v>4</v>
      </c>
      <c r="M89" s="20">
        <v>0</v>
      </c>
    </row>
    <row r="90" spans="1:13" x14ac:dyDescent="0.25">
      <c r="A90" s="61">
        <v>44558</v>
      </c>
      <c r="B90" s="20">
        <v>55</v>
      </c>
      <c r="C90" s="20">
        <f t="shared" ref="C90:C96" si="5">89/2</f>
        <v>44.5</v>
      </c>
      <c r="D90" s="20">
        <v>0.5</v>
      </c>
      <c r="E90" s="20" t="s">
        <v>484</v>
      </c>
      <c r="F90" s="20" t="s">
        <v>484</v>
      </c>
      <c r="G90" s="20" t="s">
        <v>484</v>
      </c>
      <c r="H90" s="20">
        <v>97.5</v>
      </c>
      <c r="I90" s="20">
        <v>2.5</v>
      </c>
      <c r="J90" s="20">
        <v>0</v>
      </c>
      <c r="K90" s="20">
        <v>96</v>
      </c>
      <c r="L90" s="20">
        <v>4</v>
      </c>
      <c r="M90" s="20">
        <v>0</v>
      </c>
    </row>
    <row r="91" spans="1:13" x14ac:dyDescent="0.25">
      <c r="A91" s="61">
        <v>44559</v>
      </c>
      <c r="B91" s="20">
        <v>55</v>
      </c>
      <c r="C91" s="20">
        <f t="shared" si="5"/>
        <v>44.5</v>
      </c>
      <c r="D91" s="20">
        <v>0.5</v>
      </c>
      <c r="E91" s="20" t="s">
        <v>484</v>
      </c>
      <c r="F91" s="20" t="s">
        <v>484</v>
      </c>
      <c r="G91" s="20" t="s">
        <v>484</v>
      </c>
      <c r="H91" s="20">
        <v>96.5</v>
      </c>
      <c r="I91" s="20">
        <v>3.5</v>
      </c>
      <c r="J91" s="20">
        <v>0</v>
      </c>
      <c r="K91" s="20">
        <v>94.5</v>
      </c>
      <c r="L91" s="20">
        <v>5.5</v>
      </c>
      <c r="M91" s="20">
        <v>0</v>
      </c>
    </row>
    <row r="92" spans="1:13" x14ac:dyDescent="0.25">
      <c r="A92" s="61">
        <v>44560</v>
      </c>
      <c r="B92" s="20">
        <v>55</v>
      </c>
      <c r="C92" s="20">
        <f t="shared" si="5"/>
        <v>44.5</v>
      </c>
      <c r="D92" s="20">
        <v>0.5</v>
      </c>
      <c r="E92" s="20" t="s">
        <v>484</v>
      </c>
      <c r="F92" s="20" t="s">
        <v>484</v>
      </c>
      <c r="G92" s="20" t="s">
        <v>484</v>
      </c>
      <c r="H92" s="20">
        <v>96.5</v>
      </c>
      <c r="I92" s="20">
        <v>3.5</v>
      </c>
      <c r="J92" s="20">
        <v>0</v>
      </c>
      <c r="K92" s="20">
        <v>94.5</v>
      </c>
      <c r="L92" s="20">
        <v>5.5</v>
      </c>
      <c r="M92" s="20">
        <v>0</v>
      </c>
    </row>
    <row r="93" spans="1:13" x14ac:dyDescent="0.25">
      <c r="A93" s="61">
        <v>44561</v>
      </c>
      <c r="B93" s="20">
        <v>55</v>
      </c>
      <c r="C93" s="20">
        <f t="shared" si="5"/>
        <v>44.5</v>
      </c>
      <c r="D93" s="20">
        <v>0.5</v>
      </c>
      <c r="E93" s="20" t="s">
        <v>484</v>
      </c>
      <c r="F93" s="20" t="s">
        <v>484</v>
      </c>
      <c r="G93" s="20" t="s">
        <v>484</v>
      </c>
      <c r="H93" s="20">
        <v>96.5</v>
      </c>
      <c r="I93" s="20">
        <v>3.5</v>
      </c>
      <c r="J93" s="20">
        <v>0</v>
      </c>
      <c r="K93" s="20">
        <v>94.5</v>
      </c>
      <c r="L93" s="20">
        <v>5.5</v>
      </c>
      <c r="M93" s="20">
        <v>0</v>
      </c>
    </row>
    <row r="94" spans="1:13" x14ac:dyDescent="0.25">
      <c r="A94" s="61">
        <v>44562</v>
      </c>
      <c r="B94" s="20">
        <v>55</v>
      </c>
      <c r="C94" s="20">
        <f t="shared" si="5"/>
        <v>44.5</v>
      </c>
      <c r="D94" s="20">
        <v>0.5</v>
      </c>
      <c r="E94" s="20" t="s">
        <v>484</v>
      </c>
      <c r="F94" s="20" t="s">
        <v>484</v>
      </c>
      <c r="G94" s="20" t="s">
        <v>484</v>
      </c>
      <c r="H94" s="20">
        <v>96.5</v>
      </c>
      <c r="I94" s="20">
        <v>3.5</v>
      </c>
      <c r="J94" s="20">
        <v>0</v>
      </c>
      <c r="K94" s="20">
        <v>94.5</v>
      </c>
      <c r="L94" s="20">
        <v>5.5</v>
      </c>
      <c r="M94" s="20">
        <v>0</v>
      </c>
    </row>
    <row r="95" spans="1:13" x14ac:dyDescent="0.25">
      <c r="A95" s="61">
        <v>44563</v>
      </c>
      <c r="B95" s="20">
        <v>55</v>
      </c>
      <c r="C95" s="20">
        <f t="shared" si="5"/>
        <v>44.5</v>
      </c>
      <c r="D95" s="20">
        <v>0.5</v>
      </c>
      <c r="E95" s="20" t="s">
        <v>484</v>
      </c>
      <c r="F95" s="20" t="s">
        <v>484</v>
      </c>
      <c r="G95" s="20" t="s">
        <v>484</v>
      </c>
      <c r="H95" s="20">
        <v>96.5</v>
      </c>
      <c r="I95" s="20">
        <v>3.5</v>
      </c>
      <c r="J95" s="20">
        <v>0</v>
      </c>
      <c r="K95" s="20">
        <v>94.5</v>
      </c>
      <c r="L95" s="20">
        <v>5.5</v>
      </c>
      <c r="M95" s="20">
        <v>0</v>
      </c>
    </row>
    <row r="96" spans="1:13" x14ac:dyDescent="0.25">
      <c r="A96" s="61">
        <v>44564</v>
      </c>
      <c r="B96" s="20">
        <v>55</v>
      </c>
      <c r="C96" s="20">
        <f t="shared" si="5"/>
        <v>44.5</v>
      </c>
      <c r="D96" s="20">
        <v>0.5</v>
      </c>
      <c r="E96" s="20" t="s">
        <v>484</v>
      </c>
      <c r="F96" s="20" t="s">
        <v>484</v>
      </c>
      <c r="G96" s="20" t="s">
        <v>484</v>
      </c>
      <c r="H96" s="20">
        <v>96.5</v>
      </c>
      <c r="I96" s="20">
        <v>3.5</v>
      </c>
      <c r="J96" s="20">
        <v>0</v>
      </c>
      <c r="K96" s="20">
        <v>94.5</v>
      </c>
      <c r="L96" s="20">
        <v>5.5</v>
      </c>
      <c r="M96" s="20">
        <v>0</v>
      </c>
    </row>
    <row r="97" spans="1:13" x14ac:dyDescent="0.25">
      <c r="A97" s="61">
        <v>44565</v>
      </c>
      <c r="B97" s="20">
        <v>45</v>
      </c>
      <c r="C97" s="20">
        <v>57</v>
      </c>
      <c r="D97" s="20">
        <v>3</v>
      </c>
      <c r="E97" s="20" t="s">
        <v>484</v>
      </c>
      <c r="F97" s="20" t="s">
        <v>484</v>
      </c>
      <c r="G97" s="20" t="s">
        <v>484</v>
      </c>
      <c r="H97" s="20">
        <v>96.5</v>
      </c>
      <c r="I97" s="20">
        <v>3.5</v>
      </c>
      <c r="J97" s="20">
        <v>0</v>
      </c>
      <c r="K97" s="20">
        <v>94.5</v>
      </c>
      <c r="L97" s="20">
        <v>5.5</v>
      </c>
      <c r="M97" s="20">
        <v>0</v>
      </c>
    </row>
    <row r="98" spans="1:13" x14ac:dyDescent="0.25">
      <c r="A98" s="61">
        <v>44566</v>
      </c>
      <c r="B98" s="20">
        <v>45</v>
      </c>
      <c r="C98" s="20">
        <v>57</v>
      </c>
      <c r="D98" s="20">
        <v>3</v>
      </c>
      <c r="E98" s="20" t="s">
        <v>484</v>
      </c>
      <c r="F98" s="20" t="s">
        <v>484</v>
      </c>
      <c r="G98" s="20" t="s">
        <v>484</v>
      </c>
      <c r="H98" s="20">
        <v>94.5</v>
      </c>
      <c r="I98" s="20">
        <v>5.5</v>
      </c>
      <c r="J98" s="20">
        <v>0</v>
      </c>
      <c r="K98" s="20">
        <v>92.5</v>
      </c>
      <c r="L98" s="20">
        <v>7.5</v>
      </c>
      <c r="M98" s="20">
        <v>0</v>
      </c>
    </row>
    <row r="99" spans="1:13" x14ac:dyDescent="0.25">
      <c r="A99" s="61">
        <v>44567</v>
      </c>
      <c r="B99" s="20">
        <v>45</v>
      </c>
      <c r="C99" s="20">
        <v>57</v>
      </c>
      <c r="D99" s="20">
        <v>3</v>
      </c>
      <c r="E99" s="20" t="s">
        <v>484</v>
      </c>
      <c r="F99" s="20" t="s">
        <v>484</v>
      </c>
      <c r="G99" s="20" t="s">
        <v>484</v>
      </c>
      <c r="H99" s="20">
        <v>94.5</v>
      </c>
      <c r="I99" s="20">
        <v>5.5</v>
      </c>
      <c r="J99" s="20">
        <v>0</v>
      </c>
      <c r="K99" s="20">
        <v>92.5</v>
      </c>
      <c r="L99" s="20">
        <v>7.5</v>
      </c>
      <c r="M99" s="20">
        <v>0</v>
      </c>
    </row>
    <row r="100" spans="1:13" x14ac:dyDescent="0.25">
      <c r="A100" s="61">
        <v>44568</v>
      </c>
      <c r="B100" s="20">
        <v>45</v>
      </c>
      <c r="C100" s="20">
        <v>57</v>
      </c>
      <c r="D100" s="20">
        <v>3</v>
      </c>
      <c r="E100" s="20" t="s">
        <v>484</v>
      </c>
      <c r="F100" s="20" t="s">
        <v>484</v>
      </c>
      <c r="G100" s="20" t="s">
        <v>484</v>
      </c>
      <c r="H100" s="20">
        <v>94.5</v>
      </c>
      <c r="I100" s="20">
        <v>5.5</v>
      </c>
      <c r="J100" s="20">
        <v>0</v>
      </c>
      <c r="K100" s="20">
        <v>92.5</v>
      </c>
      <c r="L100" s="20">
        <v>7.5</v>
      </c>
      <c r="M100" s="20">
        <v>0</v>
      </c>
    </row>
    <row r="101" spans="1:13" x14ac:dyDescent="0.25">
      <c r="A101" s="61">
        <v>44569</v>
      </c>
      <c r="B101" s="20">
        <v>45</v>
      </c>
      <c r="C101" s="20">
        <v>57</v>
      </c>
      <c r="D101" s="20">
        <v>3</v>
      </c>
      <c r="E101" s="20" t="s">
        <v>484</v>
      </c>
      <c r="F101" s="20" t="s">
        <v>484</v>
      </c>
      <c r="G101" s="20" t="s">
        <v>484</v>
      </c>
      <c r="H101" s="20">
        <v>94.5</v>
      </c>
      <c r="I101" s="20">
        <v>5.5</v>
      </c>
      <c r="J101" s="20">
        <v>0</v>
      </c>
      <c r="K101" s="20">
        <v>92.5</v>
      </c>
      <c r="L101" s="20">
        <v>7.5</v>
      </c>
      <c r="M101" s="20">
        <v>0</v>
      </c>
    </row>
    <row r="102" spans="1:13" x14ac:dyDescent="0.25">
      <c r="A102" s="61">
        <v>44570</v>
      </c>
      <c r="B102" s="20">
        <v>45</v>
      </c>
      <c r="C102" s="20">
        <v>57</v>
      </c>
      <c r="D102" s="20">
        <v>3</v>
      </c>
      <c r="E102" s="20" t="s">
        <v>484</v>
      </c>
      <c r="F102" s="20" t="s">
        <v>484</v>
      </c>
      <c r="G102" s="20" t="s">
        <v>484</v>
      </c>
      <c r="H102" s="20">
        <v>94.5</v>
      </c>
      <c r="I102" s="20">
        <v>5.5</v>
      </c>
      <c r="J102" s="20">
        <v>0</v>
      </c>
      <c r="K102" s="20">
        <v>92.5</v>
      </c>
      <c r="L102" s="20">
        <v>7.5</v>
      </c>
      <c r="M102" s="20">
        <v>0</v>
      </c>
    </row>
    <row r="103" spans="1:13" x14ac:dyDescent="0.25">
      <c r="A103" s="61">
        <v>44571</v>
      </c>
      <c r="B103" s="20">
        <v>45</v>
      </c>
      <c r="C103" s="20">
        <v>57</v>
      </c>
      <c r="D103" s="20">
        <v>3</v>
      </c>
      <c r="E103" s="20" t="s">
        <v>484</v>
      </c>
      <c r="F103" s="20" t="s">
        <v>484</v>
      </c>
      <c r="G103" s="20" t="s">
        <v>484</v>
      </c>
      <c r="H103" s="20">
        <v>94.5</v>
      </c>
      <c r="I103" s="20">
        <v>5.5</v>
      </c>
      <c r="J103" s="20">
        <v>0</v>
      </c>
      <c r="K103" s="20">
        <v>92.5</v>
      </c>
      <c r="L103" s="20">
        <v>7.5</v>
      </c>
      <c r="M103" s="20">
        <v>0</v>
      </c>
    </row>
    <row r="104" spans="1:13" x14ac:dyDescent="0.25">
      <c r="A104" s="61">
        <v>44572</v>
      </c>
      <c r="B104" s="20">
        <f t="shared" ref="B104:B110" si="6">65/2</f>
        <v>32.5</v>
      </c>
      <c r="C104" s="20">
        <f t="shared" ref="C104:C110" si="7">129/2</f>
        <v>64.5</v>
      </c>
      <c r="D104" s="20">
        <v>3</v>
      </c>
      <c r="E104" s="20" t="s">
        <v>484</v>
      </c>
      <c r="F104" s="20" t="s">
        <v>484</v>
      </c>
      <c r="G104" s="20" t="s">
        <v>484</v>
      </c>
      <c r="H104" s="20">
        <v>94.5</v>
      </c>
      <c r="I104" s="20">
        <v>5.5</v>
      </c>
      <c r="J104" s="20">
        <v>0</v>
      </c>
      <c r="K104" s="20">
        <v>92.5</v>
      </c>
      <c r="L104" s="20">
        <v>7.5</v>
      </c>
      <c r="M104" s="20">
        <v>0</v>
      </c>
    </row>
    <row r="105" spans="1:13" x14ac:dyDescent="0.25">
      <c r="A105" s="61">
        <v>44573</v>
      </c>
      <c r="B105" s="20">
        <f t="shared" si="6"/>
        <v>32.5</v>
      </c>
      <c r="C105" s="20">
        <f t="shared" si="7"/>
        <v>64.5</v>
      </c>
      <c r="D105" s="20">
        <v>3</v>
      </c>
      <c r="E105" s="20" t="s">
        <v>484</v>
      </c>
      <c r="F105" s="20" t="s">
        <v>484</v>
      </c>
      <c r="G105" s="20" t="s">
        <v>484</v>
      </c>
      <c r="H105" s="20">
        <f t="shared" ref="H105:H111" si="8">174/2</f>
        <v>87</v>
      </c>
      <c r="I105" s="20">
        <f t="shared" ref="I105:I111" si="9">26/2</f>
        <v>13</v>
      </c>
      <c r="J105" s="20">
        <v>0</v>
      </c>
      <c r="K105" s="20">
        <v>87.5</v>
      </c>
      <c r="L105" s="20">
        <v>12.5</v>
      </c>
      <c r="M105" s="20">
        <v>0</v>
      </c>
    </row>
    <row r="106" spans="1:13" x14ac:dyDescent="0.25">
      <c r="A106" s="61">
        <v>44574</v>
      </c>
      <c r="B106" s="20">
        <f t="shared" si="6"/>
        <v>32.5</v>
      </c>
      <c r="C106" s="20">
        <f t="shared" si="7"/>
        <v>64.5</v>
      </c>
      <c r="D106" s="20">
        <v>3</v>
      </c>
      <c r="E106" s="20" t="s">
        <v>484</v>
      </c>
      <c r="F106" s="20" t="s">
        <v>484</v>
      </c>
      <c r="G106" s="20" t="s">
        <v>484</v>
      </c>
      <c r="H106" s="20">
        <f t="shared" si="8"/>
        <v>87</v>
      </c>
      <c r="I106" s="20">
        <f t="shared" si="9"/>
        <v>13</v>
      </c>
      <c r="J106" s="20">
        <v>0</v>
      </c>
      <c r="K106" s="20">
        <v>87.5</v>
      </c>
      <c r="L106" s="20">
        <v>12.5</v>
      </c>
      <c r="M106" s="20">
        <v>0</v>
      </c>
    </row>
    <row r="107" spans="1:13" x14ac:dyDescent="0.25">
      <c r="A107" s="61">
        <v>44575</v>
      </c>
      <c r="B107" s="20">
        <f t="shared" si="6"/>
        <v>32.5</v>
      </c>
      <c r="C107" s="20">
        <f t="shared" si="7"/>
        <v>64.5</v>
      </c>
      <c r="D107" s="20">
        <v>3</v>
      </c>
      <c r="E107" s="20" t="s">
        <v>484</v>
      </c>
      <c r="F107" s="20" t="s">
        <v>484</v>
      </c>
      <c r="G107" s="20" t="s">
        <v>484</v>
      </c>
      <c r="H107" s="20">
        <f t="shared" si="8"/>
        <v>87</v>
      </c>
      <c r="I107" s="20">
        <f t="shared" si="9"/>
        <v>13</v>
      </c>
      <c r="J107" s="20">
        <v>0</v>
      </c>
      <c r="K107" s="20">
        <v>87.5</v>
      </c>
      <c r="L107" s="20">
        <v>12.5</v>
      </c>
      <c r="M107" s="20">
        <v>0</v>
      </c>
    </row>
    <row r="108" spans="1:13" x14ac:dyDescent="0.25">
      <c r="A108" s="61">
        <v>44576</v>
      </c>
      <c r="B108" s="20">
        <f t="shared" si="6"/>
        <v>32.5</v>
      </c>
      <c r="C108" s="20">
        <f t="shared" si="7"/>
        <v>64.5</v>
      </c>
      <c r="D108" s="20">
        <v>3</v>
      </c>
      <c r="E108" s="20" t="s">
        <v>484</v>
      </c>
      <c r="F108" s="20" t="s">
        <v>484</v>
      </c>
      <c r="G108" s="20" t="s">
        <v>484</v>
      </c>
      <c r="H108" s="20">
        <f t="shared" si="8"/>
        <v>87</v>
      </c>
      <c r="I108" s="20">
        <f t="shared" si="9"/>
        <v>13</v>
      </c>
      <c r="J108" s="20">
        <v>0</v>
      </c>
      <c r="K108" s="20">
        <v>87.5</v>
      </c>
      <c r="L108" s="20">
        <v>12.5</v>
      </c>
      <c r="M108" s="20">
        <v>0</v>
      </c>
    </row>
    <row r="109" spans="1:13" x14ac:dyDescent="0.25">
      <c r="A109" s="61">
        <v>44577</v>
      </c>
      <c r="B109" s="20">
        <f t="shared" si="6"/>
        <v>32.5</v>
      </c>
      <c r="C109" s="20">
        <f t="shared" si="7"/>
        <v>64.5</v>
      </c>
      <c r="D109" s="20">
        <v>3</v>
      </c>
      <c r="E109" s="20" t="s">
        <v>484</v>
      </c>
      <c r="F109" s="20" t="s">
        <v>484</v>
      </c>
      <c r="G109" s="20" t="s">
        <v>484</v>
      </c>
      <c r="H109" s="20">
        <f t="shared" si="8"/>
        <v>87</v>
      </c>
      <c r="I109" s="20">
        <f t="shared" si="9"/>
        <v>13</v>
      </c>
      <c r="J109" s="20">
        <v>0</v>
      </c>
      <c r="K109" s="20">
        <v>87.5</v>
      </c>
      <c r="L109" s="20">
        <v>12.5</v>
      </c>
      <c r="M109" s="20">
        <v>0</v>
      </c>
    </row>
    <row r="110" spans="1:13" x14ac:dyDescent="0.25">
      <c r="A110" s="61">
        <v>44578</v>
      </c>
      <c r="B110" s="20">
        <f t="shared" si="6"/>
        <v>32.5</v>
      </c>
      <c r="C110" s="20">
        <f t="shared" si="7"/>
        <v>64.5</v>
      </c>
      <c r="D110" s="20">
        <v>3</v>
      </c>
      <c r="E110" s="20" t="s">
        <v>484</v>
      </c>
      <c r="F110" s="20" t="s">
        <v>484</v>
      </c>
      <c r="G110" s="20" t="s">
        <v>484</v>
      </c>
      <c r="H110" s="20">
        <f t="shared" si="8"/>
        <v>87</v>
      </c>
      <c r="I110" s="20">
        <f t="shared" si="9"/>
        <v>13</v>
      </c>
      <c r="J110" s="20">
        <v>0</v>
      </c>
      <c r="K110" s="20">
        <v>87.5</v>
      </c>
      <c r="L110" s="20">
        <v>12.5</v>
      </c>
      <c r="M110" s="20">
        <v>0</v>
      </c>
    </row>
    <row r="111" spans="1:13" x14ac:dyDescent="0.25">
      <c r="A111" s="61">
        <v>44579</v>
      </c>
      <c r="B111" s="20">
        <f t="shared" ref="B111:B117" si="10">55/2</f>
        <v>27.5</v>
      </c>
      <c r="C111" s="20">
        <f t="shared" ref="C111:C117" si="11">139/2</f>
        <v>69.5</v>
      </c>
      <c r="D111" s="20">
        <v>3</v>
      </c>
      <c r="E111" s="20" t="s">
        <v>484</v>
      </c>
      <c r="F111" s="20" t="s">
        <v>484</v>
      </c>
      <c r="G111" s="20" t="s">
        <v>484</v>
      </c>
      <c r="H111" s="20">
        <f t="shared" si="8"/>
        <v>87</v>
      </c>
      <c r="I111" s="20">
        <f t="shared" si="9"/>
        <v>13</v>
      </c>
      <c r="J111" s="20">
        <v>0</v>
      </c>
      <c r="K111" s="20">
        <v>87.5</v>
      </c>
      <c r="L111" s="20">
        <v>12.5</v>
      </c>
      <c r="M111" s="20">
        <v>0</v>
      </c>
    </row>
    <row r="112" spans="1:13" x14ac:dyDescent="0.25">
      <c r="A112" s="61">
        <v>44580</v>
      </c>
      <c r="B112" s="20">
        <f t="shared" si="10"/>
        <v>27.5</v>
      </c>
      <c r="C112" s="20">
        <f t="shared" si="11"/>
        <v>69.5</v>
      </c>
      <c r="D112" s="20">
        <v>3</v>
      </c>
      <c r="E112" s="20" t="s">
        <v>484</v>
      </c>
      <c r="F112" s="20" t="s">
        <v>484</v>
      </c>
      <c r="G112" s="20" t="s">
        <v>484</v>
      </c>
      <c r="H112" s="20">
        <v>85</v>
      </c>
      <c r="I112" s="20">
        <v>15</v>
      </c>
      <c r="J112" s="20">
        <v>0</v>
      </c>
      <c r="K112" s="20">
        <v>85</v>
      </c>
      <c r="L112" s="20">
        <v>15</v>
      </c>
      <c r="M112" s="20">
        <v>0</v>
      </c>
    </row>
    <row r="113" spans="1:13" x14ac:dyDescent="0.25">
      <c r="A113" s="61">
        <v>44581</v>
      </c>
      <c r="B113" s="20">
        <f t="shared" si="10"/>
        <v>27.5</v>
      </c>
      <c r="C113" s="20">
        <f t="shared" si="11"/>
        <v>69.5</v>
      </c>
      <c r="D113" s="20">
        <v>3</v>
      </c>
      <c r="E113" s="20" t="s">
        <v>484</v>
      </c>
      <c r="F113" s="20" t="s">
        <v>484</v>
      </c>
      <c r="G113" s="20" t="s">
        <v>484</v>
      </c>
      <c r="H113" s="20">
        <v>85</v>
      </c>
      <c r="I113" s="20">
        <v>15</v>
      </c>
      <c r="J113" s="20">
        <v>0</v>
      </c>
      <c r="K113" s="20">
        <v>85</v>
      </c>
      <c r="L113" s="20">
        <v>15</v>
      </c>
      <c r="M113" s="20">
        <v>0</v>
      </c>
    </row>
    <row r="114" spans="1:13" x14ac:dyDescent="0.25">
      <c r="A114" s="61">
        <v>44582</v>
      </c>
      <c r="B114" s="20">
        <f t="shared" si="10"/>
        <v>27.5</v>
      </c>
      <c r="C114" s="20">
        <f t="shared" si="11"/>
        <v>69.5</v>
      </c>
      <c r="D114" s="20">
        <v>3</v>
      </c>
      <c r="E114" s="20" t="s">
        <v>484</v>
      </c>
      <c r="F114" s="20" t="s">
        <v>484</v>
      </c>
      <c r="G114" s="20" t="s">
        <v>484</v>
      </c>
      <c r="H114" s="20">
        <v>85</v>
      </c>
      <c r="I114" s="20">
        <v>15</v>
      </c>
      <c r="J114" s="20">
        <v>0</v>
      </c>
      <c r="K114" s="20">
        <v>85</v>
      </c>
      <c r="L114" s="20">
        <v>15</v>
      </c>
      <c r="M114" s="20">
        <v>0</v>
      </c>
    </row>
    <row r="115" spans="1:13" x14ac:dyDescent="0.25">
      <c r="A115" s="61">
        <v>44583</v>
      </c>
      <c r="B115" s="20">
        <f t="shared" si="10"/>
        <v>27.5</v>
      </c>
      <c r="C115" s="20">
        <f t="shared" si="11"/>
        <v>69.5</v>
      </c>
      <c r="D115" s="20">
        <v>3</v>
      </c>
      <c r="E115" s="20" t="s">
        <v>484</v>
      </c>
      <c r="F115" s="20" t="s">
        <v>484</v>
      </c>
      <c r="G115" s="20" t="s">
        <v>484</v>
      </c>
      <c r="H115" s="20">
        <v>85</v>
      </c>
      <c r="I115" s="20">
        <v>15</v>
      </c>
      <c r="J115" s="20">
        <v>0</v>
      </c>
      <c r="K115" s="20">
        <v>85</v>
      </c>
      <c r="L115" s="20">
        <v>15</v>
      </c>
      <c r="M115" s="20">
        <v>0</v>
      </c>
    </row>
    <row r="116" spans="1:13" x14ac:dyDescent="0.25">
      <c r="A116" s="61">
        <v>44584</v>
      </c>
      <c r="B116" s="20">
        <f t="shared" si="10"/>
        <v>27.5</v>
      </c>
      <c r="C116" s="20">
        <f t="shared" si="11"/>
        <v>69.5</v>
      </c>
      <c r="D116" s="20">
        <v>3</v>
      </c>
      <c r="E116" s="20" t="s">
        <v>484</v>
      </c>
      <c r="F116" s="20" t="s">
        <v>484</v>
      </c>
      <c r="G116" s="20" t="s">
        <v>484</v>
      </c>
      <c r="H116" s="20">
        <v>85</v>
      </c>
      <c r="I116" s="20">
        <v>15</v>
      </c>
      <c r="J116" s="20">
        <v>0</v>
      </c>
      <c r="K116" s="20">
        <v>85</v>
      </c>
      <c r="L116" s="20">
        <v>15</v>
      </c>
      <c r="M116" s="20">
        <v>0</v>
      </c>
    </row>
    <row r="117" spans="1:13" x14ac:dyDescent="0.25">
      <c r="A117" s="61">
        <v>44585</v>
      </c>
      <c r="B117" s="20">
        <f t="shared" si="10"/>
        <v>27.5</v>
      </c>
      <c r="C117" s="20">
        <f t="shared" si="11"/>
        <v>69.5</v>
      </c>
      <c r="D117" s="20">
        <v>3</v>
      </c>
      <c r="E117" s="20" t="s">
        <v>484</v>
      </c>
      <c r="F117" s="20" t="s">
        <v>484</v>
      </c>
      <c r="G117" s="20" t="s">
        <v>484</v>
      </c>
      <c r="H117" s="20">
        <v>85</v>
      </c>
      <c r="I117" s="20">
        <v>15</v>
      </c>
      <c r="J117" s="20">
        <v>0</v>
      </c>
      <c r="K117" s="20">
        <v>85</v>
      </c>
      <c r="L117" s="20">
        <v>15</v>
      </c>
      <c r="M117" s="20">
        <v>0</v>
      </c>
    </row>
    <row r="118" spans="1:13" x14ac:dyDescent="0.25">
      <c r="A118" s="61">
        <v>44586</v>
      </c>
      <c r="B118" s="20">
        <v>22.5</v>
      </c>
      <c r="C118" s="20">
        <f t="shared" ref="C118:C124" si="12">149/2</f>
        <v>74.5</v>
      </c>
      <c r="D118" s="20">
        <v>3</v>
      </c>
      <c r="E118" s="20" t="s">
        <v>484</v>
      </c>
      <c r="F118" s="20" t="s">
        <v>484</v>
      </c>
      <c r="G118" s="20" t="s">
        <v>484</v>
      </c>
      <c r="H118" s="20">
        <v>85</v>
      </c>
      <c r="I118" s="20">
        <v>15</v>
      </c>
      <c r="J118" s="20">
        <v>0</v>
      </c>
      <c r="K118" s="20">
        <v>85</v>
      </c>
      <c r="L118" s="20">
        <v>15</v>
      </c>
      <c r="M118" s="20">
        <v>0</v>
      </c>
    </row>
    <row r="119" spans="1:13" x14ac:dyDescent="0.25">
      <c r="A119" s="61">
        <v>44587</v>
      </c>
      <c r="B119" s="20">
        <v>22.5</v>
      </c>
      <c r="C119" s="20">
        <f t="shared" si="12"/>
        <v>74.5</v>
      </c>
      <c r="D119" s="20">
        <v>3</v>
      </c>
      <c r="E119" s="20" t="s">
        <v>484</v>
      </c>
      <c r="F119" s="20" t="s">
        <v>484</v>
      </c>
      <c r="G119" s="20" t="s">
        <v>484</v>
      </c>
      <c r="H119" s="20">
        <v>80</v>
      </c>
      <c r="I119" s="20">
        <f t="shared" ref="I119:I125" si="13">35/2</f>
        <v>17.5</v>
      </c>
      <c r="J119" s="20">
        <v>2.5</v>
      </c>
      <c r="K119" s="20">
        <v>80</v>
      </c>
      <c r="L119" s="20">
        <v>20</v>
      </c>
      <c r="M119" s="20">
        <v>0</v>
      </c>
    </row>
    <row r="120" spans="1:13" x14ac:dyDescent="0.25">
      <c r="A120" s="61">
        <v>44588</v>
      </c>
      <c r="B120" s="20">
        <v>22.5</v>
      </c>
      <c r="C120" s="20">
        <f t="shared" si="12"/>
        <v>74.5</v>
      </c>
      <c r="D120" s="20">
        <v>3</v>
      </c>
      <c r="E120" s="20" t="s">
        <v>484</v>
      </c>
      <c r="F120" s="20" t="s">
        <v>484</v>
      </c>
      <c r="G120" s="20" t="s">
        <v>484</v>
      </c>
      <c r="H120" s="20">
        <v>80</v>
      </c>
      <c r="I120" s="20">
        <f t="shared" si="13"/>
        <v>17.5</v>
      </c>
      <c r="J120" s="20">
        <v>2.5</v>
      </c>
      <c r="K120" s="20">
        <v>80</v>
      </c>
      <c r="L120" s="20">
        <v>20</v>
      </c>
      <c r="M120" s="20">
        <v>0</v>
      </c>
    </row>
    <row r="121" spans="1:13" x14ac:dyDescent="0.25">
      <c r="A121" s="61">
        <v>44589</v>
      </c>
      <c r="B121" s="20">
        <v>22.5</v>
      </c>
      <c r="C121" s="20">
        <f t="shared" si="12"/>
        <v>74.5</v>
      </c>
      <c r="D121" s="20">
        <v>3</v>
      </c>
      <c r="E121" s="20" t="s">
        <v>484</v>
      </c>
      <c r="F121" s="20" t="s">
        <v>484</v>
      </c>
      <c r="G121" s="20" t="s">
        <v>484</v>
      </c>
      <c r="H121" s="20">
        <v>80</v>
      </c>
      <c r="I121" s="20">
        <f t="shared" si="13"/>
        <v>17.5</v>
      </c>
      <c r="J121" s="20">
        <v>2.5</v>
      </c>
      <c r="K121" s="20">
        <v>80</v>
      </c>
      <c r="L121" s="20">
        <v>20</v>
      </c>
      <c r="M121" s="20">
        <v>0</v>
      </c>
    </row>
    <row r="122" spans="1:13" x14ac:dyDescent="0.25">
      <c r="A122" s="61">
        <v>44590</v>
      </c>
      <c r="B122" s="20">
        <v>22.5</v>
      </c>
      <c r="C122" s="20">
        <f t="shared" si="12"/>
        <v>74.5</v>
      </c>
      <c r="D122" s="20">
        <v>3</v>
      </c>
      <c r="E122" s="20" t="s">
        <v>484</v>
      </c>
      <c r="F122" s="20" t="s">
        <v>484</v>
      </c>
      <c r="G122" s="20" t="s">
        <v>484</v>
      </c>
      <c r="H122" s="20">
        <v>80</v>
      </c>
      <c r="I122" s="20">
        <f t="shared" si="13"/>
        <v>17.5</v>
      </c>
      <c r="J122" s="20">
        <v>2.5</v>
      </c>
      <c r="K122" s="20">
        <v>80</v>
      </c>
      <c r="L122" s="20">
        <v>20</v>
      </c>
      <c r="M122" s="20">
        <v>0</v>
      </c>
    </row>
    <row r="123" spans="1:13" x14ac:dyDescent="0.25">
      <c r="A123" s="61">
        <v>44591</v>
      </c>
      <c r="B123" s="20">
        <v>22.5</v>
      </c>
      <c r="C123" s="20">
        <f t="shared" si="12"/>
        <v>74.5</v>
      </c>
      <c r="D123" s="20">
        <v>3</v>
      </c>
      <c r="E123" s="20" t="s">
        <v>484</v>
      </c>
      <c r="F123" s="20" t="s">
        <v>484</v>
      </c>
      <c r="G123" s="20" t="s">
        <v>484</v>
      </c>
      <c r="H123" s="20">
        <v>80</v>
      </c>
      <c r="I123" s="20">
        <f t="shared" si="13"/>
        <v>17.5</v>
      </c>
      <c r="J123" s="20">
        <v>2.5</v>
      </c>
      <c r="K123" s="20">
        <v>80</v>
      </c>
      <c r="L123" s="20">
        <v>20</v>
      </c>
      <c r="M123" s="20">
        <v>0</v>
      </c>
    </row>
    <row r="124" spans="1:13" x14ac:dyDescent="0.25">
      <c r="A124" s="61">
        <v>44592</v>
      </c>
      <c r="B124" s="20">
        <v>22.5</v>
      </c>
      <c r="C124" s="20">
        <f t="shared" si="12"/>
        <v>74.5</v>
      </c>
      <c r="D124" s="20">
        <v>3</v>
      </c>
      <c r="E124" s="20" t="s">
        <v>484</v>
      </c>
      <c r="F124" s="20" t="s">
        <v>484</v>
      </c>
      <c r="G124" s="20" t="s">
        <v>484</v>
      </c>
      <c r="H124" s="20">
        <v>80</v>
      </c>
      <c r="I124" s="20">
        <f t="shared" si="13"/>
        <v>17.5</v>
      </c>
      <c r="J124" s="20">
        <v>2.5</v>
      </c>
      <c r="K124" s="20">
        <v>80</v>
      </c>
      <c r="L124" s="20">
        <v>20</v>
      </c>
      <c r="M124" s="20">
        <v>0</v>
      </c>
    </row>
    <row r="125" spans="1:13" x14ac:dyDescent="0.25">
      <c r="A125" s="61">
        <v>44593</v>
      </c>
      <c r="B125" s="20">
        <f t="shared" ref="B125:B145" si="14">35/2</f>
        <v>17.5</v>
      </c>
      <c r="C125" s="20">
        <f t="shared" ref="C125:C145" si="15">159/2</f>
        <v>79.5</v>
      </c>
      <c r="D125" s="20">
        <v>3</v>
      </c>
      <c r="E125" s="20" t="s">
        <v>484</v>
      </c>
      <c r="F125" s="20" t="s">
        <v>484</v>
      </c>
      <c r="G125" s="20" t="s">
        <v>484</v>
      </c>
      <c r="H125" s="20">
        <v>80</v>
      </c>
      <c r="I125" s="20">
        <f t="shared" si="13"/>
        <v>17.5</v>
      </c>
      <c r="J125" s="20">
        <v>2.5</v>
      </c>
      <c r="K125" s="20">
        <v>80</v>
      </c>
      <c r="L125" s="20">
        <v>20</v>
      </c>
      <c r="M125" s="20">
        <v>0</v>
      </c>
    </row>
    <row r="126" spans="1:13" x14ac:dyDescent="0.25">
      <c r="A126" s="61">
        <v>44594</v>
      </c>
      <c r="B126" s="20">
        <f t="shared" si="14"/>
        <v>17.5</v>
      </c>
      <c r="C126" s="20">
        <f t="shared" si="15"/>
        <v>79.5</v>
      </c>
      <c r="D126" s="20">
        <v>3</v>
      </c>
      <c r="E126" s="20" t="s">
        <v>484</v>
      </c>
      <c r="F126" s="20" t="s">
        <v>484</v>
      </c>
      <c r="G126" s="20" t="s">
        <v>484</v>
      </c>
      <c r="H126" s="20">
        <v>75</v>
      </c>
      <c r="I126" s="20">
        <v>22.5</v>
      </c>
      <c r="J126" s="20">
        <v>2.5</v>
      </c>
      <c r="K126" s="20">
        <v>70</v>
      </c>
      <c r="L126" s="20">
        <v>30</v>
      </c>
      <c r="M126" s="20">
        <v>0</v>
      </c>
    </row>
    <row r="127" spans="1:13" x14ac:dyDescent="0.25">
      <c r="A127" s="61">
        <v>44595</v>
      </c>
      <c r="B127" s="20">
        <f t="shared" si="14"/>
        <v>17.5</v>
      </c>
      <c r="C127" s="20">
        <f t="shared" si="15"/>
        <v>79.5</v>
      </c>
      <c r="D127" s="20">
        <v>3</v>
      </c>
      <c r="E127" s="20" t="s">
        <v>484</v>
      </c>
      <c r="F127" s="20" t="s">
        <v>484</v>
      </c>
      <c r="G127" s="20" t="s">
        <v>484</v>
      </c>
      <c r="H127" s="20">
        <v>75</v>
      </c>
      <c r="I127" s="20">
        <v>22.5</v>
      </c>
      <c r="J127" s="20">
        <v>2.5</v>
      </c>
      <c r="K127" s="20">
        <v>70</v>
      </c>
      <c r="L127" s="20">
        <v>30</v>
      </c>
      <c r="M127" s="20">
        <v>0</v>
      </c>
    </row>
    <row r="128" spans="1:13" x14ac:dyDescent="0.25">
      <c r="A128" s="61">
        <v>44596</v>
      </c>
      <c r="B128" s="20">
        <f t="shared" si="14"/>
        <v>17.5</v>
      </c>
      <c r="C128" s="20">
        <f t="shared" si="15"/>
        <v>79.5</v>
      </c>
      <c r="D128" s="20">
        <v>3</v>
      </c>
      <c r="E128" s="20" t="s">
        <v>484</v>
      </c>
      <c r="F128" s="20" t="s">
        <v>484</v>
      </c>
      <c r="G128" s="20" t="s">
        <v>484</v>
      </c>
      <c r="H128" s="20">
        <v>75</v>
      </c>
      <c r="I128" s="20">
        <v>22.5</v>
      </c>
      <c r="J128" s="20">
        <v>2.5</v>
      </c>
      <c r="K128" s="20">
        <v>70</v>
      </c>
      <c r="L128" s="20">
        <v>30</v>
      </c>
      <c r="M128" s="20">
        <v>0</v>
      </c>
    </row>
    <row r="129" spans="1:13" x14ac:dyDescent="0.25">
      <c r="A129" s="61">
        <v>44597</v>
      </c>
      <c r="B129" s="20">
        <f t="shared" si="14"/>
        <v>17.5</v>
      </c>
      <c r="C129" s="20">
        <f t="shared" si="15"/>
        <v>79.5</v>
      </c>
      <c r="D129" s="20">
        <v>3</v>
      </c>
      <c r="E129" s="20" t="s">
        <v>484</v>
      </c>
      <c r="F129" s="20" t="s">
        <v>484</v>
      </c>
      <c r="G129" s="20" t="s">
        <v>484</v>
      </c>
      <c r="H129" s="20">
        <v>75</v>
      </c>
      <c r="I129" s="20">
        <v>22.5</v>
      </c>
      <c r="J129" s="20">
        <v>2.5</v>
      </c>
      <c r="K129" s="20">
        <v>70</v>
      </c>
      <c r="L129" s="20">
        <v>30</v>
      </c>
      <c r="M129" s="20">
        <v>0</v>
      </c>
    </row>
    <row r="130" spans="1:13" x14ac:dyDescent="0.25">
      <c r="A130" s="61">
        <v>44598</v>
      </c>
      <c r="B130" s="20">
        <f t="shared" si="14"/>
        <v>17.5</v>
      </c>
      <c r="C130" s="20">
        <f t="shared" si="15"/>
        <v>79.5</v>
      </c>
      <c r="D130" s="20">
        <v>3</v>
      </c>
      <c r="E130" s="20" t="s">
        <v>484</v>
      </c>
      <c r="F130" s="20" t="s">
        <v>484</v>
      </c>
      <c r="G130" s="20" t="s">
        <v>484</v>
      </c>
      <c r="H130" s="20">
        <v>75</v>
      </c>
      <c r="I130" s="20">
        <v>22.5</v>
      </c>
      <c r="J130" s="20">
        <v>2.5</v>
      </c>
      <c r="K130" s="20">
        <v>70</v>
      </c>
      <c r="L130" s="20">
        <v>30</v>
      </c>
      <c r="M130" s="20">
        <v>0</v>
      </c>
    </row>
    <row r="131" spans="1:13" x14ac:dyDescent="0.25">
      <c r="A131" s="61">
        <v>44599</v>
      </c>
      <c r="B131" s="20">
        <f t="shared" si="14"/>
        <v>17.5</v>
      </c>
      <c r="C131" s="20">
        <f t="shared" si="15"/>
        <v>79.5</v>
      </c>
      <c r="D131" s="20">
        <v>3</v>
      </c>
      <c r="E131" s="20" t="s">
        <v>484</v>
      </c>
      <c r="F131" s="20" t="s">
        <v>484</v>
      </c>
      <c r="G131" s="20" t="s">
        <v>484</v>
      </c>
      <c r="H131" s="20">
        <v>75</v>
      </c>
      <c r="I131" s="20">
        <v>22.5</v>
      </c>
      <c r="J131" s="20">
        <v>2.5</v>
      </c>
      <c r="K131" s="20">
        <v>70</v>
      </c>
      <c r="L131" s="20">
        <v>30</v>
      </c>
      <c r="M131" s="20">
        <v>0</v>
      </c>
    </row>
    <row r="132" spans="1:13" x14ac:dyDescent="0.25">
      <c r="A132" s="61">
        <v>44600</v>
      </c>
      <c r="B132" s="20">
        <f t="shared" si="14"/>
        <v>17.5</v>
      </c>
      <c r="C132" s="20">
        <f t="shared" si="15"/>
        <v>79.5</v>
      </c>
      <c r="D132" s="20">
        <v>3</v>
      </c>
      <c r="E132" s="20" t="s">
        <v>484</v>
      </c>
      <c r="F132" s="20" t="s">
        <v>484</v>
      </c>
      <c r="G132" s="20" t="s">
        <v>484</v>
      </c>
      <c r="H132" s="20">
        <v>75</v>
      </c>
      <c r="I132" s="20">
        <v>22.5</v>
      </c>
      <c r="J132" s="20">
        <v>2.5</v>
      </c>
      <c r="K132" s="20">
        <v>70</v>
      </c>
      <c r="L132" s="20">
        <v>30</v>
      </c>
      <c r="M132" s="20">
        <v>0</v>
      </c>
    </row>
    <row r="133" spans="1:13" x14ac:dyDescent="0.25">
      <c r="A133" s="61">
        <v>44601</v>
      </c>
      <c r="B133" s="20">
        <f t="shared" si="14"/>
        <v>17.5</v>
      </c>
      <c r="C133" s="20">
        <f t="shared" si="15"/>
        <v>79.5</v>
      </c>
      <c r="D133" s="20">
        <v>3</v>
      </c>
      <c r="E133" s="20" t="s">
        <v>484</v>
      </c>
      <c r="F133" s="20" t="s">
        <v>484</v>
      </c>
      <c r="G133" s="20" t="s">
        <v>484</v>
      </c>
      <c r="H133" s="20">
        <v>65</v>
      </c>
      <c r="I133" s="20">
        <v>32.5</v>
      </c>
      <c r="J133" s="20">
        <v>2.5</v>
      </c>
      <c r="K133" s="20">
        <v>60</v>
      </c>
      <c r="L133" s="20">
        <v>40</v>
      </c>
      <c r="M133" s="20">
        <v>0</v>
      </c>
    </row>
    <row r="134" spans="1:13" x14ac:dyDescent="0.25">
      <c r="A134" s="61">
        <v>44602</v>
      </c>
      <c r="B134" s="20">
        <f t="shared" si="14"/>
        <v>17.5</v>
      </c>
      <c r="C134" s="20">
        <f t="shared" si="15"/>
        <v>79.5</v>
      </c>
      <c r="D134" s="20">
        <v>3</v>
      </c>
      <c r="E134" s="20" t="s">
        <v>484</v>
      </c>
      <c r="F134" s="20" t="s">
        <v>484</v>
      </c>
      <c r="G134" s="20" t="s">
        <v>484</v>
      </c>
      <c r="H134" s="20">
        <v>65</v>
      </c>
      <c r="I134" s="20">
        <v>32.5</v>
      </c>
      <c r="J134" s="20">
        <v>2.5</v>
      </c>
      <c r="K134" s="20">
        <v>60</v>
      </c>
      <c r="L134" s="20">
        <v>40</v>
      </c>
      <c r="M134" s="20">
        <v>0</v>
      </c>
    </row>
    <row r="135" spans="1:13" x14ac:dyDescent="0.25">
      <c r="A135" s="61">
        <v>44603</v>
      </c>
      <c r="B135" s="20">
        <f t="shared" si="14"/>
        <v>17.5</v>
      </c>
      <c r="C135" s="20">
        <f t="shared" si="15"/>
        <v>79.5</v>
      </c>
      <c r="D135" s="20">
        <v>3</v>
      </c>
      <c r="E135" s="20" t="s">
        <v>484</v>
      </c>
      <c r="F135" s="20" t="s">
        <v>484</v>
      </c>
      <c r="G135" s="20" t="s">
        <v>484</v>
      </c>
      <c r="H135" s="20">
        <v>65</v>
      </c>
      <c r="I135" s="20">
        <v>32.5</v>
      </c>
      <c r="J135" s="20">
        <v>2.5</v>
      </c>
      <c r="K135" s="20">
        <v>60</v>
      </c>
      <c r="L135" s="20">
        <v>40</v>
      </c>
      <c r="M135" s="20">
        <v>0</v>
      </c>
    </row>
    <row r="136" spans="1:13" x14ac:dyDescent="0.25">
      <c r="A136" s="61">
        <v>44604</v>
      </c>
      <c r="B136" s="20">
        <f t="shared" si="14"/>
        <v>17.5</v>
      </c>
      <c r="C136" s="20">
        <f t="shared" si="15"/>
        <v>79.5</v>
      </c>
      <c r="D136" s="20">
        <v>3</v>
      </c>
      <c r="E136" s="20" t="s">
        <v>484</v>
      </c>
      <c r="F136" s="20" t="s">
        <v>484</v>
      </c>
      <c r="G136" s="20" t="s">
        <v>484</v>
      </c>
      <c r="H136" s="20">
        <v>65</v>
      </c>
      <c r="I136" s="20">
        <v>32.5</v>
      </c>
      <c r="J136" s="20">
        <v>2.5</v>
      </c>
      <c r="K136" s="20">
        <v>60</v>
      </c>
      <c r="L136" s="20">
        <v>40</v>
      </c>
      <c r="M136" s="20">
        <v>0</v>
      </c>
    </row>
    <row r="137" spans="1:13" x14ac:dyDescent="0.25">
      <c r="A137" s="61">
        <v>44605</v>
      </c>
      <c r="B137" s="20">
        <f t="shared" si="14"/>
        <v>17.5</v>
      </c>
      <c r="C137" s="20">
        <f t="shared" si="15"/>
        <v>79.5</v>
      </c>
      <c r="D137" s="20">
        <v>3</v>
      </c>
      <c r="E137" s="20" t="s">
        <v>484</v>
      </c>
      <c r="F137" s="20" t="s">
        <v>484</v>
      </c>
      <c r="G137" s="20" t="s">
        <v>484</v>
      </c>
      <c r="H137" s="20">
        <v>65</v>
      </c>
      <c r="I137" s="20">
        <v>32.5</v>
      </c>
      <c r="J137" s="20">
        <v>2.5</v>
      </c>
      <c r="K137" s="20">
        <v>60</v>
      </c>
      <c r="L137" s="20">
        <v>40</v>
      </c>
      <c r="M137" s="20">
        <v>0</v>
      </c>
    </row>
    <row r="138" spans="1:13" x14ac:dyDescent="0.25">
      <c r="A138" s="61">
        <v>44606</v>
      </c>
      <c r="B138" s="20">
        <f t="shared" si="14"/>
        <v>17.5</v>
      </c>
      <c r="C138" s="20">
        <f t="shared" si="15"/>
        <v>79.5</v>
      </c>
      <c r="D138" s="20">
        <v>3</v>
      </c>
      <c r="E138" s="20" t="s">
        <v>484</v>
      </c>
      <c r="F138" s="20" t="s">
        <v>484</v>
      </c>
      <c r="G138" s="20" t="s">
        <v>484</v>
      </c>
      <c r="H138" s="20">
        <v>65</v>
      </c>
      <c r="I138" s="20">
        <v>32.5</v>
      </c>
      <c r="J138" s="20">
        <v>2.5</v>
      </c>
      <c r="K138" s="20">
        <v>60</v>
      </c>
      <c r="L138" s="20">
        <v>40</v>
      </c>
      <c r="M138" s="20">
        <v>0</v>
      </c>
    </row>
    <row r="139" spans="1:13" x14ac:dyDescent="0.25">
      <c r="A139" s="61">
        <v>44607</v>
      </c>
      <c r="B139" s="20">
        <f t="shared" si="14"/>
        <v>17.5</v>
      </c>
      <c r="C139" s="20">
        <f t="shared" si="15"/>
        <v>79.5</v>
      </c>
      <c r="D139" s="20">
        <v>3</v>
      </c>
      <c r="E139" s="2">
        <v>100</v>
      </c>
      <c r="F139" s="2">
        <v>0</v>
      </c>
      <c r="G139" s="2">
        <v>0</v>
      </c>
      <c r="H139" s="20">
        <v>65</v>
      </c>
      <c r="I139" s="20">
        <v>32.5</v>
      </c>
      <c r="J139" s="20">
        <v>2.5</v>
      </c>
      <c r="K139" s="20">
        <v>60</v>
      </c>
      <c r="L139" s="20">
        <v>40</v>
      </c>
      <c r="M139" s="20">
        <v>0</v>
      </c>
    </row>
    <row r="140" spans="1:13" x14ac:dyDescent="0.25">
      <c r="A140" s="61">
        <v>44608</v>
      </c>
      <c r="B140" s="20">
        <f t="shared" si="14"/>
        <v>17.5</v>
      </c>
      <c r="C140" s="20">
        <f t="shared" si="15"/>
        <v>79.5</v>
      </c>
      <c r="D140" s="20">
        <v>3</v>
      </c>
      <c r="E140" s="2">
        <v>100</v>
      </c>
      <c r="F140" s="2">
        <v>0</v>
      </c>
      <c r="G140" s="2">
        <v>0</v>
      </c>
      <c r="H140" s="20">
        <v>60</v>
      </c>
      <c r="I140" s="20">
        <v>37.5</v>
      </c>
      <c r="J140" s="20">
        <v>2.5</v>
      </c>
      <c r="K140" s="20">
        <v>50</v>
      </c>
      <c r="L140" s="20">
        <v>50</v>
      </c>
      <c r="M140" s="20">
        <v>0</v>
      </c>
    </row>
    <row r="141" spans="1:13" x14ac:dyDescent="0.25">
      <c r="A141" s="61">
        <v>44609</v>
      </c>
      <c r="B141" s="20">
        <f t="shared" si="14"/>
        <v>17.5</v>
      </c>
      <c r="C141" s="20">
        <f t="shared" si="15"/>
        <v>79.5</v>
      </c>
      <c r="D141" s="20">
        <v>3</v>
      </c>
      <c r="E141" s="2">
        <v>100</v>
      </c>
      <c r="F141" s="2">
        <v>0</v>
      </c>
      <c r="G141" s="2">
        <v>0</v>
      </c>
      <c r="H141" s="20">
        <v>60</v>
      </c>
      <c r="I141" s="20">
        <v>37.5</v>
      </c>
      <c r="J141" s="20">
        <v>2.5</v>
      </c>
      <c r="K141" s="20">
        <v>50</v>
      </c>
      <c r="L141" s="20">
        <v>50</v>
      </c>
      <c r="M141" s="20">
        <v>0</v>
      </c>
    </row>
    <row r="142" spans="1:13" x14ac:dyDescent="0.25">
      <c r="A142" s="61">
        <v>44610</v>
      </c>
      <c r="B142" s="20">
        <f t="shared" si="14"/>
        <v>17.5</v>
      </c>
      <c r="C142" s="20">
        <f t="shared" si="15"/>
        <v>79.5</v>
      </c>
      <c r="D142" s="20">
        <v>3</v>
      </c>
      <c r="E142" s="2">
        <v>100</v>
      </c>
      <c r="F142" s="2">
        <v>0</v>
      </c>
      <c r="G142" s="2">
        <v>0</v>
      </c>
      <c r="H142" s="20">
        <v>60</v>
      </c>
      <c r="I142" s="20">
        <v>37.5</v>
      </c>
      <c r="J142" s="20">
        <v>2.5</v>
      </c>
      <c r="K142" s="20">
        <v>50</v>
      </c>
      <c r="L142" s="20">
        <v>50</v>
      </c>
      <c r="M142" s="20">
        <v>0</v>
      </c>
    </row>
    <row r="143" spans="1:13" x14ac:dyDescent="0.25">
      <c r="A143" s="61">
        <v>44611</v>
      </c>
      <c r="B143" s="20">
        <f t="shared" si="14"/>
        <v>17.5</v>
      </c>
      <c r="C143" s="20">
        <f t="shared" si="15"/>
        <v>79.5</v>
      </c>
      <c r="D143" s="20">
        <v>3</v>
      </c>
      <c r="E143" s="2">
        <v>100</v>
      </c>
      <c r="F143" s="2">
        <v>0</v>
      </c>
      <c r="G143" s="2">
        <v>0</v>
      </c>
      <c r="H143" s="20">
        <v>60</v>
      </c>
      <c r="I143" s="20">
        <v>37.5</v>
      </c>
      <c r="J143" s="20">
        <v>2.5</v>
      </c>
      <c r="K143" s="20">
        <v>50</v>
      </c>
      <c r="L143" s="20">
        <v>50</v>
      </c>
      <c r="M143" s="20">
        <v>0</v>
      </c>
    </row>
    <row r="144" spans="1:13" x14ac:dyDescent="0.25">
      <c r="A144" s="61">
        <v>44612</v>
      </c>
      <c r="B144" s="20">
        <f t="shared" si="14"/>
        <v>17.5</v>
      </c>
      <c r="C144" s="20">
        <f t="shared" si="15"/>
        <v>79.5</v>
      </c>
      <c r="D144" s="20">
        <v>3</v>
      </c>
      <c r="E144" s="2">
        <v>100</v>
      </c>
      <c r="F144" s="2">
        <v>0</v>
      </c>
      <c r="G144" s="2">
        <v>0</v>
      </c>
      <c r="H144" s="20">
        <v>60</v>
      </c>
      <c r="I144" s="20">
        <v>37.5</v>
      </c>
      <c r="J144" s="20">
        <v>2.5</v>
      </c>
      <c r="K144" s="20">
        <v>50</v>
      </c>
      <c r="L144" s="20">
        <v>50</v>
      </c>
      <c r="M144" s="20">
        <v>0</v>
      </c>
    </row>
    <row r="145" spans="1:13" x14ac:dyDescent="0.25">
      <c r="A145" s="61">
        <v>44613</v>
      </c>
      <c r="B145" s="20">
        <f t="shared" si="14"/>
        <v>17.5</v>
      </c>
      <c r="C145" s="20">
        <f t="shared" si="15"/>
        <v>79.5</v>
      </c>
      <c r="D145" s="20">
        <v>3</v>
      </c>
      <c r="E145" s="2">
        <v>100</v>
      </c>
      <c r="F145" s="2">
        <v>0</v>
      </c>
      <c r="G145" s="2">
        <v>0</v>
      </c>
      <c r="H145" s="20">
        <v>60</v>
      </c>
      <c r="I145" s="20">
        <v>37.5</v>
      </c>
      <c r="J145" s="20">
        <v>2.5</v>
      </c>
      <c r="K145" s="20">
        <v>50</v>
      </c>
      <c r="L145" s="20">
        <v>50</v>
      </c>
      <c r="M145" s="20">
        <v>0</v>
      </c>
    </row>
    <row r="146" spans="1:13" x14ac:dyDescent="0.25">
      <c r="A146" s="61">
        <v>44614</v>
      </c>
      <c r="B146" s="20">
        <v>12.5</v>
      </c>
      <c r="C146" s="20">
        <v>82.5</v>
      </c>
      <c r="D146" s="20">
        <v>5</v>
      </c>
      <c r="E146" s="2">
        <v>100</v>
      </c>
      <c r="F146" s="2">
        <v>0</v>
      </c>
      <c r="G146" s="2">
        <v>0</v>
      </c>
      <c r="H146" s="20">
        <v>60</v>
      </c>
      <c r="I146" s="20">
        <v>37.5</v>
      </c>
      <c r="J146" s="20">
        <v>2.5</v>
      </c>
      <c r="K146" s="20">
        <v>50</v>
      </c>
      <c r="L146" s="20">
        <v>50</v>
      </c>
      <c r="M146" s="20">
        <v>0</v>
      </c>
    </row>
    <row r="147" spans="1:13" x14ac:dyDescent="0.25">
      <c r="A147" s="61">
        <v>44615</v>
      </c>
      <c r="B147" s="20">
        <v>12.5</v>
      </c>
      <c r="C147" s="20">
        <v>82.5</v>
      </c>
      <c r="D147" s="20">
        <v>5</v>
      </c>
      <c r="E147" s="2">
        <v>100</v>
      </c>
      <c r="F147" s="2">
        <v>0</v>
      </c>
      <c r="G147" s="2">
        <v>0</v>
      </c>
      <c r="H147" s="20">
        <v>50</v>
      </c>
      <c r="I147" s="20">
        <v>42.5</v>
      </c>
      <c r="J147" s="20">
        <v>7.5</v>
      </c>
      <c r="K147" s="20">
        <v>47.5</v>
      </c>
      <c r="L147" s="20">
        <v>52.5</v>
      </c>
      <c r="M147" s="20">
        <v>0</v>
      </c>
    </row>
    <row r="148" spans="1:13" x14ac:dyDescent="0.25">
      <c r="A148" s="61">
        <v>44616</v>
      </c>
      <c r="B148" s="20">
        <v>12.5</v>
      </c>
      <c r="C148" s="20">
        <v>82.5</v>
      </c>
      <c r="D148" s="20">
        <v>5</v>
      </c>
      <c r="E148" s="2">
        <v>100</v>
      </c>
      <c r="F148" s="2">
        <v>0</v>
      </c>
      <c r="G148" s="2">
        <v>0</v>
      </c>
      <c r="H148" s="20">
        <v>50</v>
      </c>
      <c r="I148" s="20">
        <v>42.5</v>
      </c>
      <c r="J148" s="20">
        <v>7.5</v>
      </c>
      <c r="K148" s="20">
        <v>47.5</v>
      </c>
      <c r="L148" s="20">
        <v>52.5</v>
      </c>
      <c r="M148" s="20">
        <v>0</v>
      </c>
    </row>
    <row r="149" spans="1:13" x14ac:dyDescent="0.25">
      <c r="A149" s="61">
        <v>44617</v>
      </c>
      <c r="B149" s="20">
        <v>12.5</v>
      </c>
      <c r="C149" s="20">
        <v>82.5</v>
      </c>
      <c r="D149" s="20">
        <v>5</v>
      </c>
      <c r="E149" s="2">
        <v>100</v>
      </c>
      <c r="F149" s="2">
        <v>0</v>
      </c>
      <c r="G149" s="2">
        <v>0</v>
      </c>
      <c r="H149" s="20">
        <v>50</v>
      </c>
      <c r="I149" s="20">
        <v>42.5</v>
      </c>
      <c r="J149" s="20">
        <v>7.5</v>
      </c>
      <c r="K149" s="20">
        <v>47.5</v>
      </c>
      <c r="L149" s="20">
        <v>52.5</v>
      </c>
      <c r="M149" s="20">
        <v>0</v>
      </c>
    </row>
    <row r="150" spans="1:13" x14ac:dyDescent="0.25">
      <c r="A150" s="61">
        <v>44618</v>
      </c>
      <c r="B150" s="20">
        <v>12.5</v>
      </c>
      <c r="C150" s="20">
        <v>82.5</v>
      </c>
      <c r="D150" s="20">
        <v>5</v>
      </c>
      <c r="E150" s="2">
        <v>100</v>
      </c>
      <c r="F150" s="2">
        <v>0</v>
      </c>
      <c r="G150" s="2">
        <v>0</v>
      </c>
      <c r="H150" s="20">
        <v>50</v>
      </c>
      <c r="I150" s="20">
        <v>42.5</v>
      </c>
      <c r="J150" s="20">
        <v>7.5</v>
      </c>
      <c r="K150" s="20">
        <v>47.5</v>
      </c>
      <c r="L150" s="20">
        <v>52.5</v>
      </c>
      <c r="M150" s="20">
        <v>0</v>
      </c>
    </row>
    <row r="151" spans="1:13" x14ac:dyDescent="0.25">
      <c r="A151" s="61">
        <v>44619</v>
      </c>
      <c r="B151" s="20">
        <v>12.5</v>
      </c>
      <c r="C151" s="20">
        <v>82.5</v>
      </c>
      <c r="D151" s="20">
        <v>5</v>
      </c>
      <c r="E151" s="2">
        <v>100</v>
      </c>
      <c r="F151" s="2">
        <v>0</v>
      </c>
      <c r="G151" s="2">
        <v>0</v>
      </c>
      <c r="H151" s="20">
        <v>50</v>
      </c>
      <c r="I151" s="20">
        <v>42.5</v>
      </c>
      <c r="J151" s="20">
        <v>7.5</v>
      </c>
      <c r="K151" s="20">
        <v>47.5</v>
      </c>
      <c r="L151" s="20">
        <v>52.5</v>
      </c>
      <c r="M151" s="20">
        <v>0</v>
      </c>
    </row>
    <row r="152" spans="1:13" x14ac:dyDescent="0.25">
      <c r="A152" s="61">
        <v>44620</v>
      </c>
      <c r="B152" s="20">
        <v>12.5</v>
      </c>
      <c r="C152" s="20">
        <v>82.5</v>
      </c>
      <c r="D152" s="20">
        <v>5</v>
      </c>
      <c r="E152" s="2">
        <v>100</v>
      </c>
      <c r="F152" s="2">
        <v>0</v>
      </c>
      <c r="G152" s="2">
        <v>0</v>
      </c>
      <c r="H152" s="20">
        <v>50</v>
      </c>
      <c r="I152" s="20">
        <v>42.5</v>
      </c>
      <c r="J152" s="20">
        <v>7.5</v>
      </c>
      <c r="K152" s="20">
        <v>47.5</v>
      </c>
      <c r="L152" s="20">
        <v>52.5</v>
      </c>
      <c r="M152" s="20">
        <v>0</v>
      </c>
    </row>
    <row r="153" spans="1:13" x14ac:dyDescent="0.25">
      <c r="A153" s="61">
        <v>44621</v>
      </c>
      <c r="B153" s="20">
        <v>8</v>
      </c>
      <c r="C153" s="20">
        <v>84.5</v>
      </c>
      <c r="D153" s="20">
        <v>7.5</v>
      </c>
      <c r="E153" s="2">
        <f t="shared" ref="E153:E159" si="16">194/2</f>
        <v>97</v>
      </c>
      <c r="F153" s="2">
        <v>3</v>
      </c>
      <c r="G153" s="2">
        <v>0</v>
      </c>
      <c r="H153" s="20">
        <v>50</v>
      </c>
      <c r="I153" s="20">
        <v>42.5</v>
      </c>
      <c r="J153" s="20">
        <v>7.5</v>
      </c>
      <c r="K153" s="20">
        <v>47.5</v>
      </c>
      <c r="L153" s="20">
        <v>52.5</v>
      </c>
      <c r="M153" s="20">
        <v>0</v>
      </c>
    </row>
    <row r="154" spans="1:13" x14ac:dyDescent="0.25">
      <c r="A154" s="61">
        <v>44622</v>
      </c>
      <c r="B154" s="20">
        <v>8</v>
      </c>
      <c r="C154" s="20">
        <v>84.5</v>
      </c>
      <c r="D154" s="20">
        <v>7.5</v>
      </c>
      <c r="E154" s="2">
        <f t="shared" si="16"/>
        <v>97</v>
      </c>
      <c r="F154" s="2">
        <v>3</v>
      </c>
      <c r="G154" s="2">
        <v>0</v>
      </c>
      <c r="H154" s="20">
        <v>45</v>
      </c>
      <c r="I154" s="20">
        <v>42.5</v>
      </c>
      <c r="J154" s="20">
        <v>12.5</v>
      </c>
      <c r="K154" s="20">
        <v>42.5</v>
      </c>
      <c r="L154" s="20">
        <v>57.5</v>
      </c>
      <c r="M154" s="20">
        <v>0</v>
      </c>
    </row>
    <row r="155" spans="1:13" x14ac:dyDescent="0.25">
      <c r="A155" s="61">
        <v>44623</v>
      </c>
      <c r="B155" s="20">
        <v>8</v>
      </c>
      <c r="C155" s="20">
        <v>84.5</v>
      </c>
      <c r="D155" s="20">
        <v>7.5</v>
      </c>
      <c r="E155" s="2">
        <f t="shared" si="16"/>
        <v>97</v>
      </c>
      <c r="F155" s="2">
        <v>3</v>
      </c>
      <c r="G155" s="2">
        <v>0</v>
      </c>
      <c r="H155" s="20">
        <v>45</v>
      </c>
      <c r="I155" s="20">
        <v>42.5</v>
      </c>
      <c r="J155" s="20">
        <v>12.5</v>
      </c>
      <c r="K155" s="20">
        <v>42.5</v>
      </c>
      <c r="L155" s="20">
        <v>57.5</v>
      </c>
      <c r="M155" s="20">
        <v>0</v>
      </c>
    </row>
    <row r="156" spans="1:13" x14ac:dyDescent="0.25">
      <c r="A156" s="61">
        <v>44624</v>
      </c>
      <c r="B156" s="20">
        <v>8</v>
      </c>
      <c r="C156" s="20">
        <v>84.5</v>
      </c>
      <c r="D156" s="20">
        <v>7.5</v>
      </c>
      <c r="E156" s="2">
        <f t="shared" si="16"/>
        <v>97</v>
      </c>
      <c r="F156" s="2">
        <v>3</v>
      </c>
      <c r="G156" s="2">
        <v>0</v>
      </c>
      <c r="H156" s="20">
        <v>45</v>
      </c>
      <c r="I156" s="20">
        <v>42.5</v>
      </c>
      <c r="J156" s="20">
        <v>12.5</v>
      </c>
      <c r="K156" s="20">
        <v>42.5</v>
      </c>
      <c r="L156" s="20">
        <v>57.5</v>
      </c>
      <c r="M156" s="20">
        <v>0</v>
      </c>
    </row>
    <row r="157" spans="1:13" x14ac:dyDescent="0.25">
      <c r="A157" s="61">
        <v>44625</v>
      </c>
      <c r="B157" s="20">
        <v>8</v>
      </c>
      <c r="C157" s="20">
        <v>84.5</v>
      </c>
      <c r="D157" s="20">
        <v>7.5</v>
      </c>
      <c r="E157" s="2">
        <f t="shared" si="16"/>
        <v>97</v>
      </c>
      <c r="F157" s="2">
        <v>3</v>
      </c>
      <c r="G157" s="2">
        <v>0</v>
      </c>
      <c r="H157" s="20">
        <v>45</v>
      </c>
      <c r="I157" s="20">
        <v>42.5</v>
      </c>
      <c r="J157" s="20">
        <v>12.5</v>
      </c>
      <c r="K157" s="20">
        <v>42.5</v>
      </c>
      <c r="L157" s="20">
        <v>57.5</v>
      </c>
      <c r="M157" s="20">
        <v>0</v>
      </c>
    </row>
    <row r="158" spans="1:13" x14ac:dyDescent="0.25">
      <c r="A158" s="61">
        <v>44626</v>
      </c>
      <c r="B158" s="20">
        <v>8</v>
      </c>
      <c r="C158" s="20">
        <v>84.5</v>
      </c>
      <c r="D158" s="20">
        <v>7.5</v>
      </c>
      <c r="E158" s="2">
        <f t="shared" si="16"/>
        <v>97</v>
      </c>
      <c r="F158" s="2">
        <v>3</v>
      </c>
      <c r="G158" s="2">
        <v>0</v>
      </c>
      <c r="H158" s="20">
        <v>45</v>
      </c>
      <c r="I158" s="20">
        <v>42.5</v>
      </c>
      <c r="J158" s="20">
        <v>12.5</v>
      </c>
      <c r="K158" s="20">
        <v>42.5</v>
      </c>
      <c r="L158" s="20">
        <v>57.5</v>
      </c>
      <c r="M158" s="20">
        <v>0</v>
      </c>
    </row>
    <row r="159" spans="1:13" x14ac:dyDescent="0.25">
      <c r="A159" s="61">
        <v>44627</v>
      </c>
      <c r="B159" s="20">
        <v>8</v>
      </c>
      <c r="C159" s="20">
        <v>84.5</v>
      </c>
      <c r="D159" s="20">
        <v>7.5</v>
      </c>
      <c r="E159" s="2">
        <f t="shared" si="16"/>
        <v>97</v>
      </c>
      <c r="F159" s="2">
        <v>3</v>
      </c>
      <c r="G159" s="2">
        <v>0</v>
      </c>
      <c r="H159" s="20">
        <v>45</v>
      </c>
      <c r="I159" s="20">
        <v>42.5</v>
      </c>
      <c r="J159" s="20">
        <v>12.5</v>
      </c>
      <c r="K159" s="20">
        <v>42.5</v>
      </c>
      <c r="L159" s="20">
        <v>57.5</v>
      </c>
      <c r="M159" s="20">
        <v>0</v>
      </c>
    </row>
    <row r="160" spans="1:13" x14ac:dyDescent="0.25">
      <c r="A160" s="61">
        <v>44628</v>
      </c>
      <c r="B160" s="20">
        <v>7.5</v>
      </c>
      <c r="C160" s="20">
        <f t="shared" ref="C160:C166" si="17">170/2</f>
        <v>85</v>
      </c>
      <c r="D160" s="20">
        <v>7.5</v>
      </c>
      <c r="E160" s="2">
        <f t="shared" ref="E160:E166" si="18">192/2</f>
        <v>96</v>
      </c>
      <c r="F160" s="2">
        <v>4</v>
      </c>
      <c r="G160" s="2">
        <v>0</v>
      </c>
      <c r="H160" s="20">
        <v>45</v>
      </c>
      <c r="I160" s="20">
        <v>42.5</v>
      </c>
      <c r="J160" s="20">
        <v>12.5</v>
      </c>
      <c r="K160" s="20">
        <v>42.5</v>
      </c>
      <c r="L160" s="20">
        <v>57.5</v>
      </c>
      <c r="M160" s="20">
        <v>0</v>
      </c>
    </row>
    <row r="161" spans="1:13" x14ac:dyDescent="0.25">
      <c r="A161" s="61">
        <v>44629</v>
      </c>
      <c r="B161" s="20">
        <v>7.5</v>
      </c>
      <c r="C161" s="20">
        <f t="shared" si="17"/>
        <v>85</v>
      </c>
      <c r="D161" s="20">
        <v>7.5</v>
      </c>
      <c r="E161" s="2">
        <f t="shared" si="18"/>
        <v>96</v>
      </c>
      <c r="F161" s="2">
        <v>4</v>
      </c>
      <c r="G161" s="2">
        <v>0</v>
      </c>
      <c r="H161" s="20">
        <v>40</v>
      </c>
      <c r="I161" s="20">
        <f t="shared" ref="I161:I174" si="19">85/2</f>
        <v>42.5</v>
      </c>
      <c r="J161" s="20">
        <f t="shared" ref="J161:J167" si="20">35/2</f>
        <v>17.5</v>
      </c>
      <c r="K161" s="20">
        <v>37.5</v>
      </c>
      <c r="L161" s="20">
        <v>62.5</v>
      </c>
      <c r="M161" s="20">
        <v>0</v>
      </c>
    </row>
    <row r="162" spans="1:13" x14ac:dyDescent="0.25">
      <c r="A162" s="61">
        <v>44630</v>
      </c>
      <c r="B162" s="20">
        <v>7.5</v>
      </c>
      <c r="C162" s="20">
        <f t="shared" si="17"/>
        <v>85</v>
      </c>
      <c r="D162" s="20">
        <v>7.5</v>
      </c>
      <c r="E162" s="2">
        <f t="shared" si="18"/>
        <v>96</v>
      </c>
      <c r="F162" s="2">
        <v>4</v>
      </c>
      <c r="G162" s="2">
        <v>0</v>
      </c>
      <c r="H162" s="20">
        <v>40</v>
      </c>
      <c r="I162" s="20">
        <f t="shared" si="19"/>
        <v>42.5</v>
      </c>
      <c r="J162" s="20">
        <f t="shared" si="20"/>
        <v>17.5</v>
      </c>
      <c r="K162" s="20">
        <v>37.5</v>
      </c>
      <c r="L162" s="20">
        <v>62.5</v>
      </c>
      <c r="M162" s="20">
        <v>0</v>
      </c>
    </row>
    <row r="163" spans="1:13" x14ac:dyDescent="0.25">
      <c r="A163" s="61">
        <v>44631</v>
      </c>
      <c r="B163" s="20">
        <v>7.5</v>
      </c>
      <c r="C163" s="20">
        <f t="shared" si="17"/>
        <v>85</v>
      </c>
      <c r="D163" s="20">
        <v>7.5</v>
      </c>
      <c r="E163" s="2">
        <f t="shared" si="18"/>
        <v>96</v>
      </c>
      <c r="F163" s="2">
        <v>4</v>
      </c>
      <c r="G163" s="2">
        <v>0</v>
      </c>
      <c r="H163" s="20">
        <v>40</v>
      </c>
      <c r="I163" s="20">
        <f t="shared" si="19"/>
        <v>42.5</v>
      </c>
      <c r="J163" s="20">
        <f t="shared" si="20"/>
        <v>17.5</v>
      </c>
      <c r="K163" s="20">
        <v>37.5</v>
      </c>
      <c r="L163" s="20">
        <v>62.5</v>
      </c>
      <c r="M163" s="20">
        <v>0</v>
      </c>
    </row>
    <row r="164" spans="1:13" x14ac:dyDescent="0.25">
      <c r="A164" s="61">
        <v>44632</v>
      </c>
      <c r="B164" s="20">
        <v>7.5</v>
      </c>
      <c r="C164" s="20">
        <f t="shared" si="17"/>
        <v>85</v>
      </c>
      <c r="D164" s="20">
        <v>7.5</v>
      </c>
      <c r="E164" s="2">
        <f t="shared" si="18"/>
        <v>96</v>
      </c>
      <c r="F164" s="2">
        <v>4</v>
      </c>
      <c r="G164" s="2">
        <v>0</v>
      </c>
      <c r="H164" s="20">
        <v>40</v>
      </c>
      <c r="I164" s="20">
        <f t="shared" si="19"/>
        <v>42.5</v>
      </c>
      <c r="J164" s="20">
        <f t="shared" si="20"/>
        <v>17.5</v>
      </c>
      <c r="K164" s="20">
        <v>37.5</v>
      </c>
      <c r="L164" s="20">
        <v>62.5</v>
      </c>
      <c r="M164" s="20">
        <v>0</v>
      </c>
    </row>
    <row r="165" spans="1:13" x14ac:dyDescent="0.25">
      <c r="A165" s="61">
        <v>44633</v>
      </c>
      <c r="B165" s="20">
        <v>7.5</v>
      </c>
      <c r="C165" s="20">
        <f t="shared" si="17"/>
        <v>85</v>
      </c>
      <c r="D165" s="20">
        <v>7.5</v>
      </c>
      <c r="E165" s="2">
        <f t="shared" si="18"/>
        <v>96</v>
      </c>
      <c r="F165" s="2">
        <v>4</v>
      </c>
      <c r="G165" s="2">
        <v>0</v>
      </c>
      <c r="H165" s="20">
        <v>40</v>
      </c>
      <c r="I165" s="20">
        <f t="shared" si="19"/>
        <v>42.5</v>
      </c>
      <c r="J165" s="20">
        <f t="shared" si="20"/>
        <v>17.5</v>
      </c>
      <c r="K165" s="20">
        <v>37.5</v>
      </c>
      <c r="L165" s="20">
        <v>62.5</v>
      </c>
      <c r="M165" s="20">
        <v>0</v>
      </c>
    </row>
    <row r="166" spans="1:13" x14ac:dyDescent="0.25">
      <c r="A166" s="61">
        <v>44634</v>
      </c>
      <c r="B166" s="20">
        <v>7.5</v>
      </c>
      <c r="C166" s="20">
        <f t="shared" si="17"/>
        <v>85</v>
      </c>
      <c r="D166" s="20">
        <v>7.5</v>
      </c>
      <c r="E166" s="2">
        <f t="shared" si="18"/>
        <v>96</v>
      </c>
      <c r="F166" s="2">
        <v>4</v>
      </c>
      <c r="G166" s="2">
        <v>0</v>
      </c>
      <c r="H166" s="20">
        <v>40</v>
      </c>
      <c r="I166" s="20">
        <f t="shared" si="19"/>
        <v>42.5</v>
      </c>
      <c r="J166" s="20">
        <f t="shared" si="20"/>
        <v>17.5</v>
      </c>
      <c r="K166" s="20">
        <v>37.5</v>
      </c>
      <c r="L166" s="20">
        <v>62.5</v>
      </c>
      <c r="M166" s="20">
        <v>0</v>
      </c>
    </row>
    <row r="167" spans="1:13" x14ac:dyDescent="0.25">
      <c r="A167" s="61">
        <v>44635</v>
      </c>
      <c r="B167" s="20">
        <v>8</v>
      </c>
      <c r="C167" s="20">
        <f t="shared" ref="C167:C173" si="21">169/2</f>
        <v>84.5</v>
      </c>
      <c r="D167" s="20">
        <v>7.5</v>
      </c>
      <c r="E167" s="2">
        <v>92.5</v>
      </c>
      <c r="F167" s="2">
        <v>7</v>
      </c>
      <c r="G167" s="2">
        <v>0.5</v>
      </c>
      <c r="H167" s="20">
        <v>40</v>
      </c>
      <c r="I167" s="20">
        <f t="shared" si="19"/>
        <v>42.5</v>
      </c>
      <c r="J167" s="20">
        <f t="shared" si="20"/>
        <v>17.5</v>
      </c>
      <c r="K167" s="20">
        <v>37.5</v>
      </c>
      <c r="L167" s="20">
        <v>62.5</v>
      </c>
      <c r="M167" s="20">
        <v>0</v>
      </c>
    </row>
    <row r="168" spans="1:13" x14ac:dyDescent="0.25">
      <c r="A168" s="61">
        <v>44636</v>
      </c>
      <c r="B168" s="20">
        <v>8</v>
      </c>
      <c r="C168" s="20">
        <f t="shared" si="21"/>
        <v>84.5</v>
      </c>
      <c r="D168" s="20">
        <v>7.5</v>
      </c>
      <c r="E168" s="2">
        <v>92.5</v>
      </c>
      <c r="F168" s="2">
        <v>7</v>
      </c>
      <c r="G168" s="2">
        <v>0.5</v>
      </c>
      <c r="H168" s="20">
        <v>35</v>
      </c>
      <c r="I168" s="20">
        <f t="shared" si="19"/>
        <v>42.5</v>
      </c>
      <c r="J168" s="20">
        <v>22.5</v>
      </c>
      <c r="K168" s="20">
        <f t="shared" ref="K168:K174" si="22">55/2</f>
        <v>27.5</v>
      </c>
      <c r="L168" s="20">
        <f t="shared" ref="L168:L174" si="23">145/2</f>
        <v>72.5</v>
      </c>
      <c r="M168" s="20">
        <v>0</v>
      </c>
    </row>
    <row r="169" spans="1:13" x14ac:dyDescent="0.25">
      <c r="A169" s="61">
        <v>44637</v>
      </c>
      <c r="B169" s="20">
        <v>8</v>
      </c>
      <c r="C169" s="20">
        <f t="shared" si="21"/>
        <v>84.5</v>
      </c>
      <c r="D169" s="20">
        <v>7.5</v>
      </c>
      <c r="E169" s="2">
        <v>92.5</v>
      </c>
      <c r="F169" s="2">
        <v>7</v>
      </c>
      <c r="G169" s="2">
        <v>0.5</v>
      </c>
      <c r="H169" s="20">
        <v>35</v>
      </c>
      <c r="I169" s="20">
        <f t="shared" si="19"/>
        <v>42.5</v>
      </c>
      <c r="J169" s="20">
        <v>22.5</v>
      </c>
      <c r="K169" s="20">
        <f t="shared" si="22"/>
        <v>27.5</v>
      </c>
      <c r="L169" s="20">
        <f t="shared" si="23"/>
        <v>72.5</v>
      </c>
      <c r="M169" s="20">
        <v>0</v>
      </c>
    </row>
    <row r="170" spans="1:13" x14ac:dyDescent="0.25">
      <c r="A170" s="61">
        <v>44638</v>
      </c>
      <c r="B170" s="20">
        <v>8</v>
      </c>
      <c r="C170" s="20">
        <f t="shared" si="21"/>
        <v>84.5</v>
      </c>
      <c r="D170" s="20">
        <v>7.5</v>
      </c>
      <c r="E170" s="2">
        <v>92.5</v>
      </c>
      <c r="F170" s="2">
        <v>7</v>
      </c>
      <c r="G170" s="2">
        <v>0.5</v>
      </c>
      <c r="H170" s="20">
        <v>35</v>
      </c>
      <c r="I170" s="20">
        <f t="shared" si="19"/>
        <v>42.5</v>
      </c>
      <c r="J170" s="20">
        <v>22.5</v>
      </c>
      <c r="K170" s="20">
        <f t="shared" si="22"/>
        <v>27.5</v>
      </c>
      <c r="L170" s="20">
        <f t="shared" si="23"/>
        <v>72.5</v>
      </c>
      <c r="M170" s="20">
        <v>0</v>
      </c>
    </row>
    <row r="171" spans="1:13" x14ac:dyDescent="0.25">
      <c r="A171" s="61">
        <v>44639</v>
      </c>
      <c r="B171" s="20">
        <v>8</v>
      </c>
      <c r="C171" s="20">
        <f t="shared" si="21"/>
        <v>84.5</v>
      </c>
      <c r="D171" s="20">
        <v>7.5</v>
      </c>
      <c r="E171" s="2">
        <v>92.5</v>
      </c>
      <c r="F171" s="2">
        <v>7</v>
      </c>
      <c r="G171" s="2">
        <v>0.5</v>
      </c>
      <c r="H171" s="20">
        <v>35</v>
      </c>
      <c r="I171" s="20">
        <f t="shared" si="19"/>
        <v>42.5</v>
      </c>
      <c r="J171" s="20">
        <v>22.5</v>
      </c>
      <c r="K171" s="20">
        <f t="shared" si="22"/>
        <v>27.5</v>
      </c>
      <c r="L171" s="20">
        <f t="shared" si="23"/>
        <v>72.5</v>
      </c>
      <c r="M171" s="20">
        <v>0</v>
      </c>
    </row>
    <row r="172" spans="1:13" x14ac:dyDescent="0.25">
      <c r="A172" s="61">
        <v>44640</v>
      </c>
      <c r="B172" s="20">
        <v>8</v>
      </c>
      <c r="C172" s="20">
        <f t="shared" si="21"/>
        <v>84.5</v>
      </c>
      <c r="D172" s="20">
        <v>7.5</v>
      </c>
      <c r="E172" s="2">
        <v>92.5</v>
      </c>
      <c r="F172" s="2">
        <v>7</v>
      </c>
      <c r="G172" s="2">
        <v>0.5</v>
      </c>
      <c r="H172" s="20">
        <v>35</v>
      </c>
      <c r="I172" s="20">
        <f t="shared" si="19"/>
        <v>42.5</v>
      </c>
      <c r="J172" s="20">
        <v>22.5</v>
      </c>
      <c r="K172" s="20">
        <f t="shared" si="22"/>
        <v>27.5</v>
      </c>
      <c r="L172" s="20">
        <f t="shared" si="23"/>
        <v>72.5</v>
      </c>
      <c r="M172" s="20">
        <v>0</v>
      </c>
    </row>
    <row r="173" spans="1:13" x14ac:dyDescent="0.25">
      <c r="A173" s="61">
        <v>44641</v>
      </c>
      <c r="B173" s="20">
        <v>8</v>
      </c>
      <c r="C173" s="20">
        <f t="shared" si="21"/>
        <v>84.5</v>
      </c>
      <c r="D173" s="20">
        <v>7.5</v>
      </c>
      <c r="E173" s="2">
        <v>92.5</v>
      </c>
      <c r="F173" s="2">
        <v>7</v>
      </c>
      <c r="G173" s="2">
        <v>0.5</v>
      </c>
      <c r="H173" s="20">
        <v>35</v>
      </c>
      <c r="I173" s="20">
        <f t="shared" si="19"/>
        <v>42.5</v>
      </c>
      <c r="J173" s="20">
        <v>22.5</v>
      </c>
      <c r="K173" s="20">
        <f t="shared" si="22"/>
        <v>27.5</v>
      </c>
      <c r="L173" s="20">
        <f t="shared" si="23"/>
        <v>72.5</v>
      </c>
      <c r="M173" s="20">
        <v>0</v>
      </c>
    </row>
    <row r="174" spans="1:13" x14ac:dyDescent="0.25">
      <c r="A174" s="61">
        <v>44642</v>
      </c>
      <c r="B174" s="20">
        <v>5.5</v>
      </c>
      <c r="C174" s="20">
        <v>82</v>
      </c>
      <c r="D174" s="20">
        <f t="shared" ref="D174:D180" si="24">25/2</f>
        <v>12.5</v>
      </c>
      <c r="E174" s="2">
        <f t="shared" ref="E174:E180" si="25">160/2</f>
        <v>80</v>
      </c>
      <c r="F174" s="2">
        <f t="shared" ref="F174:F180" si="26">34/2</f>
        <v>17</v>
      </c>
      <c r="G174" s="2">
        <v>3</v>
      </c>
      <c r="H174" s="20">
        <v>35</v>
      </c>
      <c r="I174" s="20">
        <f t="shared" si="19"/>
        <v>42.5</v>
      </c>
      <c r="J174" s="20">
        <v>22.5</v>
      </c>
      <c r="K174" s="20">
        <f t="shared" si="22"/>
        <v>27.5</v>
      </c>
      <c r="L174" s="20">
        <f t="shared" si="23"/>
        <v>72.5</v>
      </c>
      <c r="M174" s="20">
        <v>0</v>
      </c>
    </row>
    <row r="175" spans="1:13" x14ac:dyDescent="0.25">
      <c r="A175" s="61">
        <v>44643</v>
      </c>
      <c r="B175" s="20">
        <v>5.5</v>
      </c>
      <c r="C175" s="20">
        <v>82</v>
      </c>
      <c r="D175" s="20">
        <f t="shared" si="24"/>
        <v>12.5</v>
      </c>
      <c r="E175" s="2">
        <f t="shared" si="25"/>
        <v>80</v>
      </c>
      <c r="F175" s="2">
        <f t="shared" si="26"/>
        <v>17</v>
      </c>
      <c r="G175" s="2">
        <v>3</v>
      </c>
      <c r="H175" s="20">
        <v>30</v>
      </c>
      <c r="I175" s="20">
        <v>42.5</v>
      </c>
      <c r="J175" s="20">
        <v>27.5</v>
      </c>
      <c r="K175" s="20">
        <v>20</v>
      </c>
      <c r="L175" s="20">
        <f t="shared" ref="L175:L181" si="27">155/2</f>
        <v>77.5</v>
      </c>
      <c r="M175" s="20">
        <v>2.5</v>
      </c>
    </row>
    <row r="176" spans="1:13" x14ac:dyDescent="0.25">
      <c r="A176" s="61">
        <v>44644</v>
      </c>
      <c r="B176" s="20">
        <v>5.5</v>
      </c>
      <c r="C176" s="20">
        <v>82</v>
      </c>
      <c r="D176" s="20">
        <f t="shared" si="24"/>
        <v>12.5</v>
      </c>
      <c r="E176" s="2">
        <f t="shared" si="25"/>
        <v>80</v>
      </c>
      <c r="F176" s="2">
        <f t="shared" si="26"/>
        <v>17</v>
      </c>
      <c r="G176" s="2">
        <v>3</v>
      </c>
      <c r="H176" s="20">
        <v>30</v>
      </c>
      <c r="I176" s="20">
        <v>42.5</v>
      </c>
      <c r="J176" s="20">
        <v>27.5</v>
      </c>
      <c r="K176" s="20">
        <v>20</v>
      </c>
      <c r="L176" s="20">
        <f t="shared" si="27"/>
        <v>77.5</v>
      </c>
      <c r="M176" s="20">
        <v>2.5</v>
      </c>
    </row>
    <row r="177" spans="1:13" x14ac:dyDescent="0.25">
      <c r="A177" s="61">
        <v>44645</v>
      </c>
      <c r="B177" s="20">
        <v>5.5</v>
      </c>
      <c r="C177" s="20">
        <v>82</v>
      </c>
      <c r="D177" s="20">
        <f t="shared" si="24"/>
        <v>12.5</v>
      </c>
      <c r="E177" s="2">
        <f t="shared" si="25"/>
        <v>80</v>
      </c>
      <c r="F177" s="2">
        <f t="shared" si="26"/>
        <v>17</v>
      </c>
      <c r="G177" s="2">
        <v>3</v>
      </c>
      <c r="H177" s="20">
        <v>30</v>
      </c>
      <c r="I177" s="20">
        <v>42.5</v>
      </c>
      <c r="J177" s="20">
        <v>27.5</v>
      </c>
      <c r="K177" s="20">
        <v>20</v>
      </c>
      <c r="L177" s="20">
        <f t="shared" si="27"/>
        <v>77.5</v>
      </c>
      <c r="M177" s="20">
        <v>2.5</v>
      </c>
    </row>
    <row r="178" spans="1:13" x14ac:dyDescent="0.25">
      <c r="A178" s="61">
        <v>44646</v>
      </c>
      <c r="B178" s="20">
        <v>5.5</v>
      </c>
      <c r="C178" s="20">
        <v>82</v>
      </c>
      <c r="D178" s="20">
        <f t="shared" si="24"/>
        <v>12.5</v>
      </c>
      <c r="E178" s="2">
        <f t="shared" si="25"/>
        <v>80</v>
      </c>
      <c r="F178" s="2">
        <f t="shared" si="26"/>
        <v>17</v>
      </c>
      <c r="G178" s="2">
        <v>3</v>
      </c>
      <c r="H178" s="20">
        <v>30</v>
      </c>
      <c r="I178" s="20">
        <v>42.5</v>
      </c>
      <c r="J178" s="20">
        <v>27.5</v>
      </c>
      <c r="K178" s="20">
        <v>20</v>
      </c>
      <c r="L178" s="20">
        <f t="shared" si="27"/>
        <v>77.5</v>
      </c>
      <c r="M178" s="20">
        <v>2.5</v>
      </c>
    </row>
    <row r="179" spans="1:13" x14ac:dyDescent="0.25">
      <c r="A179" s="61">
        <v>44647</v>
      </c>
      <c r="B179" s="20">
        <v>5.5</v>
      </c>
      <c r="C179" s="20">
        <v>82</v>
      </c>
      <c r="D179" s="20">
        <f t="shared" si="24"/>
        <v>12.5</v>
      </c>
      <c r="E179" s="2">
        <f t="shared" si="25"/>
        <v>80</v>
      </c>
      <c r="F179" s="2">
        <f t="shared" si="26"/>
        <v>17</v>
      </c>
      <c r="G179" s="2">
        <v>3</v>
      </c>
      <c r="H179" s="20">
        <v>30</v>
      </c>
      <c r="I179" s="20">
        <v>42.5</v>
      </c>
      <c r="J179" s="20">
        <v>27.5</v>
      </c>
      <c r="K179" s="20">
        <v>20</v>
      </c>
      <c r="L179" s="20">
        <f t="shared" si="27"/>
        <v>77.5</v>
      </c>
      <c r="M179" s="20">
        <v>2.5</v>
      </c>
    </row>
    <row r="180" spans="1:13" x14ac:dyDescent="0.25">
      <c r="A180" s="61">
        <v>44648</v>
      </c>
      <c r="B180" s="20">
        <v>5.5</v>
      </c>
      <c r="C180" s="20">
        <v>82</v>
      </c>
      <c r="D180" s="20">
        <f t="shared" si="24"/>
        <v>12.5</v>
      </c>
      <c r="E180" s="2">
        <f t="shared" si="25"/>
        <v>80</v>
      </c>
      <c r="F180" s="2">
        <f t="shared" si="26"/>
        <v>17</v>
      </c>
      <c r="G180" s="2">
        <v>3</v>
      </c>
      <c r="H180" s="20">
        <v>30</v>
      </c>
      <c r="I180" s="20">
        <v>42.5</v>
      </c>
      <c r="J180" s="20">
        <v>27.5</v>
      </c>
      <c r="K180" s="20">
        <v>20</v>
      </c>
      <c r="L180" s="20">
        <f t="shared" si="27"/>
        <v>77.5</v>
      </c>
      <c r="M180" s="20">
        <v>2.5</v>
      </c>
    </row>
    <row r="181" spans="1:13" x14ac:dyDescent="0.25">
      <c r="A181" s="61">
        <v>44649</v>
      </c>
      <c r="B181" s="20">
        <v>3</v>
      </c>
      <c r="C181" s="20">
        <f t="shared" ref="C181:C187" si="28">159/2</f>
        <v>79.5</v>
      </c>
      <c r="D181" s="20">
        <f t="shared" ref="D181:D187" si="29">35/2</f>
        <v>17.5</v>
      </c>
      <c r="E181" s="2">
        <f t="shared" ref="E181:E187" si="30">146/2</f>
        <v>73</v>
      </c>
      <c r="F181" s="2">
        <f t="shared" ref="F181:F194" si="31">39/2</f>
        <v>19.5</v>
      </c>
      <c r="G181" s="2">
        <f t="shared" ref="G181:G187" si="32">15/2</f>
        <v>7.5</v>
      </c>
      <c r="H181" s="20">
        <v>30</v>
      </c>
      <c r="I181" s="20">
        <v>42.5</v>
      </c>
      <c r="J181" s="20">
        <v>27.5</v>
      </c>
      <c r="K181" s="20">
        <v>20</v>
      </c>
      <c r="L181" s="20">
        <f t="shared" si="27"/>
        <v>77.5</v>
      </c>
      <c r="M181" s="20">
        <v>2.5</v>
      </c>
    </row>
    <row r="182" spans="1:13" x14ac:dyDescent="0.25">
      <c r="A182" s="61">
        <v>44650</v>
      </c>
      <c r="B182" s="20">
        <v>3</v>
      </c>
      <c r="C182" s="20">
        <f t="shared" si="28"/>
        <v>79.5</v>
      </c>
      <c r="D182" s="20">
        <f t="shared" si="29"/>
        <v>17.5</v>
      </c>
      <c r="E182" s="2">
        <f t="shared" si="30"/>
        <v>73</v>
      </c>
      <c r="F182" s="2">
        <f t="shared" si="31"/>
        <v>19.5</v>
      </c>
      <c r="G182" s="2">
        <f t="shared" si="32"/>
        <v>7.5</v>
      </c>
      <c r="H182" s="20">
        <v>25</v>
      </c>
      <c r="I182" s="20">
        <v>42.5</v>
      </c>
      <c r="J182" s="20">
        <v>32.5</v>
      </c>
      <c r="K182" s="20">
        <v>15</v>
      </c>
      <c r="L182" s="20">
        <v>80</v>
      </c>
      <c r="M182" s="20">
        <v>5</v>
      </c>
    </row>
    <row r="183" spans="1:13" x14ac:dyDescent="0.25">
      <c r="A183" s="61">
        <v>44651</v>
      </c>
      <c r="B183" s="20">
        <v>3</v>
      </c>
      <c r="C183" s="20">
        <f t="shared" si="28"/>
        <v>79.5</v>
      </c>
      <c r="D183" s="20">
        <f t="shared" si="29"/>
        <v>17.5</v>
      </c>
      <c r="E183" s="2">
        <f t="shared" si="30"/>
        <v>73</v>
      </c>
      <c r="F183" s="2">
        <f t="shared" si="31"/>
        <v>19.5</v>
      </c>
      <c r="G183" s="2">
        <f t="shared" si="32"/>
        <v>7.5</v>
      </c>
      <c r="H183" s="20">
        <v>25</v>
      </c>
      <c r="I183" s="20">
        <v>42.5</v>
      </c>
      <c r="J183" s="20">
        <v>32.5</v>
      </c>
      <c r="K183" s="20">
        <v>15</v>
      </c>
      <c r="L183" s="20">
        <v>80</v>
      </c>
      <c r="M183" s="20">
        <v>5</v>
      </c>
    </row>
    <row r="184" spans="1:13" x14ac:dyDescent="0.25">
      <c r="A184" s="61">
        <v>44652</v>
      </c>
      <c r="B184" s="20">
        <v>3</v>
      </c>
      <c r="C184" s="20">
        <f t="shared" si="28"/>
        <v>79.5</v>
      </c>
      <c r="D184" s="20">
        <f t="shared" si="29"/>
        <v>17.5</v>
      </c>
      <c r="E184" s="2">
        <f t="shared" si="30"/>
        <v>73</v>
      </c>
      <c r="F184" s="2">
        <f t="shared" si="31"/>
        <v>19.5</v>
      </c>
      <c r="G184" s="2">
        <f t="shared" si="32"/>
        <v>7.5</v>
      </c>
      <c r="H184" s="20">
        <v>25</v>
      </c>
      <c r="I184" s="20">
        <v>42.5</v>
      </c>
      <c r="J184" s="20">
        <v>32.5</v>
      </c>
      <c r="K184" s="20">
        <v>15</v>
      </c>
      <c r="L184" s="20">
        <v>80</v>
      </c>
      <c r="M184" s="20">
        <v>5</v>
      </c>
    </row>
    <row r="185" spans="1:13" x14ac:dyDescent="0.25">
      <c r="A185" s="61">
        <v>44653</v>
      </c>
      <c r="B185" s="20">
        <v>3</v>
      </c>
      <c r="C185" s="20">
        <f t="shared" si="28"/>
        <v>79.5</v>
      </c>
      <c r="D185" s="20">
        <f t="shared" si="29"/>
        <v>17.5</v>
      </c>
      <c r="E185" s="2">
        <f t="shared" si="30"/>
        <v>73</v>
      </c>
      <c r="F185" s="2">
        <f t="shared" si="31"/>
        <v>19.5</v>
      </c>
      <c r="G185" s="2">
        <f t="shared" si="32"/>
        <v>7.5</v>
      </c>
      <c r="H185" s="20">
        <v>25</v>
      </c>
      <c r="I185" s="20">
        <v>42.5</v>
      </c>
      <c r="J185" s="20">
        <v>32.5</v>
      </c>
      <c r="K185" s="20">
        <v>15</v>
      </c>
      <c r="L185" s="20">
        <v>80</v>
      </c>
      <c r="M185" s="20">
        <v>5</v>
      </c>
    </row>
    <row r="186" spans="1:13" x14ac:dyDescent="0.25">
      <c r="A186" s="61">
        <v>44654</v>
      </c>
      <c r="B186" s="20">
        <v>3</v>
      </c>
      <c r="C186" s="20">
        <f t="shared" si="28"/>
        <v>79.5</v>
      </c>
      <c r="D186" s="20">
        <f t="shared" si="29"/>
        <v>17.5</v>
      </c>
      <c r="E186" s="2">
        <f t="shared" si="30"/>
        <v>73</v>
      </c>
      <c r="F186" s="2">
        <f t="shared" si="31"/>
        <v>19.5</v>
      </c>
      <c r="G186" s="2">
        <f t="shared" si="32"/>
        <v>7.5</v>
      </c>
      <c r="H186" s="20">
        <v>25</v>
      </c>
      <c r="I186" s="20">
        <v>42.5</v>
      </c>
      <c r="J186" s="20">
        <v>32.5</v>
      </c>
      <c r="K186" s="20">
        <v>15</v>
      </c>
      <c r="L186" s="20">
        <v>80</v>
      </c>
      <c r="M186" s="20">
        <v>5</v>
      </c>
    </row>
    <row r="187" spans="1:13" x14ac:dyDescent="0.25">
      <c r="A187" s="61">
        <v>44655</v>
      </c>
      <c r="B187" s="20">
        <v>3</v>
      </c>
      <c r="C187" s="20">
        <f t="shared" si="28"/>
        <v>79.5</v>
      </c>
      <c r="D187" s="20">
        <f t="shared" si="29"/>
        <v>17.5</v>
      </c>
      <c r="E187" s="2">
        <f t="shared" si="30"/>
        <v>73</v>
      </c>
      <c r="F187" s="2">
        <f t="shared" si="31"/>
        <v>19.5</v>
      </c>
      <c r="G187" s="2">
        <f t="shared" si="32"/>
        <v>7.5</v>
      </c>
      <c r="H187" s="20">
        <v>25</v>
      </c>
      <c r="I187" s="20">
        <v>42.5</v>
      </c>
      <c r="J187" s="20">
        <v>32.5</v>
      </c>
      <c r="K187" s="20">
        <v>15</v>
      </c>
      <c r="L187" s="20">
        <v>80</v>
      </c>
      <c r="M187" s="20">
        <v>5</v>
      </c>
    </row>
    <row r="188" spans="1:13" x14ac:dyDescent="0.25">
      <c r="A188" s="61">
        <v>44656</v>
      </c>
      <c r="B188" s="20">
        <v>3</v>
      </c>
      <c r="C188" s="20">
        <f t="shared" ref="C188:C194" si="33">144/2</f>
        <v>72</v>
      </c>
      <c r="D188" s="20">
        <v>25</v>
      </c>
      <c r="E188" s="2">
        <f t="shared" ref="E188:E194" si="34">144/2</f>
        <v>72</v>
      </c>
      <c r="F188" s="2">
        <f t="shared" si="31"/>
        <v>19.5</v>
      </c>
      <c r="G188" s="2">
        <f t="shared" ref="G188:G194" si="35">17/2</f>
        <v>8.5</v>
      </c>
      <c r="H188" s="20">
        <v>25</v>
      </c>
      <c r="I188" s="20">
        <v>42.5</v>
      </c>
      <c r="J188" s="20">
        <v>32.5</v>
      </c>
      <c r="K188" s="20">
        <v>15</v>
      </c>
      <c r="L188" s="20">
        <v>80</v>
      </c>
      <c r="M188" s="20">
        <v>5</v>
      </c>
    </row>
    <row r="189" spans="1:13" x14ac:dyDescent="0.25">
      <c r="A189" s="61">
        <v>44657</v>
      </c>
      <c r="B189" s="20">
        <v>3</v>
      </c>
      <c r="C189" s="20">
        <f t="shared" si="33"/>
        <v>72</v>
      </c>
      <c r="D189" s="20">
        <v>25</v>
      </c>
      <c r="E189" s="2">
        <f t="shared" si="34"/>
        <v>72</v>
      </c>
      <c r="F189" s="2">
        <f t="shared" si="31"/>
        <v>19.5</v>
      </c>
      <c r="G189" s="2">
        <f t="shared" si="35"/>
        <v>8.5</v>
      </c>
      <c r="H189" s="20">
        <v>20</v>
      </c>
      <c r="I189" s="20">
        <f t="shared" ref="I189:I216" si="36">85/2</f>
        <v>42.5</v>
      </c>
      <c r="J189" s="20">
        <v>37.5</v>
      </c>
      <c r="K189" s="20">
        <v>7.5</v>
      </c>
      <c r="L189" s="20">
        <f t="shared" ref="L189:L195" si="37">165/2</f>
        <v>82.5</v>
      </c>
      <c r="M189" s="20">
        <v>10</v>
      </c>
    </row>
    <row r="190" spans="1:13" x14ac:dyDescent="0.25">
      <c r="A190" s="61">
        <v>44658</v>
      </c>
      <c r="B190" s="20">
        <v>3</v>
      </c>
      <c r="C190" s="20">
        <f t="shared" si="33"/>
        <v>72</v>
      </c>
      <c r="D190" s="20">
        <v>25</v>
      </c>
      <c r="E190" s="2">
        <f t="shared" si="34"/>
        <v>72</v>
      </c>
      <c r="F190" s="2">
        <f t="shared" si="31"/>
        <v>19.5</v>
      </c>
      <c r="G190" s="2">
        <f t="shared" si="35"/>
        <v>8.5</v>
      </c>
      <c r="H190" s="20">
        <v>20</v>
      </c>
      <c r="I190" s="20">
        <f t="shared" si="36"/>
        <v>42.5</v>
      </c>
      <c r="J190" s="20">
        <v>37.5</v>
      </c>
      <c r="K190" s="20">
        <v>7.5</v>
      </c>
      <c r="L190" s="20">
        <f t="shared" si="37"/>
        <v>82.5</v>
      </c>
      <c r="M190" s="20">
        <v>10</v>
      </c>
    </row>
    <row r="191" spans="1:13" x14ac:dyDescent="0.25">
      <c r="A191" s="61">
        <v>44659</v>
      </c>
      <c r="B191" s="20">
        <v>3</v>
      </c>
      <c r="C191" s="20">
        <f t="shared" si="33"/>
        <v>72</v>
      </c>
      <c r="D191" s="20">
        <v>25</v>
      </c>
      <c r="E191" s="2">
        <f t="shared" si="34"/>
        <v>72</v>
      </c>
      <c r="F191" s="2">
        <f t="shared" si="31"/>
        <v>19.5</v>
      </c>
      <c r="G191" s="2">
        <f t="shared" si="35"/>
        <v>8.5</v>
      </c>
      <c r="H191" s="20">
        <v>20</v>
      </c>
      <c r="I191" s="20">
        <f t="shared" si="36"/>
        <v>42.5</v>
      </c>
      <c r="J191" s="20">
        <v>37.5</v>
      </c>
      <c r="K191" s="20">
        <v>7.5</v>
      </c>
      <c r="L191" s="20">
        <f t="shared" si="37"/>
        <v>82.5</v>
      </c>
      <c r="M191" s="20">
        <v>10</v>
      </c>
    </row>
    <row r="192" spans="1:13" x14ac:dyDescent="0.25">
      <c r="A192" s="61">
        <v>44660</v>
      </c>
      <c r="B192" s="20">
        <v>3</v>
      </c>
      <c r="C192" s="20">
        <f t="shared" si="33"/>
        <v>72</v>
      </c>
      <c r="D192" s="20">
        <v>25</v>
      </c>
      <c r="E192" s="2">
        <f t="shared" si="34"/>
        <v>72</v>
      </c>
      <c r="F192" s="2">
        <f t="shared" si="31"/>
        <v>19.5</v>
      </c>
      <c r="G192" s="2">
        <f t="shared" si="35"/>
        <v>8.5</v>
      </c>
      <c r="H192" s="20">
        <v>20</v>
      </c>
      <c r="I192" s="20">
        <f t="shared" si="36"/>
        <v>42.5</v>
      </c>
      <c r="J192" s="20">
        <v>37.5</v>
      </c>
      <c r="K192" s="20">
        <v>7.5</v>
      </c>
      <c r="L192" s="20">
        <f t="shared" si="37"/>
        <v>82.5</v>
      </c>
      <c r="M192" s="20">
        <v>10</v>
      </c>
    </row>
    <row r="193" spans="1:13" x14ac:dyDescent="0.25">
      <c r="A193" s="61">
        <v>44661</v>
      </c>
      <c r="B193" s="20">
        <v>3</v>
      </c>
      <c r="C193" s="20">
        <f t="shared" si="33"/>
        <v>72</v>
      </c>
      <c r="D193" s="20">
        <v>25</v>
      </c>
      <c r="E193" s="2">
        <f t="shared" si="34"/>
        <v>72</v>
      </c>
      <c r="F193" s="2">
        <f t="shared" si="31"/>
        <v>19.5</v>
      </c>
      <c r="G193" s="2">
        <f t="shared" si="35"/>
        <v>8.5</v>
      </c>
      <c r="H193" s="20">
        <v>20</v>
      </c>
      <c r="I193" s="20">
        <f t="shared" si="36"/>
        <v>42.5</v>
      </c>
      <c r="J193" s="20">
        <v>37.5</v>
      </c>
      <c r="K193" s="20">
        <v>7.5</v>
      </c>
      <c r="L193" s="20">
        <f t="shared" si="37"/>
        <v>82.5</v>
      </c>
      <c r="M193" s="20">
        <v>10</v>
      </c>
    </row>
    <row r="194" spans="1:13" x14ac:dyDescent="0.25">
      <c r="A194" s="61">
        <v>44662</v>
      </c>
      <c r="B194" s="20">
        <v>3</v>
      </c>
      <c r="C194" s="20">
        <f t="shared" si="33"/>
        <v>72</v>
      </c>
      <c r="D194" s="20">
        <v>25</v>
      </c>
      <c r="E194" s="2">
        <f t="shared" si="34"/>
        <v>72</v>
      </c>
      <c r="F194" s="2">
        <f t="shared" si="31"/>
        <v>19.5</v>
      </c>
      <c r="G194" s="2">
        <f t="shared" si="35"/>
        <v>8.5</v>
      </c>
      <c r="H194" s="20">
        <v>20</v>
      </c>
      <c r="I194" s="20">
        <f t="shared" si="36"/>
        <v>42.5</v>
      </c>
      <c r="J194" s="20">
        <v>37.5</v>
      </c>
      <c r="K194" s="20">
        <v>7.5</v>
      </c>
      <c r="L194" s="20">
        <f t="shared" si="37"/>
        <v>82.5</v>
      </c>
      <c r="M194" s="20">
        <v>10</v>
      </c>
    </row>
    <row r="195" spans="1:13" x14ac:dyDescent="0.25">
      <c r="A195" s="61">
        <v>44663</v>
      </c>
      <c r="B195" s="20">
        <v>2</v>
      </c>
      <c r="C195" s="20">
        <f t="shared" ref="C195:C201" si="38">116/2</f>
        <v>58</v>
      </c>
      <c r="D195" s="20">
        <v>40</v>
      </c>
      <c r="E195" s="2">
        <v>25</v>
      </c>
      <c r="F195" s="2">
        <f t="shared" ref="F195:F201" si="39">65/2</f>
        <v>32.5</v>
      </c>
      <c r="G195" s="2">
        <f t="shared" ref="G195:G201" si="40">85/2</f>
        <v>42.5</v>
      </c>
      <c r="H195" s="20">
        <v>20</v>
      </c>
      <c r="I195" s="20">
        <f t="shared" si="36"/>
        <v>42.5</v>
      </c>
      <c r="J195" s="20">
        <v>37.5</v>
      </c>
      <c r="K195" s="20">
        <v>7.5</v>
      </c>
      <c r="L195" s="20">
        <f t="shared" si="37"/>
        <v>82.5</v>
      </c>
      <c r="M195" s="20">
        <v>10</v>
      </c>
    </row>
    <row r="196" spans="1:13" x14ac:dyDescent="0.25">
      <c r="A196" s="61">
        <v>44664</v>
      </c>
      <c r="B196" s="20">
        <v>2</v>
      </c>
      <c r="C196" s="20">
        <f t="shared" si="38"/>
        <v>58</v>
      </c>
      <c r="D196" s="20">
        <v>40</v>
      </c>
      <c r="E196" s="2">
        <v>25</v>
      </c>
      <c r="F196" s="2">
        <f t="shared" si="39"/>
        <v>32.5</v>
      </c>
      <c r="G196" s="2">
        <f t="shared" si="40"/>
        <v>42.5</v>
      </c>
      <c r="H196" s="20">
        <v>15</v>
      </c>
      <c r="I196" s="20">
        <f t="shared" si="36"/>
        <v>42.5</v>
      </c>
      <c r="J196" s="20">
        <v>42.5</v>
      </c>
      <c r="K196" s="20">
        <v>7.5</v>
      </c>
      <c r="L196" s="20">
        <f t="shared" ref="L196:L202" si="41">155/2</f>
        <v>77.5</v>
      </c>
      <c r="M196" s="20">
        <v>15</v>
      </c>
    </row>
    <row r="197" spans="1:13" x14ac:dyDescent="0.25">
      <c r="A197" s="61">
        <v>44665</v>
      </c>
      <c r="B197" s="20">
        <v>2</v>
      </c>
      <c r="C197" s="20">
        <f t="shared" si="38"/>
        <v>58</v>
      </c>
      <c r="D197" s="20">
        <v>40</v>
      </c>
      <c r="E197" s="2">
        <v>25</v>
      </c>
      <c r="F197" s="2">
        <f t="shared" si="39"/>
        <v>32.5</v>
      </c>
      <c r="G197" s="2">
        <f t="shared" si="40"/>
        <v>42.5</v>
      </c>
      <c r="H197" s="20">
        <v>15</v>
      </c>
      <c r="I197" s="20">
        <f t="shared" si="36"/>
        <v>42.5</v>
      </c>
      <c r="J197" s="20">
        <v>42.5</v>
      </c>
      <c r="K197" s="20">
        <v>7.5</v>
      </c>
      <c r="L197" s="20">
        <f t="shared" si="41"/>
        <v>77.5</v>
      </c>
      <c r="M197" s="20">
        <v>15</v>
      </c>
    </row>
    <row r="198" spans="1:13" x14ac:dyDescent="0.25">
      <c r="A198" s="61">
        <v>44666</v>
      </c>
      <c r="B198" s="20">
        <v>2</v>
      </c>
      <c r="C198" s="20">
        <f t="shared" si="38"/>
        <v>58</v>
      </c>
      <c r="D198" s="20">
        <v>40</v>
      </c>
      <c r="E198" s="2">
        <v>25</v>
      </c>
      <c r="F198" s="2">
        <f t="shared" si="39"/>
        <v>32.5</v>
      </c>
      <c r="G198" s="2">
        <f t="shared" si="40"/>
        <v>42.5</v>
      </c>
      <c r="H198" s="20">
        <v>15</v>
      </c>
      <c r="I198" s="20">
        <f t="shared" si="36"/>
        <v>42.5</v>
      </c>
      <c r="J198" s="20">
        <v>42.5</v>
      </c>
      <c r="K198" s="20">
        <v>7.5</v>
      </c>
      <c r="L198" s="20">
        <f t="shared" si="41"/>
        <v>77.5</v>
      </c>
      <c r="M198" s="20">
        <v>15</v>
      </c>
    </row>
    <row r="199" spans="1:13" x14ac:dyDescent="0.25">
      <c r="A199" s="61">
        <v>44667</v>
      </c>
      <c r="B199" s="20">
        <v>2</v>
      </c>
      <c r="C199" s="20">
        <f t="shared" si="38"/>
        <v>58</v>
      </c>
      <c r="D199" s="20">
        <v>40</v>
      </c>
      <c r="E199" s="2">
        <v>25</v>
      </c>
      <c r="F199" s="2">
        <f t="shared" si="39"/>
        <v>32.5</v>
      </c>
      <c r="G199" s="2">
        <f t="shared" si="40"/>
        <v>42.5</v>
      </c>
      <c r="H199" s="20">
        <v>15</v>
      </c>
      <c r="I199" s="20">
        <f t="shared" si="36"/>
        <v>42.5</v>
      </c>
      <c r="J199" s="20">
        <v>42.5</v>
      </c>
      <c r="K199" s="20">
        <v>7.5</v>
      </c>
      <c r="L199" s="20">
        <f t="shared" si="41"/>
        <v>77.5</v>
      </c>
      <c r="M199" s="20">
        <v>15</v>
      </c>
    </row>
    <row r="200" spans="1:13" x14ac:dyDescent="0.25">
      <c r="A200" s="61">
        <v>44668</v>
      </c>
      <c r="B200" s="20">
        <v>2</v>
      </c>
      <c r="C200" s="20">
        <f t="shared" si="38"/>
        <v>58</v>
      </c>
      <c r="D200" s="20">
        <v>40</v>
      </c>
      <c r="E200" s="2">
        <v>25</v>
      </c>
      <c r="F200" s="2">
        <f t="shared" si="39"/>
        <v>32.5</v>
      </c>
      <c r="G200" s="2">
        <f t="shared" si="40"/>
        <v>42.5</v>
      </c>
      <c r="H200" s="20">
        <v>15</v>
      </c>
      <c r="I200" s="20">
        <f t="shared" si="36"/>
        <v>42.5</v>
      </c>
      <c r="J200" s="20">
        <v>42.5</v>
      </c>
      <c r="K200" s="20">
        <v>7.5</v>
      </c>
      <c r="L200" s="20">
        <f t="shared" si="41"/>
        <v>77.5</v>
      </c>
      <c r="M200" s="20">
        <v>15</v>
      </c>
    </row>
    <row r="201" spans="1:13" x14ac:dyDescent="0.25">
      <c r="A201" s="61">
        <v>44669</v>
      </c>
      <c r="B201" s="20">
        <v>2</v>
      </c>
      <c r="C201" s="20">
        <f t="shared" si="38"/>
        <v>58</v>
      </c>
      <c r="D201" s="20">
        <v>40</v>
      </c>
      <c r="E201" s="2">
        <v>25</v>
      </c>
      <c r="F201" s="2">
        <f t="shared" si="39"/>
        <v>32.5</v>
      </c>
      <c r="G201" s="2">
        <f t="shared" si="40"/>
        <v>42.5</v>
      </c>
      <c r="H201" s="20">
        <v>15</v>
      </c>
      <c r="I201" s="20">
        <f t="shared" si="36"/>
        <v>42.5</v>
      </c>
      <c r="J201" s="20">
        <v>42.5</v>
      </c>
      <c r="K201" s="20">
        <v>7.5</v>
      </c>
      <c r="L201" s="20">
        <f t="shared" si="41"/>
        <v>77.5</v>
      </c>
      <c r="M201" s="20">
        <v>15</v>
      </c>
    </row>
    <row r="202" spans="1:13" x14ac:dyDescent="0.25">
      <c r="A202" s="61">
        <v>44670</v>
      </c>
      <c r="B202" s="20">
        <v>1</v>
      </c>
      <c r="C202" s="20">
        <f t="shared" ref="C202:C208" si="42">83/2</f>
        <v>41.5</v>
      </c>
      <c r="D202" s="20">
        <f t="shared" ref="D202:D208" si="43">115/2</f>
        <v>57.5</v>
      </c>
      <c r="E202" s="2">
        <v>0.5</v>
      </c>
      <c r="F202" s="2">
        <v>14.5</v>
      </c>
      <c r="G202" s="2">
        <v>85</v>
      </c>
      <c r="H202" s="20">
        <v>15</v>
      </c>
      <c r="I202" s="20">
        <f t="shared" si="36"/>
        <v>42.5</v>
      </c>
      <c r="J202" s="20">
        <v>42.5</v>
      </c>
      <c r="K202" s="20">
        <v>7.5</v>
      </c>
      <c r="L202" s="20">
        <f t="shared" si="41"/>
        <v>77.5</v>
      </c>
      <c r="M202" s="20">
        <v>15</v>
      </c>
    </row>
    <row r="203" spans="1:13" x14ac:dyDescent="0.25">
      <c r="A203" s="61">
        <v>44671</v>
      </c>
      <c r="B203" s="20">
        <v>1</v>
      </c>
      <c r="C203" s="20">
        <f t="shared" si="42"/>
        <v>41.5</v>
      </c>
      <c r="D203" s="20">
        <f t="shared" si="43"/>
        <v>57.5</v>
      </c>
      <c r="E203" s="2">
        <v>0.5</v>
      </c>
      <c r="F203" s="2">
        <v>14.5</v>
      </c>
      <c r="G203" s="2">
        <v>85</v>
      </c>
      <c r="H203" s="20">
        <v>10</v>
      </c>
      <c r="I203" s="20">
        <f t="shared" si="36"/>
        <v>42.5</v>
      </c>
      <c r="J203" s="20">
        <v>47.5</v>
      </c>
      <c r="K203" s="20">
        <v>5</v>
      </c>
      <c r="L203" s="20">
        <v>70</v>
      </c>
      <c r="M203" s="20">
        <v>25</v>
      </c>
    </row>
    <row r="204" spans="1:13" x14ac:dyDescent="0.25">
      <c r="A204" s="61">
        <v>44672</v>
      </c>
      <c r="B204" s="20">
        <v>1</v>
      </c>
      <c r="C204" s="20">
        <f t="shared" si="42"/>
        <v>41.5</v>
      </c>
      <c r="D204" s="20">
        <f t="shared" si="43"/>
        <v>57.5</v>
      </c>
      <c r="E204" s="2">
        <v>0.5</v>
      </c>
      <c r="F204" s="2">
        <v>14.5</v>
      </c>
      <c r="G204" s="2">
        <v>85</v>
      </c>
      <c r="H204" s="20">
        <v>10</v>
      </c>
      <c r="I204" s="20">
        <f t="shared" si="36"/>
        <v>42.5</v>
      </c>
      <c r="J204" s="20">
        <v>47.5</v>
      </c>
      <c r="K204" s="20">
        <v>5</v>
      </c>
      <c r="L204" s="20">
        <v>70</v>
      </c>
      <c r="M204" s="20">
        <v>25</v>
      </c>
    </row>
    <row r="205" spans="1:13" x14ac:dyDescent="0.25">
      <c r="A205" s="61">
        <v>44673</v>
      </c>
      <c r="B205" s="20">
        <v>1</v>
      </c>
      <c r="C205" s="20">
        <f t="shared" si="42"/>
        <v>41.5</v>
      </c>
      <c r="D205" s="20">
        <f t="shared" si="43"/>
        <v>57.5</v>
      </c>
      <c r="E205" s="2">
        <v>0.5</v>
      </c>
      <c r="F205" s="2">
        <v>14.5</v>
      </c>
      <c r="G205" s="2">
        <v>85</v>
      </c>
      <c r="H205" s="20">
        <v>10</v>
      </c>
      <c r="I205" s="20">
        <f t="shared" si="36"/>
        <v>42.5</v>
      </c>
      <c r="J205" s="20">
        <v>47.5</v>
      </c>
      <c r="K205" s="20">
        <v>5</v>
      </c>
      <c r="L205" s="20">
        <v>70</v>
      </c>
      <c r="M205" s="20">
        <v>25</v>
      </c>
    </row>
    <row r="206" spans="1:13" x14ac:dyDescent="0.25">
      <c r="A206" s="61">
        <v>44674</v>
      </c>
      <c r="B206" s="20">
        <v>1</v>
      </c>
      <c r="C206" s="20">
        <f t="shared" si="42"/>
        <v>41.5</v>
      </c>
      <c r="D206" s="20">
        <f t="shared" si="43"/>
        <v>57.5</v>
      </c>
      <c r="E206" s="2">
        <v>0.5</v>
      </c>
      <c r="F206" s="2">
        <v>14.5</v>
      </c>
      <c r="G206" s="2">
        <v>85</v>
      </c>
      <c r="H206" s="20">
        <v>10</v>
      </c>
      <c r="I206" s="20">
        <f t="shared" si="36"/>
        <v>42.5</v>
      </c>
      <c r="J206" s="20">
        <v>47.5</v>
      </c>
      <c r="K206" s="20">
        <v>5</v>
      </c>
      <c r="L206" s="20">
        <v>70</v>
      </c>
      <c r="M206" s="20">
        <v>25</v>
      </c>
    </row>
    <row r="207" spans="1:13" x14ac:dyDescent="0.25">
      <c r="A207" s="61">
        <v>44675</v>
      </c>
      <c r="B207" s="20">
        <v>1</v>
      </c>
      <c r="C207" s="20">
        <f t="shared" si="42"/>
        <v>41.5</v>
      </c>
      <c r="D207" s="20">
        <f t="shared" si="43"/>
        <v>57.5</v>
      </c>
      <c r="E207" s="2">
        <v>0.5</v>
      </c>
      <c r="F207" s="2">
        <v>14.5</v>
      </c>
      <c r="G207" s="2">
        <v>85</v>
      </c>
      <c r="H207" s="20">
        <v>10</v>
      </c>
      <c r="I207" s="20">
        <f t="shared" si="36"/>
        <v>42.5</v>
      </c>
      <c r="J207" s="20">
        <v>47.5</v>
      </c>
      <c r="K207" s="20">
        <v>5</v>
      </c>
      <c r="L207" s="20">
        <v>70</v>
      </c>
      <c r="M207" s="20">
        <v>25</v>
      </c>
    </row>
    <row r="208" spans="1:13" x14ac:dyDescent="0.25">
      <c r="A208" s="61">
        <v>44676</v>
      </c>
      <c r="B208" s="20">
        <v>1</v>
      </c>
      <c r="C208" s="20">
        <f t="shared" si="42"/>
        <v>41.5</v>
      </c>
      <c r="D208" s="20">
        <f t="shared" si="43"/>
        <v>57.5</v>
      </c>
      <c r="E208" s="2">
        <v>0.5</v>
      </c>
      <c r="F208" s="2">
        <v>14.5</v>
      </c>
      <c r="G208" s="2">
        <v>85</v>
      </c>
      <c r="H208" s="20">
        <v>10</v>
      </c>
      <c r="I208" s="20">
        <f t="shared" si="36"/>
        <v>42.5</v>
      </c>
      <c r="J208" s="20">
        <v>47.5</v>
      </c>
      <c r="K208" s="20">
        <v>5</v>
      </c>
      <c r="L208" s="20">
        <v>70</v>
      </c>
      <c r="M208" s="20">
        <v>25</v>
      </c>
    </row>
    <row r="209" spans="1:13" x14ac:dyDescent="0.25">
      <c r="A209" s="61">
        <v>44677</v>
      </c>
      <c r="B209" s="20">
        <v>1</v>
      </c>
      <c r="C209" s="20">
        <f t="shared" ref="C209:C215" si="44">63/2</f>
        <v>31.5</v>
      </c>
      <c r="D209" s="20">
        <f t="shared" ref="D209:D215" si="45">135/2</f>
        <v>67.5</v>
      </c>
      <c r="E209" s="2">
        <v>0</v>
      </c>
      <c r="F209" s="2">
        <v>2.5</v>
      </c>
      <c r="G209" s="2">
        <v>97.5</v>
      </c>
      <c r="H209" s="20">
        <v>10</v>
      </c>
      <c r="I209" s="20">
        <f t="shared" si="36"/>
        <v>42.5</v>
      </c>
      <c r="J209" s="20">
        <v>47.5</v>
      </c>
      <c r="K209" s="20">
        <v>5</v>
      </c>
      <c r="L209" s="20">
        <v>70</v>
      </c>
      <c r="M209" s="20">
        <v>25</v>
      </c>
    </row>
    <row r="210" spans="1:13" x14ac:dyDescent="0.25">
      <c r="A210" s="61">
        <v>44678</v>
      </c>
      <c r="B210" s="20">
        <v>1</v>
      </c>
      <c r="C210" s="20">
        <f t="shared" si="44"/>
        <v>31.5</v>
      </c>
      <c r="D210" s="20">
        <f t="shared" si="45"/>
        <v>67.5</v>
      </c>
      <c r="E210" s="2">
        <v>0</v>
      </c>
      <c r="F210" s="2">
        <v>2.5</v>
      </c>
      <c r="G210" s="2">
        <v>97.5</v>
      </c>
      <c r="H210" s="20">
        <v>7.5</v>
      </c>
      <c r="I210" s="20">
        <f t="shared" si="36"/>
        <v>42.5</v>
      </c>
      <c r="J210" s="20">
        <v>50</v>
      </c>
      <c r="K210" s="20">
        <v>5</v>
      </c>
      <c r="L210" s="20">
        <v>60</v>
      </c>
      <c r="M210" s="20">
        <v>35</v>
      </c>
    </row>
    <row r="211" spans="1:13" x14ac:dyDescent="0.25">
      <c r="A211" s="61">
        <v>44679</v>
      </c>
      <c r="B211" s="20">
        <v>1</v>
      </c>
      <c r="C211" s="20">
        <f t="shared" si="44"/>
        <v>31.5</v>
      </c>
      <c r="D211" s="20">
        <f t="shared" si="45"/>
        <v>67.5</v>
      </c>
      <c r="E211" s="2">
        <v>0</v>
      </c>
      <c r="F211" s="2">
        <v>2.5</v>
      </c>
      <c r="G211" s="2">
        <v>97.5</v>
      </c>
      <c r="H211" s="20">
        <v>7.5</v>
      </c>
      <c r="I211" s="20">
        <f t="shared" si="36"/>
        <v>42.5</v>
      </c>
      <c r="J211" s="20">
        <v>50</v>
      </c>
      <c r="K211" s="20">
        <v>5</v>
      </c>
      <c r="L211" s="20">
        <v>60</v>
      </c>
      <c r="M211" s="20">
        <v>35</v>
      </c>
    </row>
    <row r="212" spans="1:13" x14ac:dyDescent="0.25">
      <c r="A212" s="61">
        <v>44680</v>
      </c>
      <c r="B212" s="20">
        <v>1</v>
      </c>
      <c r="C212" s="20">
        <f t="shared" si="44"/>
        <v>31.5</v>
      </c>
      <c r="D212" s="20">
        <f t="shared" si="45"/>
        <v>67.5</v>
      </c>
      <c r="E212" s="2">
        <v>0</v>
      </c>
      <c r="F212" s="2">
        <v>2.5</v>
      </c>
      <c r="G212" s="2">
        <v>97.5</v>
      </c>
      <c r="H212" s="20">
        <v>7.5</v>
      </c>
      <c r="I212" s="20">
        <f t="shared" si="36"/>
        <v>42.5</v>
      </c>
      <c r="J212" s="20">
        <v>50</v>
      </c>
      <c r="K212" s="20">
        <v>5</v>
      </c>
      <c r="L212" s="20">
        <v>60</v>
      </c>
      <c r="M212" s="20">
        <v>35</v>
      </c>
    </row>
    <row r="213" spans="1:13" x14ac:dyDescent="0.25">
      <c r="A213" s="61">
        <v>44681</v>
      </c>
      <c r="B213" s="20">
        <v>1</v>
      </c>
      <c r="C213" s="20">
        <f t="shared" si="44"/>
        <v>31.5</v>
      </c>
      <c r="D213" s="20">
        <f t="shared" si="45"/>
        <v>67.5</v>
      </c>
      <c r="E213" s="2">
        <v>0</v>
      </c>
      <c r="F213" s="2">
        <v>2.5</v>
      </c>
      <c r="G213" s="2">
        <v>97.5</v>
      </c>
      <c r="H213" s="20">
        <v>7.5</v>
      </c>
      <c r="I213" s="20">
        <f t="shared" si="36"/>
        <v>42.5</v>
      </c>
      <c r="J213" s="20">
        <v>50</v>
      </c>
      <c r="K213" s="20">
        <v>5</v>
      </c>
      <c r="L213" s="20">
        <v>60</v>
      </c>
      <c r="M213" s="20">
        <v>35</v>
      </c>
    </row>
    <row r="214" spans="1:13" x14ac:dyDescent="0.25">
      <c r="A214" s="61">
        <v>44682</v>
      </c>
      <c r="B214" s="20">
        <v>1</v>
      </c>
      <c r="C214" s="20">
        <f t="shared" si="44"/>
        <v>31.5</v>
      </c>
      <c r="D214" s="20">
        <f t="shared" si="45"/>
        <v>67.5</v>
      </c>
      <c r="E214" s="2">
        <v>0</v>
      </c>
      <c r="F214" s="2">
        <v>2.5</v>
      </c>
      <c r="G214" s="2">
        <v>97.5</v>
      </c>
      <c r="H214" s="20">
        <v>7.5</v>
      </c>
      <c r="I214" s="20">
        <f t="shared" si="36"/>
        <v>42.5</v>
      </c>
      <c r="J214" s="20">
        <v>50</v>
      </c>
      <c r="K214" s="20">
        <v>5</v>
      </c>
      <c r="L214" s="20">
        <v>60</v>
      </c>
      <c r="M214" s="20">
        <v>35</v>
      </c>
    </row>
    <row r="215" spans="1:13" x14ac:dyDescent="0.25">
      <c r="A215" s="61">
        <v>44683</v>
      </c>
      <c r="B215" s="20">
        <v>1</v>
      </c>
      <c r="C215" s="20">
        <f t="shared" si="44"/>
        <v>31.5</v>
      </c>
      <c r="D215" s="20">
        <f t="shared" si="45"/>
        <v>67.5</v>
      </c>
      <c r="E215" s="2">
        <v>0</v>
      </c>
      <c r="F215" s="2">
        <v>2.5</v>
      </c>
      <c r="G215" s="2">
        <v>97.5</v>
      </c>
      <c r="H215" s="20">
        <v>7.5</v>
      </c>
      <c r="I215" s="20">
        <f t="shared" si="36"/>
        <v>42.5</v>
      </c>
      <c r="J215" s="20">
        <v>50</v>
      </c>
      <c r="K215" s="20">
        <v>5</v>
      </c>
      <c r="L215" s="20">
        <v>60</v>
      </c>
      <c r="M215" s="20">
        <v>35</v>
      </c>
    </row>
    <row r="216" spans="1:13" x14ac:dyDescent="0.25">
      <c r="A216" s="61">
        <v>44684</v>
      </c>
      <c r="B216" s="20">
        <v>0.5</v>
      </c>
      <c r="C216" s="20">
        <v>19.5</v>
      </c>
      <c r="D216" s="20">
        <v>80</v>
      </c>
      <c r="E216" s="2">
        <v>0</v>
      </c>
      <c r="F216" s="2">
        <v>0.5</v>
      </c>
      <c r="G216" s="2">
        <v>99.5</v>
      </c>
      <c r="H216" s="20">
        <v>7.5</v>
      </c>
      <c r="I216" s="20">
        <f t="shared" si="36"/>
        <v>42.5</v>
      </c>
      <c r="J216" s="20">
        <v>50</v>
      </c>
      <c r="K216" s="20">
        <v>5</v>
      </c>
      <c r="L216" s="20">
        <v>60</v>
      </c>
      <c r="M216" s="20">
        <v>35</v>
      </c>
    </row>
    <row r="217" spans="1:13" x14ac:dyDescent="0.25">
      <c r="A217" s="61">
        <v>44685</v>
      </c>
      <c r="B217" s="20">
        <v>0.5</v>
      </c>
      <c r="C217" s="20">
        <v>19.5</v>
      </c>
      <c r="D217" s="20">
        <v>80</v>
      </c>
      <c r="E217" s="2">
        <v>0</v>
      </c>
      <c r="F217" s="2">
        <v>0.5</v>
      </c>
      <c r="G217" s="2">
        <v>99.5</v>
      </c>
      <c r="H217" s="20">
        <v>7.5</v>
      </c>
      <c r="I217" s="20">
        <f t="shared" ref="I217:I223" si="46">75/2</f>
        <v>37.5</v>
      </c>
      <c r="J217" s="20">
        <v>55</v>
      </c>
      <c r="K217" s="20">
        <v>2.5</v>
      </c>
      <c r="L217" s="20">
        <v>55</v>
      </c>
      <c r="M217" s="20">
        <f t="shared" ref="M217:M223" si="47">85/2</f>
        <v>42.5</v>
      </c>
    </row>
    <row r="218" spans="1:13" x14ac:dyDescent="0.25">
      <c r="A218" s="61">
        <v>44686</v>
      </c>
      <c r="B218" s="20">
        <v>0.5</v>
      </c>
      <c r="C218" s="20">
        <v>19.5</v>
      </c>
      <c r="D218" s="20">
        <v>80</v>
      </c>
      <c r="E218" s="2">
        <v>0</v>
      </c>
      <c r="F218" s="2">
        <v>0.5</v>
      </c>
      <c r="G218" s="2">
        <v>99.5</v>
      </c>
      <c r="H218" s="20">
        <v>7.5</v>
      </c>
      <c r="I218" s="20">
        <f t="shared" si="46"/>
        <v>37.5</v>
      </c>
      <c r="J218" s="20">
        <v>55</v>
      </c>
      <c r="K218" s="20">
        <v>2.5</v>
      </c>
      <c r="L218" s="20">
        <v>55</v>
      </c>
      <c r="M218" s="20">
        <f t="shared" si="47"/>
        <v>42.5</v>
      </c>
    </row>
    <row r="219" spans="1:13" x14ac:dyDescent="0.25">
      <c r="A219" s="61">
        <v>44687</v>
      </c>
      <c r="B219" s="20">
        <v>0.5</v>
      </c>
      <c r="C219" s="20">
        <v>19.5</v>
      </c>
      <c r="D219" s="20">
        <v>80</v>
      </c>
      <c r="E219" s="2">
        <v>0</v>
      </c>
      <c r="F219" s="2">
        <v>0.5</v>
      </c>
      <c r="G219" s="2">
        <v>99.5</v>
      </c>
      <c r="H219" s="20">
        <v>7.5</v>
      </c>
      <c r="I219" s="20">
        <f t="shared" si="46"/>
        <v>37.5</v>
      </c>
      <c r="J219" s="20">
        <v>55</v>
      </c>
      <c r="K219" s="20">
        <v>2.5</v>
      </c>
      <c r="L219" s="20">
        <v>55</v>
      </c>
      <c r="M219" s="20">
        <f t="shared" si="47"/>
        <v>42.5</v>
      </c>
    </row>
    <row r="220" spans="1:13" x14ac:dyDescent="0.25">
      <c r="A220" s="61">
        <v>44688</v>
      </c>
      <c r="B220" s="20">
        <v>0.5</v>
      </c>
      <c r="C220" s="20">
        <v>19.5</v>
      </c>
      <c r="D220" s="20">
        <v>80</v>
      </c>
      <c r="E220" s="2">
        <v>0</v>
      </c>
      <c r="F220" s="2">
        <v>0.5</v>
      </c>
      <c r="G220" s="2">
        <v>99.5</v>
      </c>
      <c r="H220" s="20">
        <v>7.5</v>
      </c>
      <c r="I220" s="20">
        <f t="shared" si="46"/>
        <v>37.5</v>
      </c>
      <c r="J220" s="20">
        <v>55</v>
      </c>
      <c r="K220" s="20">
        <v>2.5</v>
      </c>
      <c r="L220" s="20">
        <v>55</v>
      </c>
      <c r="M220" s="20">
        <f t="shared" si="47"/>
        <v>42.5</v>
      </c>
    </row>
    <row r="221" spans="1:13" x14ac:dyDescent="0.25">
      <c r="A221" s="61">
        <v>44689</v>
      </c>
      <c r="B221" s="20">
        <v>0.5</v>
      </c>
      <c r="C221" s="20">
        <v>19.5</v>
      </c>
      <c r="D221" s="20">
        <v>80</v>
      </c>
      <c r="E221" s="2">
        <v>0</v>
      </c>
      <c r="F221" s="2">
        <v>0.5</v>
      </c>
      <c r="G221" s="2">
        <v>99.5</v>
      </c>
      <c r="H221" s="20">
        <v>7.5</v>
      </c>
      <c r="I221" s="20">
        <f t="shared" si="46"/>
        <v>37.5</v>
      </c>
      <c r="J221" s="20">
        <v>55</v>
      </c>
      <c r="K221" s="20">
        <v>2.5</v>
      </c>
      <c r="L221" s="20">
        <v>55</v>
      </c>
      <c r="M221" s="20">
        <f t="shared" si="47"/>
        <v>42.5</v>
      </c>
    </row>
    <row r="222" spans="1:13" x14ac:dyDescent="0.25">
      <c r="A222" s="61">
        <v>44690</v>
      </c>
      <c r="B222" s="20">
        <v>0.5</v>
      </c>
      <c r="C222" s="20">
        <v>19.5</v>
      </c>
      <c r="D222" s="20">
        <v>80</v>
      </c>
      <c r="E222" s="2">
        <v>0</v>
      </c>
      <c r="F222" s="2">
        <v>0.5</v>
      </c>
      <c r="G222" s="2">
        <v>99.5</v>
      </c>
      <c r="H222" s="20">
        <v>7.5</v>
      </c>
      <c r="I222" s="20">
        <f t="shared" si="46"/>
        <v>37.5</v>
      </c>
      <c r="J222" s="20">
        <v>55</v>
      </c>
      <c r="K222" s="20">
        <v>2.5</v>
      </c>
      <c r="L222" s="20">
        <v>55</v>
      </c>
      <c r="M222" s="20">
        <f t="shared" si="47"/>
        <v>42.5</v>
      </c>
    </row>
    <row r="223" spans="1:13" x14ac:dyDescent="0.25">
      <c r="A223" s="61">
        <v>44691</v>
      </c>
      <c r="B223" s="20">
        <v>0.5</v>
      </c>
      <c r="C223" s="20">
        <v>12</v>
      </c>
      <c r="D223" s="20">
        <f t="shared" ref="D223:D229" si="48">175/2</f>
        <v>87.5</v>
      </c>
      <c r="E223" s="2">
        <v>0</v>
      </c>
      <c r="F223" s="2">
        <v>0</v>
      </c>
      <c r="G223" s="2">
        <v>100</v>
      </c>
      <c r="H223" s="20">
        <v>7.5</v>
      </c>
      <c r="I223" s="20">
        <f t="shared" si="46"/>
        <v>37.5</v>
      </c>
      <c r="J223" s="20">
        <v>55</v>
      </c>
      <c r="K223" s="20">
        <v>2.5</v>
      </c>
      <c r="L223" s="20">
        <v>55</v>
      </c>
      <c r="M223" s="20">
        <f t="shared" si="47"/>
        <v>42.5</v>
      </c>
    </row>
    <row r="224" spans="1:13" x14ac:dyDescent="0.25">
      <c r="A224" s="61">
        <v>44692</v>
      </c>
      <c r="B224" s="20">
        <v>0.5</v>
      </c>
      <c r="C224" s="20">
        <v>12</v>
      </c>
      <c r="D224" s="20">
        <f t="shared" si="48"/>
        <v>87.5</v>
      </c>
      <c r="E224" s="2">
        <v>0</v>
      </c>
      <c r="F224" s="2">
        <v>0</v>
      </c>
      <c r="G224" s="2">
        <v>100</v>
      </c>
      <c r="H224" s="20">
        <v>5</v>
      </c>
      <c r="I224" s="20">
        <f t="shared" ref="I224:I230" si="49">55/2</f>
        <v>27.5</v>
      </c>
      <c r="J224" s="20">
        <f t="shared" ref="J224:J230" si="50">135/2</f>
        <v>67.5</v>
      </c>
      <c r="K224" s="20">
        <v>2.5</v>
      </c>
      <c r="L224" s="20">
        <v>45</v>
      </c>
      <c r="M224" s="20">
        <f t="shared" ref="M224:M230" si="51">105/2</f>
        <v>52.5</v>
      </c>
    </row>
    <row r="225" spans="1:13" x14ac:dyDescent="0.25">
      <c r="A225" s="61">
        <v>44693</v>
      </c>
      <c r="B225" s="20">
        <v>0.5</v>
      </c>
      <c r="C225" s="20">
        <v>12</v>
      </c>
      <c r="D225" s="20">
        <f t="shared" si="48"/>
        <v>87.5</v>
      </c>
      <c r="E225" s="2">
        <v>0</v>
      </c>
      <c r="F225" s="2">
        <v>0</v>
      </c>
      <c r="G225" s="2">
        <v>100</v>
      </c>
      <c r="H225" s="20">
        <v>5</v>
      </c>
      <c r="I225" s="20">
        <f t="shared" si="49"/>
        <v>27.5</v>
      </c>
      <c r="J225" s="20">
        <f t="shared" si="50"/>
        <v>67.5</v>
      </c>
      <c r="K225" s="20">
        <v>2.5</v>
      </c>
      <c r="L225" s="20">
        <v>45</v>
      </c>
      <c r="M225" s="20">
        <f t="shared" si="51"/>
        <v>52.5</v>
      </c>
    </row>
    <row r="226" spans="1:13" x14ac:dyDescent="0.25">
      <c r="A226" s="61">
        <v>44694</v>
      </c>
      <c r="B226" s="20">
        <v>0.5</v>
      </c>
      <c r="C226" s="20">
        <v>12</v>
      </c>
      <c r="D226" s="20">
        <f t="shared" si="48"/>
        <v>87.5</v>
      </c>
      <c r="E226" s="2">
        <v>0</v>
      </c>
      <c r="F226" s="2">
        <v>0</v>
      </c>
      <c r="G226" s="2">
        <v>100</v>
      </c>
      <c r="H226" s="20">
        <v>5</v>
      </c>
      <c r="I226" s="20">
        <f t="shared" si="49"/>
        <v>27.5</v>
      </c>
      <c r="J226" s="20">
        <f t="shared" si="50"/>
        <v>67.5</v>
      </c>
      <c r="K226" s="20">
        <v>2.5</v>
      </c>
      <c r="L226" s="20">
        <v>45</v>
      </c>
      <c r="M226" s="20">
        <f t="shared" si="51"/>
        <v>52.5</v>
      </c>
    </row>
    <row r="227" spans="1:13" x14ac:dyDescent="0.25">
      <c r="A227" s="61">
        <v>44695</v>
      </c>
      <c r="B227" s="20">
        <v>0.5</v>
      </c>
      <c r="C227" s="20">
        <v>12</v>
      </c>
      <c r="D227" s="20">
        <f t="shared" si="48"/>
        <v>87.5</v>
      </c>
      <c r="E227" s="2">
        <v>0</v>
      </c>
      <c r="F227" s="2">
        <v>0</v>
      </c>
      <c r="G227" s="2">
        <v>100</v>
      </c>
      <c r="H227" s="20">
        <v>5</v>
      </c>
      <c r="I227" s="20">
        <f t="shared" si="49"/>
        <v>27.5</v>
      </c>
      <c r="J227" s="20">
        <f t="shared" si="50"/>
        <v>67.5</v>
      </c>
      <c r="K227" s="20">
        <v>2.5</v>
      </c>
      <c r="L227" s="20">
        <v>45</v>
      </c>
      <c r="M227" s="20">
        <f t="shared" si="51"/>
        <v>52.5</v>
      </c>
    </row>
    <row r="228" spans="1:13" x14ac:dyDescent="0.25">
      <c r="A228" s="61">
        <v>44696</v>
      </c>
      <c r="B228" s="20">
        <v>0.5</v>
      </c>
      <c r="C228" s="20">
        <v>12</v>
      </c>
      <c r="D228" s="20">
        <f t="shared" si="48"/>
        <v>87.5</v>
      </c>
      <c r="E228" s="2">
        <v>0</v>
      </c>
      <c r="F228" s="2">
        <v>0</v>
      </c>
      <c r="G228" s="2">
        <v>100</v>
      </c>
      <c r="H228" s="20">
        <v>5</v>
      </c>
      <c r="I228" s="20">
        <f t="shared" si="49"/>
        <v>27.5</v>
      </c>
      <c r="J228" s="20">
        <f t="shared" si="50"/>
        <v>67.5</v>
      </c>
      <c r="K228" s="20">
        <v>2.5</v>
      </c>
      <c r="L228" s="20">
        <v>45</v>
      </c>
      <c r="M228" s="20">
        <f t="shared" si="51"/>
        <v>52.5</v>
      </c>
    </row>
    <row r="229" spans="1:13" x14ac:dyDescent="0.25">
      <c r="A229" s="61">
        <v>44697</v>
      </c>
      <c r="B229" s="20">
        <v>0.5</v>
      </c>
      <c r="C229" s="20">
        <v>12</v>
      </c>
      <c r="D229" s="20">
        <f t="shared" si="48"/>
        <v>87.5</v>
      </c>
      <c r="E229" s="2">
        <v>0</v>
      </c>
      <c r="F229" s="2">
        <v>0</v>
      </c>
      <c r="G229" s="2">
        <v>100</v>
      </c>
      <c r="H229" s="20">
        <v>5</v>
      </c>
      <c r="I229" s="20">
        <f t="shared" si="49"/>
        <v>27.5</v>
      </c>
      <c r="J229" s="20">
        <f t="shared" si="50"/>
        <v>67.5</v>
      </c>
      <c r="K229" s="20">
        <v>2.5</v>
      </c>
      <c r="L229" s="20">
        <v>45</v>
      </c>
      <c r="M229" s="20">
        <f t="shared" si="51"/>
        <v>52.5</v>
      </c>
    </row>
    <row r="230" spans="1:13" x14ac:dyDescent="0.25">
      <c r="A230" s="61">
        <v>44698</v>
      </c>
      <c r="B230" s="20">
        <v>0</v>
      </c>
      <c r="C230" s="20">
        <f t="shared" ref="C230:C236" si="52">15/2</f>
        <v>7.5</v>
      </c>
      <c r="D230" s="20">
        <v>92.5</v>
      </c>
      <c r="E230" s="2">
        <v>0</v>
      </c>
      <c r="F230" s="2">
        <v>0</v>
      </c>
      <c r="G230" s="2">
        <v>100</v>
      </c>
      <c r="H230" s="20">
        <v>5</v>
      </c>
      <c r="I230" s="20">
        <f t="shared" si="49"/>
        <v>27.5</v>
      </c>
      <c r="J230" s="20">
        <f t="shared" si="50"/>
        <v>67.5</v>
      </c>
      <c r="K230" s="20">
        <v>2.5</v>
      </c>
      <c r="L230" s="20">
        <v>45</v>
      </c>
      <c r="M230" s="20">
        <f t="shared" si="51"/>
        <v>52.5</v>
      </c>
    </row>
    <row r="231" spans="1:13" x14ac:dyDescent="0.25">
      <c r="A231" s="61">
        <v>44699</v>
      </c>
      <c r="B231" s="20">
        <v>0</v>
      </c>
      <c r="C231" s="20">
        <f t="shared" si="52"/>
        <v>7.5</v>
      </c>
      <c r="D231" s="20">
        <v>92.5</v>
      </c>
      <c r="E231" s="2">
        <v>0</v>
      </c>
      <c r="F231" s="2">
        <v>0</v>
      </c>
      <c r="G231" s="2">
        <v>100</v>
      </c>
      <c r="H231" s="20">
        <v>5</v>
      </c>
      <c r="I231" s="20">
        <f t="shared" ref="I231:I237" si="53">45/2</f>
        <v>22.5</v>
      </c>
      <c r="J231" s="20">
        <v>72.5</v>
      </c>
      <c r="K231" s="20">
        <v>2.5</v>
      </c>
      <c r="L231" s="20">
        <v>35</v>
      </c>
      <c r="M231" s="20">
        <f t="shared" ref="M231:M237" si="54">125/2</f>
        <v>62.5</v>
      </c>
    </row>
    <row r="232" spans="1:13" x14ac:dyDescent="0.25">
      <c r="A232" s="61">
        <v>44700</v>
      </c>
      <c r="B232" s="20">
        <v>0</v>
      </c>
      <c r="C232" s="20">
        <f t="shared" si="52"/>
        <v>7.5</v>
      </c>
      <c r="D232" s="20">
        <v>92.5</v>
      </c>
      <c r="E232" s="2">
        <v>0</v>
      </c>
      <c r="F232" s="2">
        <v>0</v>
      </c>
      <c r="G232" s="2">
        <v>100</v>
      </c>
      <c r="H232" s="20">
        <v>5</v>
      </c>
      <c r="I232" s="20">
        <f t="shared" si="53"/>
        <v>22.5</v>
      </c>
      <c r="J232" s="20">
        <v>72.5</v>
      </c>
      <c r="K232" s="20">
        <v>2.5</v>
      </c>
      <c r="L232" s="20">
        <v>35</v>
      </c>
      <c r="M232" s="20">
        <f t="shared" si="54"/>
        <v>62.5</v>
      </c>
    </row>
    <row r="233" spans="1:13" x14ac:dyDescent="0.25">
      <c r="A233" s="61">
        <v>44701</v>
      </c>
      <c r="B233" s="20">
        <v>0</v>
      </c>
      <c r="C233" s="20">
        <f t="shared" si="52"/>
        <v>7.5</v>
      </c>
      <c r="D233" s="20">
        <v>92.5</v>
      </c>
      <c r="E233" s="2">
        <v>0</v>
      </c>
      <c r="F233" s="2">
        <v>0</v>
      </c>
      <c r="G233" s="2">
        <v>100</v>
      </c>
      <c r="H233" s="20">
        <v>5</v>
      </c>
      <c r="I233" s="20">
        <f t="shared" si="53"/>
        <v>22.5</v>
      </c>
      <c r="J233" s="20">
        <v>72.5</v>
      </c>
      <c r="K233" s="20">
        <v>2.5</v>
      </c>
      <c r="L233" s="20">
        <v>35</v>
      </c>
      <c r="M233" s="20">
        <f t="shared" si="54"/>
        <v>62.5</v>
      </c>
    </row>
    <row r="234" spans="1:13" x14ac:dyDescent="0.25">
      <c r="A234" s="61">
        <v>44702</v>
      </c>
      <c r="B234" s="20">
        <v>0</v>
      </c>
      <c r="C234" s="20">
        <f t="shared" si="52"/>
        <v>7.5</v>
      </c>
      <c r="D234" s="20">
        <v>92.5</v>
      </c>
      <c r="E234" s="2">
        <v>0</v>
      </c>
      <c r="F234" s="2">
        <v>0</v>
      </c>
      <c r="G234" s="2">
        <v>100</v>
      </c>
      <c r="H234" s="20">
        <v>5</v>
      </c>
      <c r="I234" s="20">
        <f t="shared" si="53"/>
        <v>22.5</v>
      </c>
      <c r="J234" s="20">
        <v>72.5</v>
      </c>
      <c r="K234" s="20">
        <v>2.5</v>
      </c>
      <c r="L234" s="20">
        <v>35</v>
      </c>
      <c r="M234" s="20">
        <f t="shared" si="54"/>
        <v>62.5</v>
      </c>
    </row>
    <row r="235" spans="1:13" x14ac:dyDescent="0.25">
      <c r="A235" s="61">
        <v>44703</v>
      </c>
      <c r="B235" s="20">
        <v>0</v>
      </c>
      <c r="C235" s="20">
        <f t="shared" si="52"/>
        <v>7.5</v>
      </c>
      <c r="D235" s="20">
        <v>92.5</v>
      </c>
      <c r="E235" s="2">
        <v>0</v>
      </c>
      <c r="F235" s="2">
        <v>0</v>
      </c>
      <c r="G235" s="2">
        <v>100</v>
      </c>
      <c r="H235" s="20">
        <v>5</v>
      </c>
      <c r="I235" s="20">
        <f t="shared" si="53"/>
        <v>22.5</v>
      </c>
      <c r="J235" s="20">
        <v>72.5</v>
      </c>
      <c r="K235" s="20">
        <v>2.5</v>
      </c>
      <c r="L235" s="20">
        <v>35</v>
      </c>
      <c r="M235" s="20">
        <f t="shared" si="54"/>
        <v>62.5</v>
      </c>
    </row>
    <row r="236" spans="1:13" x14ac:dyDescent="0.25">
      <c r="A236" s="61">
        <v>44704</v>
      </c>
      <c r="B236" s="20">
        <v>0</v>
      </c>
      <c r="C236" s="20">
        <f t="shared" si="52"/>
        <v>7.5</v>
      </c>
      <c r="D236" s="20">
        <v>92.5</v>
      </c>
      <c r="E236" s="2">
        <v>0</v>
      </c>
      <c r="F236" s="2">
        <v>0</v>
      </c>
      <c r="G236" s="2">
        <v>100</v>
      </c>
      <c r="H236" s="20">
        <v>5</v>
      </c>
      <c r="I236" s="20">
        <f t="shared" si="53"/>
        <v>22.5</v>
      </c>
      <c r="J236" s="20">
        <v>72.5</v>
      </c>
      <c r="K236" s="20">
        <v>2.5</v>
      </c>
      <c r="L236" s="20">
        <v>35</v>
      </c>
      <c r="M236" s="20">
        <f t="shared" si="54"/>
        <v>62.5</v>
      </c>
    </row>
    <row r="237" spans="1:13" x14ac:dyDescent="0.25">
      <c r="A237" s="61">
        <v>44705</v>
      </c>
      <c r="B237" s="20">
        <v>0</v>
      </c>
      <c r="C237" s="20">
        <v>3.5</v>
      </c>
      <c r="D237" s="20">
        <v>97</v>
      </c>
      <c r="E237" s="2">
        <v>0</v>
      </c>
      <c r="F237" s="2">
        <v>0</v>
      </c>
      <c r="G237" s="2">
        <v>100</v>
      </c>
      <c r="H237" s="20">
        <v>5</v>
      </c>
      <c r="I237" s="20">
        <f t="shared" si="53"/>
        <v>22.5</v>
      </c>
      <c r="J237" s="20">
        <v>72.5</v>
      </c>
      <c r="K237" s="20">
        <v>2.5</v>
      </c>
      <c r="L237" s="20">
        <v>35</v>
      </c>
      <c r="M237" s="20">
        <f t="shared" si="54"/>
        <v>62.5</v>
      </c>
    </row>
    <row r="238" spans="1:13" x14ac:dyDescent="0.25">
      <c r="A238" s="61">
        <v>44706</v>
      </c>
      <c r="B238" s="20">
        <v>0</v>
      </c>
      <c r="C238" s="20">
        <v>3.5</v>
      </c>
      <c r="D238" s="20">
        <v>97</v>
      </c>
      <c r="E238" s="2">
        <v>0</v>
      </c>
      <c r="F238" s="2">
        <v>0</v>
      </c>
      <c r="G238" s="2">
        <v>100</v>
      </c>
      <c r="H238" s="20">
        <v>5</v>
      </c>
      <c r="I238" s="20">
        <v>12.5</v>
      </c>
      <c r="J238" s="20">
        <v>82.5</v>
      </c>
      <c r="K238" s="20">
        <v>2.5</v>
      </c>
      <c r="L238" s="20">
        <v>25</v>
      </c>
      <c r="M238" s="20">
        <f t="shared" ref="M238:M244" si="55">145/2</f>
        <v>72.5</v>
      </c>
    </row>
    <row r="239" spans="1:13" x14ac:dyDescent="0.25">
      <c r="A239" s="61">
        <v>44707</v>
      </c>
      <c r="B239" s="20">
        <v>0</v>
      </c>
      <c r="C239" s="20">
        <v>3.5</v>
      </c>
      <c r="D239" s="20">
        <v>97</v>
      </c>
      <c r="E239" s="2">
        <v>0</v>
      </c>
      <c r="F239" s="2">
        <v>0</v>
      </c>
      <c r="G239" s="2">
        <v>100</v>
      </c>
      <c r="H239" s="20">
        <v>5</v>
      </c>
      <c r="I239" s="20">
        <v>12.5</v>
      </c>
      <c r="J239" s="20">
        <v>82.5</v>
      </c>
      <c r="K239" s="20">
        <v>2.5</v>
      </c>
      <c r="L239" s="20">
        <v>25</v>
      </c>
      <c r="M239" s="20">
        <f t="shared" si="55"/>
        <v>72.5</v>
      </c>
    </row>
    <row r="240" spans="1:13" x14ac:dyDescent="0.25">
      <c r="A240" s="61">
        <v>44708</v>
      </c>
      <c r="B240" s="20">
        <v>0</v>
      </c>
      <c r="C240" s="20">
        <v>3.5</v>
      </c>
      <c r="D240" s="20">
        <v>97</v>
      </c>
      <c r="E240" s="2">
        <v>0</v>
      </c>
      <c r="F240" s="2">
        <v>0</v>
      </c>
      <c r="G240" s="2">
        <v>100</v>
      </c>
      <c r="H240" s="20">
        <v>5</v>
      </c>
      <c r="I240" s="20">
        <v>12.5</v>
      </c>
      <c r="J240" s="20">
        <v>82.5</v>
      </c>
      <c r="K240" s="20">
        <v>2.5</v>
      </c>
      <c r="L240" s="20">
        <v>25</v>
      </c>
      <c r="M240" s="20">
        <f t="shared" si="55"/>
        <v>72.5</v>
      </c>
    </row>
    <row r="241" spans="1:13" x14ac:dyDescent="0.25">
      <c r="A241" s="61">
        <v>44709</v>
      </c>
      <c r="B241" s="20">
        <v>0</v>
      </c>
      <c r="C241" s="20">
        <v>3.5</v>
      </c>
      <c r="D241" s="20">
        <v>97</v>
      </c>
      <c r="E241" s="2">
        <v>0</v>
      </c>
      <c r="F241" s="2">
        <v>0</v>
      </c>
      <c r="G241" s="2">
        <v>100</v>
      </c>
      <c r="H241" s="20">
        <v>5</v>
      </c>
      <c r="I241" s="20">
        <v>12.5</v>
      </c>
      <c r="J241" s="20">
        <v>82.5</v>
      </c>
      <c r="K241" s="20">
        <v>2.5</v>
      </c>
      <c r="L241" s="20">
        <v>25</v>
      </c>
      <c r="M241" s="20">
        <f t="shared" si="55"/>
        <v>72.5</v>
      </c>
    </row>
    <row r="242" spans="1:13" x14ac:dyDescent="0.25">
      <c r="A242" s="61">
        <v>44710</v>
      </c>
      <c r="B242" s="20">
        <v>0</v>
      </c>
      <c r="C242" s="20">
        <v>3.5</v>
      </c>
      <c r="D242" s="20">
        <v>97</v>
      </c>
      <c r="E242" s="2">
        <v>0</v>
      </c>
      <c r="F242" s="2">
        <v>0</v>
      </c>
      <c r="G242" s="2">
        <v>100</v>
      </c>
      <c r="H242" s="20">
        <v>5</v>
      </c>
      <c r="I242" s="20">
        <v>12.5</v>
      </c>
      <c r="J242" s="20">
        <v>82.5</v>
      </c>
      <c r="K242" s="20">
        <v>2.5</v>
      </c>
      <c r="L242" s="20">
        <v>25</v>
      </c>
      <c r="M242" s="20">
        <f t="shared" si="55"/>
        <v>72.5</v>
      </c>
    </row>
    <row r="243" spans="1:13" x14ac:dyDescent="0.25">
      <c r="A243" s="61">
        <v>44711</v>
      </c>
      <c r="B243" s="20">
        <v>0</v>
      </c>
      <c r="C243" s="20">
        <v>3.5</v>
      </c>
      <c r="D243" s="20">
        <v>97</v>
      </c>
      <c r="E243" s="2">
        <v>0</v>
      </c>
      <c r="F243" s="2">
        <v>0</v>
      </c>
      <c r="G243" s="2">
        <v>100</v>
      </c>
      <c r="H243" s="20">
        <v>5</v>
      </c>
      <c r="I243" s="20">
        <v>12.5</v>
      </c>
      <c r="J243" s="20">
        <v>82.5</v>
      </c>
      <c r="K243" s="20">
        <v>2.5</v>
      </c>
      <c r="L243" s="20">
        <v>25</v>
      </c>
      <c r="M243" s="20">
        <f t="shared" si="55"/>
        <v>72.5</v>
      </c>
    </row>
    <row r="244" spans="1:13" x14ac:dyDescent="0.25">
      <c r="A244" s="61">
        <v>44712</v>
      </c>
      <c r="B244" s="20">
        <v>0</v>
      </c>
      <c r="C244" s="20">
        <v>1.5</v>
      </c>
      <c r="D244" s="20">
        <v>98.5</v>
      </c>
      <c r="E244" s="2">
        <v>0</v>
      </c>
      <c r="F244" s="2">
        <v>0</v>
      </c>
      <c r="G244" s="2">
        <v>100</v>
      </c>
      <c r="H244" s="20">
        <v>5</v>
      </c>
      <c r="I244" s="20">
        <v>12.5</v>
      </c>
      <c r="J244" s="20">
        <v>82.5</v>
      </c>
      <c r="K244" s="20">
        <v>2.5</v>
      </c>
      <c r="L244" s="20">
        <v>25</v>
      </c>
      <c r="M244" s="20">
        <f t="shared" si="55"/>
        <v>72.5</v>
      </c>
    </row>
    <row r="245" spans="1:13" x14ac:dyDescent="0.25">
      <c r="A245" s="61">
        <v>44713</v>
      </c>
      <c r="B245" s="20">
        <v>0</v>
      </c>
      <c r="C245" s="20">
        <v>1.5</v>
      </c>
      <c r="D245" s="20">
        <v>98.5</v>
      </c>
      <c r="E245" s="2">
        <v>0</v>
      </c>
      <c r="F245" s="2">
        <v>0</v>
      </c>
      <c r="G245" s="2">
        <v>100</v>
      </c>
      <c r="H245" s="20">
        <v>2.5</v>
      </c>
      <c r="I245" s="20">
        <v>7.5</v>
      </c>
      <c r="J245" s="20">
        <v>90</v>
      </c>
      <c r="K245" s="20">
        <v>2.5</v>
      </c>
      <c r="L245" s="20">
        <v>10</v>
      </c>
      <c r="M245" s="20">
        <f t="shared" ref="M245:M251" si="56">175/2</f>
        <v>87.5</v>
      </c>
    </row>
    <row r="246" spans="1:13" x14ac:dyDescent="0.25">
      <c r="A246" s="61">
        <v>44714</v>
      </c>
      <c r="B246" s="20">
        <v>0</v>
      </c>
      <c r="C246" s="20">
        <v>1.5</v>
      </c>
      <c r="D246" s="20">
        <v>98.5</v>
      </c>
      <c r="E246" s="2">
        <v>0</v>
      </c>
      <c r="F246" s="2">
        <v>0</v>
      </c>
      <c r="G246" s="2">
        <v>100</v>
      </c>
      <c r="H246" s="20">
        <v>2.5</v>
      </c>
      <c r="I246" s="20">
        <v>7.5</v>
      </c>
      <c r="J246" s="20">
        <v>90</v>
      </c>
      <c r="K246" s="20">
        <v>2.5</v>
      </c>
      <c r="L246" s="20">
        <v>10</v>
      </c>
      <c r="M246" s="20">
        <f t="shared" si="56"/>
        <v>87.5</v>
      </c>
    </row>
    <row r="247" spans="1:13" x14ac:dyDescent="0.25">
      <c r="A247" s="61">
        <v>44715</v>
      </c>
      <c r="B247" s="20">
        <v>0</v>
      </c>
      <c r="C247" s="20">
        <v>1.5</v>
      </c>
      <c r="D247" s="20">
        <v>98.5</v>
      </c>
      <c r="E247" s="2">
        <v>0</v>
      </c>
      <c r="F247" s="2">
        <v>0</v>
      </c>
      <c r="G247" s="2">
        <v>100</v>
      </c>
      <c r="H247" s="20">
        <v>2.5</v>
      </c>
      <c r="I247" s="20">
        <v>7.5</v>
      </c>
      <c r="J247" s="20">
        <v>90</v>
      </c>
      <c r="K247" s="20">
        <v>2.5</v>
      </c>
      <c r="L247" s="20">
        <v>10</v>
      </c>
      <c r="M247" s="20">
        <f t="shared" si="56"/>
        <v>87.5</v>
      </c>
    </row>
    <row r="248" spans="1:13" x14ac:dyDescent="0.25">
      <c r="A248" s="61">
        <v>44716</v>
      </c>
      <c r="B248" s="20">
        <v>0</v>
      </c>
      <c r="C248" s="20">
        <v>1.5</v>
      </c>
      <c r="D248" s="20">
        <v>98.5</v>
      </c>
      <c r="E248" s="2">
        <v>0</v>
      </c>
      <c r="F248" s="2">
        <v>0</v>
      </c>
      <c r="G248" s="2">
        <v>100</v>
      </c>
      <c r="H248" s="20">
        <v>2.5</v>
      </c>
      <c r="I248" s="20">
        <v>7.5</v>
      </c>
      <c r="J248" s="20">
        <v>90</v>
      </c>
      <c r="K248" s="20">
        <v>2.5</v>
      </c>
      <c r="L248" s="20">
        <v>10</v>
      </c>
      <c r="M248" s="20">
        <f t="shared" si="56"/>
        <v>87.5</v>
      </c>
    </row>
    <row r="249" spans="1:13" x14ac:dyDescent="0.25">
      <c r="A249" s="61">
        <v>44717</v>
      </c>
      <c r="B249" s="20">
        <v>0</v>
      </c>
      <c r="C249" s="20">
        <v>1.5</v>
      </c>
      <c r="D249" s="20">
        <v>98.5</v>
      </c>
      <c r="E249" s="2">
        <v>0</v>
      </c>
      <c r="F249" s="2">
        <v>0</v>
      </c>
      <c r="G249" s="2">
        <v>100</v>
      </c>
      <c r="H249" s="20">
        <v>2.5</v>
      </c>
      <c r="I249" s="20">
        <v>7.5</v>
      </c>
      <c r="J249" s="20">
        <v>90</v>
      </c>
      <c r="K249" s="20">
        <v>2.5</v>
      </c>
      <c r="L249" s="20">
        <v>10</v>
      </c>
      <c r="M249" s="20">
        <f t="shared" si="56"/>
        <v>87.5</v>
      </c>
    </row>
    <row r="250" spans="1:13" x14ac:dyDescent="0.25">
      <c r="A250" s="61">
        <v>44718</v>
      </c>
      <c r="B250" s="20">
        <v>0</v>
      </c>
      <c r="C250" s="20">
        <v>1.5</v>
      </c>
      <c r="D250" s="20">
        <v>98.5</v>
      </c>
      <c r="E250" s="2">
        <v>0</v>
      </c>
      <c r="F250" s="2">
        <v>0</v>
      </c>
      <c r="G250" s="2">
        <v>100</v>
      </c>
      <c r="H250" s="20">
        <v>2.5</v>
      </c>
      <c r="I250" s="20">
        <v>7.5</v>
      </c>
      <c r="J250" s="20">
        <v>90</v>
      </c>
      <c r="K250" s="20">
        <v>2.5</v>
      </c>
      <c r="L250" s="20">
        <v>10</v>
      </c>
      <c r="M250" s="20">
        <f t="shared" si="56"/>
        <v>87.5</v>
      </c>
    </row>
    <row r="251" spans="1:13" x14ac:dyDescent="0.25">
      <c r="A251" s="61">
        <v>44719</v>
      </c>
      <c r="B251" s="20">
        <v>0</v>
      </c>
      <c r="C251" s="20">
        <v>0.5</v>
      </c>
      <c r="D251" s="20">
        <v>99.5</v>
      </c>
      <c r="E251" s="2">
        <v>0</v>
      </c>
      <c r="F251" s="2">
        <v>0</v>
      </c>
      <c r="G251" s="2">
        <v>100</v>
      </c>
      <c r="H251" s="20">
        <v>2.5</v>
      </c>
      <c r="I251" s="20">
        <v>7.5</v>
      </c>
      <c r="J251" s="20">
        <v>90</v>
      </c>
      <c r="K251" s="20">
        <v>2.5</v>
      </c>
      <c r="L251" s="20">
        <v>10</v>
      </c>
      <c r="M251" s="20">
        <f t="shared" si="56"/>
        <v>87.5</v>
      </c>
    </row>
    <row r="252" spans="1:13" x14ac:dyDescent="0.25">
      <c r="A252" s="61">
        <v>44720</v>
      </c>
      <c r="B252" s="20">
        <v>0</v>
      </c>
      <c r="C252" s="20">
        <v>0.5</v>
      </c>
      <c r="D252" s="20">
        <v>99.5</v>
      </c>
      <c r="E252" s="2">
        <v>0</v>
      </c>
      <c r="F252" s="2">
        <v>0</v>
      </c>
      <c r="G252" s="2">
        <v>100</v>
      </c>
      <c r="H252" s="20">
        <v>0.5</v>
      </c>
      <c r="I252" s="20">
        <v>2.5</v>
      </c>
      <c r="J252" s="20">
        <v>97</v>
      </c>
      <c r="K252" s="20">
        <v>0.5</v>
      </c>
      <c r="L252" s="20">
        <v>0.5</v>
      </c>
      <c r="M252" s="20">
        <v>99</v>
      </c>
    </row>
    <row r="253" spans="1:13" x14ac:dyDescent="0.25">
      <c r="A253" s="61">
        <v>44721</v>
      </c>
      <c r="B253" s="20">
        <v>0</v>
      </c>
      <c r="C253" s="20">
        <v>0.5</v>
      </c>
      <c r="D253" s="20">
        <v>99.5</v>
      </c>
      <c r="E253" s="2">
        <v>0</v>
      </c>
      <c r="F253" s="2">
        <v>0</v>
      </c>
      <c r="G253" s="2">
        <v>100</v>
      </c>
      <c r="H253" s="20">
        <v>0.5</v>
      </c>
      <c r="I253" s="20">
        <v>2.5</v>
      </c>
      <c r="J253" s="20">
        <v>97</v>
      </c>
      <c r="K253" s="20">
        <v>0.5</v>
      </c>
      <c r="L253" s="20">
        <v>0.5</v>
      </c>
      <c r="M253" s="20">
        <v>99</v>
      </c>
    </row>
    <row r="254" spans="1:13" x14ac:dyDescent="0.25">
      <c r="A254" s="61">
        <v>44722</v>
      </c>
      <c r="B254" s="20">
        <v>0</v>
      </c>
      <c r="C254" s="20">
        <v>0.5</v>
      </c>
      <c r="D254" s="20">
        <v>99.5</v>
      </c>
      <c r="E254" s="2">
        <v>0</v>
      </c>
      <c r="F254" s="2">
        <v>0</v>
      </c>
      <c r="G254" s="2">
        <v>100</v>
      </c>
      <c r="H254" s="20">
        <v>0.5</v>
      </c>
      <c r="I254" s="20">
        <v>2.5</v>
      </c>
      <c r="J254" s="20">
        <v>97</v>
      </c>
      <c r="K254" s="20">
        <v>0.5</v>
      </c>
      <c r="L254" s="20">
        <v>0.5</v>
      </c>
      <c r="M254" s="20">
        <v>99</v>
      </c>
    </row>
    <row r="255" spans="1:13" x14ac:dyDescent="0.25">
      <c r="A255" s="61">
        <v>44723</v>
      </c>
      <c r="B255" s="20">
        <v>0</v>
      </c>
      <c r="C255" s="20">
        <v>0.5</v>
      </c>
      <c r="D255" s="20">
        <v>99.5</v>
      </c>
      <c r="E255" s="2">
        <v>0</v>
      </c>
      <c r="F255" s="2">
        <v>0</v>
      </c>
      <c r="G255" s="2">
        <v>100</v>
      </c>
      <c r="H255" s="20">
        <v>0.5</v>
      </c>
      <c r="I255" s="20">
        <v>2.5</v>
      </c>
      <c r="J255" s="20">
        <v>97</v>
      </c>
      <c r="K255" s="20">
        <v>0.5</v>
      </c>
      <c r="L255" s="20">
        <v>0.5</v>
      </c>
      <c r="M255" s="20">
        <v>99</v>
      </c>
    </row>
    <row r="256" spans="1:13" x14ac:dyDescent="0.25">
      <c r="A256" s="61">
        <v>44724</v>
      </c>
      <c r="B256" s="20">
        <v>0</v>
      </c>
      <c r="C256" s="20">
        <v>0.5</v>
      </c>
      <c r="D256" s="20">
        <v>99.5</v>
      </c>
      <c r="E256" s="2">
        <v>0</v>
      </c>
      <c r="F256" s="2">
        <v>0</v>
      </c>
      <c r="G256" s="2">
        <v>100</v>
      </c>
      <c r="H256" s="20">
        <v>0.5</v>
      </c>
      <c r="I256" s="20">
        <v>2.5</v>
      </c>
      <c r="J256" s="20">
        <v>97</v>
      </c>
      <c r="K256" s="20">
        <v>0.5</v>
      </c>
      <c r="L256" s="20">
        <v>0.5</v>
      </c>
      <c r="M256" s="20">
        <v>99</v>
      </c>
    </row>
    <row r="257" spans="1:13" x14ac:dyDescent="0.25">
      <c r="A257" s="61">
        <v>44725</v>
      </c>
      <c r="B257" s="20">
        <v>0</v>
      </c>
      <c r="C257" s="20">
        <v>0.5</v>
      </c>
      <c r="D257" s="20">
        <v>99.5</v>
      </c>
      <c r="E257" s="2">
        <v>0</v>
      </c>
      <c r="F257" s="2">
        <v>0</v>
      </c>
      <c r="G257" s="2">
        <v>100</v>
      </c>
      <c r="H257" s="20">
        <v>0.5</v>
      </c>
      <c r="I257" s="20">
        <v>2.5</v>
      </c>
      <c r="J257" s="20">
        <v>97</v>
      </c>
      <c r="K257" s="20">
        <v>0.5</v>
      </c>
      <c r="L257" s="20">
        <v>0.5</v>
      </c>
      <c r="M257" s="20">
        <v>99</v>
      </c>
    </row>
    <row r="258" spans="1:13" x14ac:dyDescent="0.25">
      <c r="A258" s="61">
        <v>44726</v>
      </c>
      <c r="B258" s="20">
        <v>0</v>
      </c>
      <c r="C258" s="20">
        <v>0.5</v>
      </c>
      <c r="D258" s="20">
        <v>99.5</v>
      </c>
      <c r="E258" s="2">
        <v>0</v>
      </c>
      <c r="F258" s="2">
        <v>0</v>
      </c>
      <c r="G258" s="2">
        <v>100</v>
      </c>
      <c r="H258" s="20">
        <v>0.5</v>
      </c>
      <c r="I258" s="20">
        <v>2.5</v>
      </c>
      <c r="J258" s="20">
        <v>97</v>
      </c>
      <c r="K258" s="20">
        <v>0.5</v>
      </c>
      <c r="L258" s="20">
        <v>0.5</v>
      </c>
      <c r="M258" s="20">
        <v>99</v>
      </c>
    </row>
    <row r="259" spans="1:13" x14ac:dyDescent="0.25">
      <c r="A259" s="61">
        <v>44727</v>
      </c>
      <c r="B259" s="45">
        <v>0</v>
      </c>
      <c r="C259" s="45">
        <v>0</v>
      </c>
      <c r="D259" s="45">
        <v>100</v>
      </c>
      <c r="E259" s="2">
        <v>0</v>
      </c>
      <c r="F259" s="2">
        <v>0</v>
      </c>
      <c r="G259" s="2">
        <v>100</v>
      </c>
      <c r="H259" s="45" t="s">
        <v>484</v>
      </c>
      <c r="I259" s="45" t="s">
        <v>484</v>
      </c>
      <c r="J259" s="45" t="s">
        <v>484</v>
      </c>
      <c r="K259" s="45" t="s">
        <v>484</v>
      </c>
      <c r="L259" s="45" t="s">
        <v>484</v>
      </c>
      <c r="M259" s="45" t="s">
        <v>484</v>
      </c>
    </row>
    <row r="260" spans="1:13" x14ac:dyDescent="0.25">
      <c r="A260" s="61">
        <v>44728</v>
      </c>
      <c r="B260" s="45">
        <v>0</v>
      </c>
      <c r="C260" s="45">
        <v>0</v>
      </c>
      <c r="D260" s="45">
        <v>100</v>
      </c>
      <c r="E260" s="2">
        <v>0</v>
      </c>
      <c r="F260" s="2">
        <v>0</v>
      </c>
      <c r="G260" s="2">
        <v>100</v>
      </c>
      <c r="H260" s="45" t="s">
        <v>484</v>
      </c>
      <c r="I260" s="45" t="s">
        <v>484</v>
      </c>
      <c r="J260" s="45" t="s">
        <v>484</v>
      </c>
      <c r="K260" s="45" t="s">
        <v>484</v>
      </c>
      <c r="L260" s="45" t="s">
        <v>484</v>
      </c>
      <c r="M260" s="45" t="s">
        <v>484</v>
      </c>
    </row>
    <row r="261" spans="1:13" x14ac:dyDescent="0.25">
      <c r="A261" s="61">
        <v>44729</v>
      </c>
      <c r="B261" s="45">
        <v>0</v>
      </c>
      <c r="C261" s="45">
        <v>0</v>
      </c>
      <c r="D261" s="45">
        <v>100</v>
      </c>
      <c r="E261" s="2">
        <v>0</v>
      </c>
      <c r="F261" s="2">
        <v>0</v>
      </c>
      <c r="G261" s="2">
        <v>100</v>
      </c>
      <c r="H261" s="45" t="s">
        <v>484</v>
      </c>
      <c r="I261" s="45" t="s">
        <v>484</v>
      </c>
      <c r="J261" s="45" t="s">
        <v>484</v>
      </c>
      <c r="K261" s="45" t="s">
        <v>484</v>
      </c>
      <c r="L261" s="45" t="s">
        <v>484</v>
      </c>
      <c r="M261" s="45" t="s">
        <v>484</v>
      </c>
    </row>
    <row r="262" spans="1:13" x14ac:dyDescent="0.25">
      <c r="A262" s="61">
        <v>44730</v>
      </c>
      <c r="B262" s="45">
        <v>0</v>
      </c>
      <c r="C262" s="45">
        <v>0</v>
      </c>
      <c r="D262" s="45">
        <v>100</v>
      </c>
      <c r="E262" s="2">
        <v>0</v>
      </c>
      <c r="F262" s="2">
        <v>0</v>
      </c>
      <c r="G262" s="2">
        <v>100</v>
      </c>
      <c r="H262" s="45" t="s">
        <v>484</v>
      </c>
      <c r="I262" s="45" t="s">
        <v>484</v>
      </c>
      <c r="J262" s="45" t="s">
        <v>484</v>
      </c>
      <c r="K262" s="45" t="s">
        <v>484</v>
      </c>
      <c r="L262" s="45" t="s">
        <v>484</v>
      </c>
      <c r="M262" s="45" t="s">
        <v>484</v>
      </c>
    </row>
    <row r="263" spans="1:13" x14ac:dyDescent="0.25">
      <c r="A263" s="61">
        <v>44731</v>
      </c>
      <c r="B263" s="45">
        <v>0</v>
      </c>
      <c r="C263" s="45">
        <v>0</v>
      </c>
      <c r="D263" s="45">
        <v>100</v>
      </c>
      <c r="E263" s="2">
        <v>0</v>
      </c>
      <c r="F263" s="2">
        <v>0</v>
      </c>
      <c r="G263" s="2">
        <v>100</v>
      </c>
      <c r="H263" s="45" t="s">
        <v>484</v>
      </c>
      <c r="I263" s="45" t="s">
        <v>484</v>
      </c>
      <c r="J263" s="45" t="s">
        <v>484</v>
      </c>
      <c r="K263" s="45" t="s">
        <v>484</v>
      </c>
      <c r="L263" s="45" t="s">
        <v>484</v>
      </c>
      <c r="M263" s="45" t="s">
        <v>484</v>
      </c>
    </row>
    <row r="264" spans="1:13" x14ac:dyDescent="0.25">
      <c r="A264" s="61">
        <v>44732</v>
      </c>
      <c r="B264" s="45">
        <v>0</v>
      </c>
      <c r="C264" s="45">
        <v>0</v>
      </c>
      <c r="D264" s="45">
        <v>100</v>
      </c>
      <c r="E264" s="2">
        <v>0</v>
      </c>
      <c r="F264" s="2">
        <v>0</v>
      </c>
      <c r="G264" s="2">
        <v>100</v>
      </c>
      <c r="H264" s="45" t="s">
        <v>484</v>
      </c>
      <c r="I264" s="45" t="s">
        <v>484</v>
      </c>
      <c r="J264" s="45" t="s">
        <v>484</v>
      </c>
      <c r="K264" s="45" t="s">
        <v>484</v>
      </c>
      <c r="L264" s="45" t="s">
        <v>484</v>
      </c>
      <c r="M264" s="45" t="s">
        <v>484</v>
      </c>
    </row>
    <row r="265" spans="1:13" x14ac:dyDescent="0.25">
      <c r="A265" s="61">
        <v>44733</v>
      </c>
      <c r="B265" s="62" t="s">
        <v>484</v>
      </c>
      <c r="C265" s="62" t="s">
        <v>484</v>
      </c>
      <c r="D265" s="62" t="s">
        <v>484</v>
      </c>
      <c r="E265" s="62" t="s">
        <v>484</v>
      </c>
      <c r="F265" s="62" t="s">
        <v>484</v>
      </c>
      <c r="G265" s="62" t="s">
        <v>484</v>
      </c>
      <c r="H265" s="45" t="s">
        <v>484</v>
      </c>
      <c r="I265" s="45" t="s">
        <v>484</v>
      </c>
      <c r="J265" s="45" t="s">
        <v>484</v>
      </c>
      <c r="K265" s="45" t="s">
        <v>484</v>
      </c>
      <c r="L265" s="45" t="s">
        <v>484</v>
      </c>
      <c r="M265" s="45" t="s">
        <v>484</v>
      </c>
    </row>
    <row r="266" spans="1:13" x14ac:dyDescent="0.25">
      <c r="A266" s="16"/>
      <c r="B266" s="17"/>
      <c r="C266" s="17"/>
      <c r="D266" s="17"/>
      <c r="E266" s="17"/>
      <c r="F266" s="17"/>
      <c r="G266" s="17"/>
      <c r="H266" s="10"/>
      <c r="I266" s="10"/>
      <c r="J266" s="10"/>
      <c r="K266" s="18"/>
      <c r="L266" s="18"/>
      <c r="M266" s="18"/>
    </row>
    <row r="267" spans="1:13" x14ac:dyDescent="0.25">
      <c r="A267" s="16"/>
      <c r="B267" s="17"/>
      <c r="C267" s="17"/>
      <c r="D267" s="17"/>
      <c r="E267" s="17"/>
      <c r="F267" s="17"/>
      <c r="G267" s="17"/>
      <c r="H267" s="10"/>
      <c r="I267" s="10"/>
      <c r="J267" s="10"/>
      <c r="K267" s="18"/>
      <c r="L267" s="18"/>
      <c r="M267" s="18"/>
    </row>
    <row r="268" spans="1:13" x14ac:dyDescent="0.25">
      <c r="A268" s="16"/>
      <c r="B268" s="17"/>
      <c r="C268" s="17"/>
      <c r="D268" s="17"/>
      <c r="E268" s="17"/>
      <c r="F268" s="17"/>
      <c r="G268" s="17"/>
      <c r="H268" s="10"/>
      <c r="I268" s="10"/>
      <c r="J268" s="10"/>
      <c r="K268" s="18"/>
      <c r="L268" s="18"/>
      <c r="M268" s="18"/>
    </row>
    <row r="269" spans="1:13" x14ac:dyDescent="0.25">
      <c r="A269" s="16"/>
      <c r="B269" s="17"/>
      <c r="C269" s="17"/>
      <c r="D269" s="17"/>
      <c r="E269" s="17"/>
      <c r="F269" s="17"/>
      <c r="G269" s="17"/>
      <c r="H269" s="10"/>
      <c r="I269" s="10"/>
      <c r="J269" s="10"/>
      <c r="K269" s="18"/>
      <c r="L269" s="18"/>
      <c r="M269" s="18"/>
    </row>
    <row r="270" spans="1:13" x14ac:dyDescent="0.25">
      <c r="A270" s="16"/>
      <c r="B270" s="17"/>
      <c r="C270" s="17"/>
      <c r="D270" s="17"/>
      <c r="E270" s="17"/>
      <c r="F270" s="17"/>
      <c r="G270" s="17"/>
      <c r="H270" s="10"/>
      <c r="I270" s="10"/>
      <c r="J270" s="10"/>
      <c r="K270" s="18"/>
      <c r="L270" s="18"/>
      <c r="M270" s="18"/>
    </row>
    <row r="271" spans="1:13" x14ac:dyDescent="0.25">
      <c r="A271" s="16"/>
      <c r="B271" s="17"/>
      <c r="C271" s="17"/>
      <c r="D271" s="17"/>
      <c r="E271" s="17"/>
      <c r="F271" s="17"/>
      <c r="G271" s="17"/>
      <c r="H271" s="10"/>
      <c r="I271" s="10"/>
      <c r="J271" s="10"/>
      <c r="K271" s="18"/>
      <c r="L271" s="18"/>
      <c r="M271" s="18"/>
    </row>
    <row r="272" spans="1:13" x14ac:dyDescent="0.25">
      <c r="A272" s="16"/>
      <c r="B272" s="17"/>
      <c r="C272" s="17"/>
      <c r="D272" s="17"/>
      <c r="E272" s="17"/>
      <c r="F272" s="17"/>
      <c r="G272" s="17"/>
      <c r="H272" s="10"/>
      <c r="I272" s="10"/>
      <c r="J272" s="10"/>
      <c r="K272" s="18"/>
      <c r="L272" s="18"/>
      <c r="M272" s="18"/>
    </row>
    <row r="273" spans="1:13" x14ac:dyDescent="0.25">
      <c r="A273" s="16"/>
      <c r="B273" s="17"/>
      <c r="C273" s="17"/>
      <c r="D273" s="17"/>
      <c r="E273" s="17"/>
      <c r="F273" s="17"/>
      <c r="G273" s="17"/>
      <c r="H273" s="10"/>
      <c r="I273" s="10"/>
      <c r="J273" s="10"/>
      <c r="K273" s="18"/>
      <c r="L273" s="18"/>
      <c r="M273" s="18"/>
    </row>
    <row r="274" spans="1:13" x14ac:dyDescent="0.25">
      <c r="A274" s="16"/>
      <c r="B274" s="17"/>
      <c r="C274" s="17"/>
      <c r="D274" s="17"/>
      <c r="E274" s="17"/>
      <c r="F274" s="17"/>
      <c r="G274" s="17"/>
      <c r="H274" s="10"/>
      <c r="I274" s="10"/>
      <c r="J274" s="10"/>
      <c r="K274" s="18"/>
      <c r="L274" s="18"/>
      <c r="M274" s="18"/>
    </row>
    <row r="275" spans="1:13" x14ac:dyDescent="0.25">
      <c r="A275" s="16"/>
      <c r="B275" s="17"/>
      <c r="C275" s="17"/>
      <c r="D275" s="17"/>
      <c r="E275" s="17"/>
      <c r="F275" s="17"/>
      <c r="G275" s="17"/>
      <c r="H275" s="10"/>
      <c r="I275" s="10"/>
      <c r="J275" s="10"/>
      <c r="K275" s="18"/>
      <c r="L275" s="18"/>
      <c r="M275" s="18"/>
    </row>
    <row r="279" spans="1:13" x14ac:dyDescent="0.25">
      <c r="A279" s="16"/>
    </row>
    <row r="280" spans="1:13" x14ac:dyDescent="0.25">
      <c r="A280" s="16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3D677-718E-47FF-B49B-EF2472632BAB}">
  <dimension ref="A1:H275"/>
  <sheetViews>
    <sheetView topLeftCell="A13" zoomScale="85" zoomScaleNormal="85" workbookViewId="0">
      <selection activeCell="D17" sqref="D17"/>
    </sheetView>
  </sheetViews>
  <sheetFormatPr defaultColWidth="8.85546875" defaultRowHeight="15.75" x14ac:dyDescent="0.25"/>
  <cols>
    <col min="1" max="1" width="12.28515625" style="9" customWidth="1"/>
    <col min="2" max="2" width="23.42578125" style="1" bestFit="1" customWidth="1"/>
    <col min="3" max="3" width="21" style="1" customWidth="1"/>
    <col min="4" max="4" width="14.28515625" style="1" customWidth="1"/>
    <col min="5" max="5" width="13.85546875" style="1" customWidth="1"/>
    <col min="6" max="16384" width="8.85546875" style="1"/>
  </cols>
  <sheetData>
    <row r="1" spans="1:8" s="15" customFormat="1" ht="17.25" x14ac:dyDescent="0.3">
      <c r="A1" s="63" t="s">
        <v>119</v>
      </c>
      <c r="B1" s="35" t="s">
        <v>174</v>
      </c>
      <c r="C1" s="35" t="s">
        <v>175</v>
      </c>
      <c r="D1" s="35" t="s">
        <v>176</v>
      </c>
      <c r="E1" s="35" t="s">
        <v>177</v>
      </c>
    </row>
    <row r="2" spans="1:8" x14ac:dyDescent="0.25">
      <c r="A2" s="64">
        <v>44470</v>
      </c>
      <c r="B2" s="20">
        <v>0</v>
      </c>
      <c r="C2" s="45">
        <v>0</v>
      </c>
      <c r="D2" s="45">
        <v>0</v>
      </c>
      <c r="E2" s="20">
        <v>0</v>
      </c>
      <c r="G2" s="11"/>
      <c r="H2" s="11"/>
    </row>
    <row r="3" spans="1:8" x14ac:dyDescent="0.25">
      <c r="A3" s="64">
        <v>44471</v>
      </c>
      <c r="B3" s="20">
        <v>0</v>
      </c>
      <c r="C3" s="45">
        <v>0</v>
      </c>
      <c r="D3" s="45" t="s">
        <v>484</v>
      </c>
      <c r="E3" s="20" t="s">
        <v>484</v>
      </c>
      <c r="G3" s="11"/>
    </row>
    <row r="4" spans="1:8" x14ac:dyDescent="0.25">
      <c r="A4" s="64">
        <v>44472</v>
      </c>
      <c r="B4" s="20">
        <v>0</v>
      </c>
      <c r="C4" s="45">
        <v>0</v>
      </c>
      <c r="D4" s="45" t="s">
        <v>484</v>
      </c>
      <c r="E4" s="20" t="s">
        <v>484</v>
      </c>
      <c r="G4" s="11"/>
    </row>
    <row r="5" spans="1:8" x14ac:dyDescent="0.25">
      <c r="A5" s="64">
        <v>44473</v>
      </c>
      <c r="B5" s="20">
        <v>45</v>
      </c>
      <c r="C5" s="45">
        <v>0</v>
      </c>
      <c r="D5" s="45">
        <v>0</v>
      </c>
      <c r="E5" s="20">
        <v>0</v>
      </c>
      <c r="G5" s="11"/>
    </row>
    <row r="6" spans="1:8" x14ac:dyDescent="0.25">
      <c r="A6" s="64">
        <v>44474</v>
      </c>
      <c r="B6" s="20">
        <v>45</v>
      </c>
      <c r="C6" s="45">
        <v>0</v>
      </c>
      <c r="D6" s="45" t="s">
        <v>484</v>
      </c>
      <c r="E6" s="20" t="s">
        <v>484</v>
      </c>
      <c r="G6" s="11"/>
    </row>
    <row r="7" spans="1:8" x14ac:dyDescent="0.25">
      <c r="A7" s="64">
        <v>44475</v>
      </c>
      <c r="B7" s="20">
        <v>45</v>
      </c>
      <c r="C7" s="45">
        <v>0</v>
      </c>
      <c r="D7" s="45">
        <v>0</v>
      </c>
      <c r="E7" s="20">
        <v>0</v>
      </c>
      <c r="G7" s="11"/>
    </row>
    <row r="8" spans="1:8" x14ac:dyDescent="0.25">
      <c r="A8" s="64">
        <v>44476</v>
      </c>
      <c r="B8" s="20">
        <v>45</v>
      </c>
      <c r="C8" s="45">
        <v>0</v>
      </c>
      <c r="D8" s="45">
        <v>0</v>
      </c>
      <c r="E8" s="20">
        <v>0</v>
      </c>
      <c r="G8" s="11"/>
    </row>
    <row r="9" spans="1:8" x14ac:dyDescent="0.25">
      <c r="A9" s="64">
        <v>44477</v>
      </c>
      <c r="B9" s="20">
        <v>0</v>
      </c>
      <c r="C9" s="45">
        <v>0</v>
      </c>
      <c r="D9" s="45">
        <v>0</v>
      </c>
      <c r="E9" s="20">
        <v>0</v>
      </c>
      <c r="G9" s="11"/>
    </row>
    <row r="10" spans="1:8" x14ac:dyDescent="0.25">
      <c r="A10" s="64">
        <v>44478</v>
      </c>
      <c r="B10" s="20">
        <v>0</v>
      </c>
      <c r="C10" s="45">
        <v>0</v>
      </c>
      <c r="D10" s="45" t="s">
        <v>484</v>
      </c>
      <c r="E10" s="20" t="s">
        <v>484</v>
      </c>
      <c r="G10" s="11"/>
    </row>
    <row r="11" spans="1:8" x14ac:dyDescent="0.25">
      <c r="A11" s="64">
        <v>44479</v>
      </c>
      <c r="B11" s="20">
        <v>0</v>
      </c>
      <c r="C11" s="45">
        <v>0</v>
      </c>
      <c r="D11" s="45" t="s">
        <v>484</v>
      </c>
      <c r="E11" s="20" t="s">
        <v>484</v>
      </c>
      <c r="G11" s="11"/>
    </row>
    <row r="12" spans="1:8" x14ac:dyDescent="0.25">
      <c r="A12" s="64">
        <v>44480</v>
      </c>
      <c r="B12" s="20">
        <v>45</v>
      </c>
      <c r="C12" s="45">
        <v>0.58408499999999997</v>
      </c>
      <c r="D12" s="45" t="s">
        <v>484</v>
      </c>
      <c r="E12" s="20" t="s">
        <v>484</v>
      </c>
      <c r="G12" s="11"/>
    </row>
    <row r="13" spans="1:8" x14ac:dyDescent="0.25">
      <c r="A13" s="64">
        <v>44481</v>
      </c>
      <c r="B13" s="20">
        <v>45</v>
      </c>
      <c r="C13" s="45">
        <v>0</v>
      </c>
      <c r="D13" s="45">
        <v>0</v>
      </c>
      <c r="E13" s="20">
        <v>0</v>
      </c>
      <c r="G13" s="11"/>
    </row>
    <row r="14" spans="1:8" x14ac:dyDescent="0.25">
      <c r="A14" s="64">
        <v>44482</v>
      </c>
      <c r="B14" s="20">
        <v>45</v>
      </c>
      <c r="C14" s="45">
        <v>0</v>
      </c>
      <c r="D14" s="45">
        <v>0</v>
      </c>
      <c r="E14" s="20">
        <v>0</v>
      </c>
      <c r="G14" s="11"/>
    </row>
    <row r="15" spans="1:8" x14ac:dyDescent="0.25">
      <c r="A15" s="64">
        <v>44483</v>
      </c>
      <c r="B15" s="20">
        <v>45</v>
      </c>
      <c r="C15" s="45">
        <v>0</v>
      </c>
      <c r="D15" s="45" t="s">
        <v>484</v>
      </c>
      <c r="E15" s="20" t="s">
        <v>484</v>
      </c>
      <c r="G15" s="11"/>
    </row>
    <row r="16" spans="1:8" x14ac:dyDescent="0.25">
      <c r="A16" s="64">
        <v>44484</v>
      </c>
      <c r="B16" s="20">
        <v>0</v>
      </c>
      <c r="C16" s="45">
        <v>0</v>
      </c>
      <c r="D16" s="45">
        <v>0</v>
      </c>
      <c r="E16" s="20">
        <v>0</v>
      </c>
      <c r="G16" s="11"/>
    </row>
    <row r="17" spans="1:7" x14ac:dyDescent="0.25">
      <c r="A17" s="64">
        <v>44485</v>
      </c>
      <c r="B17" s="20">
        <v>0</v>
      </c>
      <c r="C17" s="45">
        <v>0</v>
      </c>
      <c r="D17" s="45" t="s">
        <v>484</v>
      </c>
      <c r="E17" s="20" t="s">
        <v>484</v>
      </c>
      <c r="G17" s="11"/>
    </row>
    <row r="18" spans="1:7" x14ac:dyDescent="0.25">
      <c r="A18" s="64">
        <v>44486</v>
      </c>
      <c r="B18" s="20">
        <v>0</v>
      </c>
      <c r="C18" s="45">
        <v>0</v>
      </c>
      <c r="D18" s="45" t="s">
        <v>484</v>
      </c>
      <c r="E18" s="20" t="s">
        <v>484</v>
      </c>
      <c r="G18" s="11"/>
    </row>
    <row r="19" spans="1:7" x14ac:dyDescent="0.25">
      <c r="A19" s="64">
        <v>44487</v>
      </c>
      <c r="B19" s="20">
        <v>45</v>
      </c>
      <c r="C19" s="45">
        <v>0.64027500000000004</v>
      </c>
      <c r="D19" s="45">
        <v>0</v>
      </c>
      <c r="E19" s="20">
        <v>0</v>
      </c>
      <c r="G19" s="11"/>
    </row>
    <row r="20" spans="1:7" x14ac:dyDescent="0.25">
      <c r="A20" s="64">
        <v>44488</v>
      </c>
      <c r="B20" s="20">
        <v>45</v>
      </c>
      <c r="C20" s="45">
        <v>0</v>
      </c>
      <c r="D20" s="45" t="s">
        <v>484</v>
      </c>
      <c r="E20" s="20" t="s">
        <v>484</v>
      </c>
      <c r="G20" s="11"/>
    </row>
    <row r="21" spans="1:7" x14ac:dyDescent="0.25">
      <c r="A21" s="64">
        <v>44489</v>
      </c>
      <c r="B21" s="20">
        <v>45</v>
      </c>
      <c r="C21" s="45">
        <v>0</v>
      </c>
      <c r="D21" s="45">
        <v>0</v>
      </c>
      <c r="E21" s="20">
        <v>0</v>
      </c>
      <c r="G21" s="11"/>
    </row>
    <row r="22" spans="1:7" x14ac:dyDescent="0.25">
      <c r="A22" s="64">
        <v>44490</v>
      </c>
      <c r="B22" s="20">
        <v>45</v>
      </c>
      <c r="C22" s="45">
        <v>0</v>
      </c>
      <c r="D22" s="45" t="s">
        <v>484</v>
      </c>
      <c r="E22" s="20" t="s">
        <v>484</v>
      </c>
      <c r="G22" s="11"/>
    </row>
    <row r="23" spans="1:7" x14ac:dyDescent="0.25">
      <c r="A23" s="64">
        <v>44491</v>
      </c>
      <c r="B23" s="20">
        <v>0</v>
      </c>
      <c r="C23" s="45">
        <v>0</v>
      </c>
      <c r="D23" s="45">
        <v>0</v>
      </c>
      <c r="E23" s="20">
        <v>0</v>
      </c>
      <c r="G23" s="11"/>
    </row>
    <row r="24" spans="1:7" x14ac:dyDescent="0.25">
      <c r="A24" s="64">
        <v>44492</v>
      </c>
      <c r="B24" s="20">
        <v>0</v>
      </c>
      <c r="C24" s="45">
        <v>0</v>
      </c>
      <c r="D24" s="45" t="s">
        <v>484</v>
      </c>
      <c r="E24" s="20" t="s">
        <v>484</v>
      </c>
      <c r="G24" s="11"/>
    </row>
    <row r="25" spans="1:7" x14ac:dyDescent="0.25">
      <c r="A25" s="64">
        <v>44493</v>
      </c>
      <c r="B25" s="20">
        <v>0</v>
      </c>
      <c r="C25" s="45">
        <v>0</v>
      </c>
      <c r="D25" s="45" t="s">
        <v>484</v>
      </c>
      <c r="E25" s="20" t="s">
        <v>484</v>
      </c>
      <c r="G25" s="11"/>
    </row>
    <row r="26" spans="1:7" x14ac:dyDescent="0.25">
      <c r="A26" s="64">
        <v>44494</v>
      </c>
      <c r="B26" s="20">
        <v>45</v>
      </c>
      <c r="C26" s="45">
        <v>42.06559</v>
      </c>
      <c r="D26" s="45">
        <v>0</v>
      </c>
      <c r="E26" s="20">
        <v>0</v>
      </c>
      <c r="G26" s="11"/>
    </row>
    <row r="27" spans="1:7" x14ac:dyDescent="0.25">
      <c r="A27" s="64">
        <v>44495</v>
      </c>
      <c r="B27" s="20">
        <v>45</v>
      </c>
      <c r="C27" s="45">
        <v>33.420349999999999</v>
      </c>
      <c r="D27" s="45" t="s">
        <v>484</v>
      </c>
      <c r="E27" s="20" t="s">
        <v>484</v>
      </c>
      <c r="G27" s="11"/>
    </row>
    <row r="28" spans="1:7" x14ac:dyDescent="0.25">
      <c r="A28" s="64">
        <v>44496</v>
      </c>
      <c r="B28" s="20">
        <v>45</v>
      </c>
      <c r="C28" s="45">
        <v>8.8000000000000007</v>
      </c>
      <c r="D28" s="45">
        <v>11.2</v>
      </c>
      <c r="E28" s="20">
        <v>11</v>
      </c>
      <c r="G28" s="11"/>
    </row>
    <row r="29" spans="1:7" x14ac:dyDescent="0.25">
      <c r="A29" s="64">
        <v>44497</v>
      </c>
      <c r="B29" s="20">
        <v>45</v>
      </c>
      <c r="C29" s="45">
        <v>8.5</v>
      </c>
      <c r="D29" s="45" t="s">
        <v>484</v>
      </c>
      <c r="E29" s="20" t="s">
        <v>484</v>
      </c>
      <c r="G29" s="11"/>
    </row>
    <row r="30" spans="1:7" x14ac:dyDescent="0.25">
      <c r="A30" s="64">
        <v>44498</v>
      </c>
      <c r="B30" s="20">
        <v>45</v>
      </c>
      <c r="C30" s="45">
        <v>0.8</v>
      </c>
      <c r="D30" s="45">
        <v>0</v>
      </c>
      <c r="E30" s="20">
        <v>9</v>
      </c>
      <c r="G30" s="11"/>
    </row>
    <row r="31" spans="1:7" x14ac:dyDescent="0.25">
      <c r="A31" s="64">
        <v>44499</v>
      </c>
      <c r="B31" s="20">
        <v>45</v>
      </c>
      <c r="C31" s="45">
        <v>1.7</v>
      </c>
      <c r="D31" s="45" t="s">
        <v>484</v>
      </c>
      <c r="E31" s="20" t="s">
        <v>484</v>
      </c>
      <c r="G31" s="11"/>
    </row>
    <row r="32" spans="1:7" x14ac:dyDescent="0.25">
      <c r="A32" s="64">
        <v>44500</v>
      </c>
      <c r="B32" s="20">
        <v>45</v>
      </c>
      <c r="C32" s="45">
        <v>1.7</v>
      </c>
      <c r="D32" s="45" t="s">
        <v>484</v>
      </c>
      <c r="E32" s="20" t="s">
        <v>484</v>
      </c>
      <c r="G32" s="11"/>
    </row>
    <row r="33" spans="1:7" x14ac:dyDescent="0.25">
      <c r="A33" s="64">
        <v>44501</v>
      </c>
      <c r="B33" s="20">
        <v>45</v>
      </c>
      <c r="C33" s="45">
        <v>0</v>
      </c>
      <c r="D33" s="45">
        <v>16</v>
      </c>
      <c r="E33" s="20">
        <v>0</v>
      </c>
      <c r="G33" s="11"/>
    </row>
    <row r="34" spans="1:7" x14ac:dyDescent="0.25">
      <c r="A34" s="64">
        <v>44502</v>
      </c>
      <c r="B34" s="20">
        <v>45</v>
      </c>
      <c r="C34" s="45">
        <v>0</v>
      </c>
      <c r="D34" s="45" t="s">
        <v>484</v>
      </c>
      <c r="E34" s="20" t="s">
        <v>484</v>
      </c>
      <c r="G34" s="11"/>
    </row>
    <row r="35" spans="1:7" x14ac:dyDescent="0.25">
      <c r="A35" s="64">
        <v>44503</v>
      </c>
      <c r="B35" s="20">
        <v>45</v>
      </c>
      <c r="C35" s="45">
        <v>2.6</v>
      </c>
      <c r="D35" s="45">
        <v>0</v>
      </c>
      <c r="E35" s="20">
        <v>0</v>
      </c>
      <c r="G35" s="11"/>
    </row>
    <row r="36" spans="1:7" x14ac:dyDescent="0.25">
      <c r="A36" s="64">
        <v>44504</v>
      </c>
      <c r="B36" s="20">
        <v>45</v>
      </c>
      <c r="C36" s="45">
        <v>2.1</v>
      </c>
      <c r="D36" s="45" t="s">
        <v>484</v>
      </c>
      <c r="E36" s="20" t="s">
        <v>484</v>
      </c>
      <c r="G36" s="11"/>
    </row>
    <row r="37" spans="1:7" x14ac:dyDescent="0.25">
      <c r="A37" s="64">
        <v>44505</v>
      </c>
      <c r="B37" s="20">
        <v>0</v>
      </c>
      <c r="C37" s="45">
        <v>2.6</v>
      </c>
      <c r="D37" s="45">
        <v>0</v>
      </c>
      <c r="E37" s="20">
        <v>0</v>
      </c>
      <c r="G37" s="11"/>
    </row>
    <row r="38" spans="1:7" x14ac:dyDescent="0.25">
      <c r="A38" s="64">
        <v>44506</v>
      </c>
      <c r="B38" s="20">
        <v>0</v>
      </c>
      <c r="C38" s="45">
        <v>0.6</v>
      </c>
      <c r="D38" s="45" t="s">
        <v>484</v>
      </c>
      <c r="E38" s="20" t="s">
        <v>484</v>
      </c>
      <c r="G38" s="11"/>
    </row>
    <row r="39" spans="1:7" x14ac:dyDescent="0.25">
      <c r="A39" s="64">
        <v>44507</v>
      </c>
      <c r="B39" s="20">
        <v>0</v>
      </c>
      <c r="C39" s="45">
        <v>2.2000000000000002</v>
      </c>
      <c r="D39" s="45" t="s">
        <v>484</v>
      </c>
      <c r="E39" s="20" t="s">
        <v>484</v>
      </c>
      <c r="G39" s="11"/>
    </row>
    <row r="40" spans="1:7" x14ac:dyDescent="0.25">
      <c r="A40" s="64">
        <v>44508</v>
      </c>
      <c r="B40" s="20">
        <v>0</v>
      </c>
      <c r="C40" s="45">
        <v>2.1</v>
      </c>
      <c r="D40" s="45">
        <v>0</v>
      </c>
      <c r="E40" s="20">
        <v>0</v>
      </c>
      <c r="G40" s="11"/>
    </row>
    <row r="41" spans="1:7" x14ac:dyDescent="0.25">
      <c r="A41" s="64">
        <v>44509</v>
      </c>
      <c r="B41" s="20">
        <v>0</v>
      </c>
      <c r="C41" s="45">
        <v>6.7</v>
      </c>
      <c r="D41" s="45" t="s">
        <v>484</v>
      </c>
      <c r="E41" s="20" t="s">
        <v>484</v>
      </c>
      <c r="G41" s="11"/>
    </row>
    <row r="42" spans="1:7" x14ac:dyDescent="0.25">
      <c r="A42" s="64">
        <v>44510</v>
      </c>
      <c r="B42" s="43">
        <v>0</v>
      </c>
      <c r="C42" s="45">
        <v>17.5</v>
      </c>
      <c r="D42" s="45">
        <v>0</v>
      </c>
      <c r="E42" s="20">
        <v>0</v>
      </c>
      <c r="G42" s="11"/>
    </row>
    <row r="43" spans="1:7" x14ac:dyDescent="0.25">
      <c r="A43" s="64">
        <v>44511</v>
      </c>
      <c r="B43" s="43">
        <v>0</v>
      </c>
      <c r="C43" s="45">
        <v>4.5999999999999996</v>
      </c>
      <c r="D43" s="45" t="s">
        <v>484</v>
      </c>
      <c r="E43" s="20" t="s">
        <v>484</v>
      </c>
      <c r="G43" s="11"/>
    </row>
    <row r="44" spans="1:7" x14ac:dyDescent="0.25">
      <c r="A44" s="64">
        <v>44512</v>
      </c>
      <c r="B44" s="43">
        <v>0</v>
      </c>
      <c r="C44" s="45">
        <v>1</v>
      </c>
      <c r="D44" s="45">
        <v>0</v>
      </c>
      <c r="E44" s="20">
        <v>2</v>
      </c>
      <c r="G44" s="11"/>
    </row>
    <row r="45" spans="1:7" x14ac:dyDescent="0.25">
      <c r="A45" s="64">
        <v>44513</v>
      </c>
      <c r="B45" s="43">
        <v>45</v>
      </c>
      <c r="C45" s="45">
        <v>1.1000000000000001</v>
      </c>
      <c r="D45" s="45" t="s">
        <v>484</v>
      </c>
      <c r="E45" s="20" t="s">
        <v>484</v>
      </c>
      <c r="G45" s="11"/>
    </row>
    <row r="46" spans="1:7" x14ac:dyDescent="0.25">
      <c r="A46" s="64">
        <v>44514</v>
      </c>
      <c r="B46" s="43">
        <v>45</v>
      </c>
      <c r="C46" s="45">
        <v>0.5</v>
      </c>
      <c r="D46" s="45" t="s">
        <v>484</v>
      </c>
      <c r="E46" s="20" t="s">
        <v>484</v>
      </c>
      <c r="G46" s="11"/>
    </row>
    <row r="47" spans="1:7" x14ac:dyDescent="0.25">
      <c r="A47" s="64">
        <v>44515</v>
      </c>
      <c r="B47" s="20">
        <v>45</v>
      </c>
      <c r="C47" s="45">
        <v>0</v>
      </c>
      <c r="D47" s="45">
        <v>0</v>
      </c>
      <c r="E47" s="20">
        <v>0</v>
      </c>
      <c r="G47" s="11"/>
    </row>
    <row r="48" spans="1:7" x14ac:dyDescent="0.25">
      <c r="A48" s="64">
        <v>44516</v>
      </c>
      <c r="B48" s="20">
        <v>45</v>
      </c>
      <c r="C48" s="45">
        <v>1.8</v>
      </c>
      <c r="D48" s="45" t="s">
        <v>484</v>
      </c>
      <c r="E48" s="20" t="s">
        <v>484</v>
      </c>
      <c r="G48" s="11"/>
    </row>
    <row r="49" spans="1:7" x14ac:dyDescent="0.25">
      <c r="A49" s="64">
        <v>44517</v>
      </c>
      <c r="B49" s="20">
        <v>45</v>
      </c>
      <c r="C49" s="45">
        <v>0.5</v>
      </c>
      <c r="D49" s="45">
        <v>0</v>
      </c>
      <c r="E49" s="20">
        <v>0</v>
      </c>
      <c r="G49" s="11"/>
    </row>
    <row r="50" spans="1:7" x14ac:dyDescent="0.25">
      <c r="A50" s="64">
        <v>44518</v>
      </c>
      <c r="B50" s="20">
        <v>45</v>
      </c>
      <c r="C50" s="45">
        <v>0</v>
      </c>
      <c r="D50" s="45" t="s">
        <v>484</v>
      </c>
      <c r="E50" s="20" t="s">
        <v>484</v>
      </c>
      <c r="G50" s="11"/>
    </row>
    <row r="51" spans="1:7" x14ac:dyDescent="0.25">
      <c r="A51" s="64">
        <v>44519</v>
      </c>
      <c r="B51" s="20">
        <v>0</v>
      </c>
      <c r="C51" s="45">
        <v>0</v>
      </c>
      <c r="D51" s="45">
        <v>0</v>
      </c>
      <c r="E51" s="20">
        <v>0</v>
      </c>
      <c r="G51" s="11"/>
    </row>
    <row r="52" spans="1:7" x14ac:dyDescent="0.25">
      <c r="A52" s="64">
        <v>44520</v>
      </c>
      <c r="B52" s="20">
        <v>0</v>
      </c>
      <c r="C52" s="45">
        <v>0</v>
      </c>
      <c r="D52" s="45" t="s">
        <v>484</v>
      </c>
      <c r="E52" s="20" t="s">
        <v>484</v>
      </c>
      <c r="G52" s="11"/>
    </row>
    <row r="53" spans="1:7" x14ac:dyDescent="0.25">
      <c r="A53" s="64">
        <v>44521</v>
      </c>
      <c r="B53" s="20">
        <v>0</v>
      </c>
      <c r="C53" s="45"/>
      <c r="D53" s="45" t="s">
        <v>484</v>
      </c>
      <c r="E53" s="20" t="s">
        <v>484</v>
      </c>
      <c r="G53" s="11"/>
    </row>
    <row r="54" spans="1:7" x14ac:dyDescent="0.25">
      <c r="A54" s="64">
        <v>44522</v>
      </c>
      <c r="B54" s="20">
        <v>0</v>
      </c>
      <c r="C54" s="45">
        <v>0</v>
      </c>
      <c r="D54" s="45">
        <v>0</v>
      </c>
      <c r="E54" s="20">
        <v>0</v>
      </c>
      <c r="G54" s="11"/>
    </row>
    <row r="55" spans="1:7" x14ac:dyDescent="0.25">
      <c r="A55" s="64">
        <v>44523</v>
      </c>
      <c r="B55" s="20">
        <v>45</v>
      </c>
      <c r="C55" s="45">
        <v>0</v>
      </c>
      <c r="D55" s="45" t="s">
        <v>484</v>
      </c>
      <c r="E55" s="20" t="s">
        <v>484</v>
      </c>
      <c r="G55" s="11"/>
    </row>
    <row r="56" spans="1:7" x14ac:dyDescent="0.25">
      <c r="A56" s="64">
        <v>44524</v>
      </c>
      <c r="B56" s="20">
        <v>45</v>
      </c>
      <c r="C56" s="45">
        <v>0</v>
      </c>
      <c r="D56" s="45">
        <v>0</v>
      </c>
      <c r="E56" s="20">
        <v>0</v>
      </c>
      <c r="G56" s="11"/>
    </row>
    <row r="57" spans="1:7" x14ac:dyDescent="0.25">
      <c r="A57" s="64">
        <v>44525</v>
      </c>
      <c r="B57" s="20">
        <v>45</v>
      </c>
      <c r="C57" s="46">
        <v>0</v>
      </c>
      <c r="D57" s="45" t="s">
        <v>484</v>
      </c>
      <c r="E57" s="20" t="s">
        <v>484</v>
      </c>
      <c r="G57" s="11"/>
    </row>
    <row r="58" spans="1:7" x14ac:dyDescent="0.25">
      <c r="A58" s="64">
        <v>44526</v>
      </c>
      <c r="B58" s="20">
        <v>0</v>
      </c>
      <c r="C58" s="46">
        <v>0</v>
      </c>
      <c r="D58" s="45">
        <v>0</v>
      </c>
      <c r="E58" s="20">
        <v>0</v>
      </c>
      <c r="G58" s="11"/>
    </row>
    <row r="59" spans="1:7" x14ac:dyDescent="0.25">
      <c r="A59" s="64">
        <v>44527</v>
      </c>
      <c r="B59" s="20">
        <v>0</v>
      </c>
      <c r="C59" s="46">
        <v>0.5</v>
      </c>
      <c r="D59" s="45" t="s">
        <v>484</v>
      </c>
      <c r="E59" s="20" t="s">
        <v>484</v>
      </c>
      <c r="G59" s="11"/>
    </row>
    <row r="60" spans="1:7" x14ac:dyDescent="0.25">
      <c r="A60" s="64">
        <v>44528</v>
      </c>
      <c r="B60" s="20">
        <v>0</v>
      </c>
      <c r="C60" s="45">
        <v>0</v>
      </c>
      <c r="D60" s="45" t="s">
        <v>484</v>
      </c>
      <c r="E60" s="20" t="s">
        <v>484</v>
      </c>
      <c r="G60" s="11"/>
    </row>
    <row r="61" spans="1:7" x14ac:dyDescent="0.25">
      <c r="A61" s="64">
        <v>44529</v>
      </c>
      <c r="B61" s="20">
        <v>0</v>
      </c>
      <c r="C61" s="45">
        <v>0</v>
      </c>
      <c r="D61" s="45">
        <v>0</v>
      </c>
      <c r="E61" s="20">
        <v>0</v>
      </c>
      <c r="G61" s="11"/>
    </row>
    <row r="62" spans="1:7" x14ac:dyDescent="0.25">
      <c r="A62" s="64">
        <v>44530</v>
      </c>
      <c r="B62" s="20">
        <v>45</v>
      </c>
      <c r="C62" s="45">
        <v>0</v>
      </c>
      <c r="D62" s="45" t="s">
        <v>484</v>
      </c>
      <c r="E62" s="20" t="s">
        <v>484</v>
      </c>
      <c r="G62" s="11"/>
    </row>
    <row r="63" spans="1:7" x14ac:dyDescent="0.25">
      <c r="A63" s="64">
        <v>44531</v>
      </c>
      <c r="B63" s="43">
        <v>45</v>
      </c>
      <c r="C63" s="45">
        <v>0</v>
      </c>
      <c r="D63" s="45">
        <v>0</v>
      </c>
      <c r="E63" s="20">
        <v>0</v>
      </c>
      <c r="G63" s="11"/>
    </row>
    <row r="64" spans="1:7" x14ac:dyDescent="0.25">
      <c r="A64" s="64">
        <v>44532</v>
      </c>
      <c r="B64" s="43">
        <v>45</v>
      </c>
      <c r="C64" s="45">
        <v>0</v>
      </c>
      <c r="D64" s="45">
        <v>0</v>
      </c>
      <c r="E64" s="20">
        <v>0</v>
      </c>
      <c r="G64" s="11"/>
    </row>
    <row r="65" spans="1:7" x14ac:dyDescent="0.25">
      <c r="A65" s="64">
        <v>44533</v>
      </c>
      <c r="B65" s="43">
        <v>45</v>
      </c>
      <c r="C65" s="45">
        <v>0</v>
      </c>
      <c r="D65" s="45">
        <v>0</v>
      </c>
      <c r="E65" s="20">
        <v>0</v>
      </c>
      <c r="G65" s="11"/>
    </row>
    <row r="66" spans="1:7" x14ac:dyDescent="0.25">
      <c r="A66" s="64">
        <v>44534</v>
      </c>
      <c r="B66" s="43">
        <v>45</v>
      </c>
      <c r="C66" s="45">
        <v>0</v>
      </c>
      <c r="D66" s="45" t="s">
        <v>484</v>
      </c>
      <c r="E66" s="20" t="s">
        <v>484</v>
      </c>
      <c r="G66" s="11"/>
    </row>
    <row r="67" spans="1:7" x14ac:dyDescent="0.25">
      <c r="A67" s="64">
        <v>44535</v>
      </c>
      <c r="B67" s="43">
        <v>45</v>
      </c>
      <c r="C67" s="45">
        <v>0</v>
      </c>
      <c r="D67" s="45">
        <v>0</v>
      </c>
      <c r="E67" s="20">
        <v>0</v>
      </c>
      <c r="G67" s="11"/>
    </row>
    <row r="68" spans="1:7" x14ac:dyDescent="0.25">
      <c r="A68" s="64">
        <v>44536</v>
      </c>
      <c r="B68" s="43">
        <v>45</v>
      </c>
      <c r="C68" s="45">
        <v>0</v>
      </c>
      <c r="D68" s="45">
        <v>0</v>
      </c>
      <c r="E68" s="20">
        <v>0</v>
      </c>
      <c r="G68" s="11"/>
    </row>
    <row r="69" spans="1:7" x14ac:dyDescent="0.25">
      <c r="A69" s="64">
        <v>44537</v>
      </c>
      <c r="B69" s="43">
        <v>45</v>
      </c>
      <c r="C69" s="45">
        <v>0</v>
      </c>
      <c r="D69" s="45">
        <v>0</v>
      </c>
      <c r="E69" s="20">
        <v>0</v>
      </c>
      <c r="G69" s="11"/>
    </row>
    <row r="70" spans="1:7" x14ac:dyDescent="0.25">
      <c r="A70" s="64">
        <v>44538</v>
      </c>
      <c r="B70" s="43">
        <v>45</v>
      </c>
      <c r="C70" s="45">
        <v>0</v>
      </c>
      <c r="D70" s="45">
        <v>0</v>
      </c>
      <c r="E70" s="20">
        <v>0</v>
      </c>
      <c r="G70" s="11"/>
    </row>
    <row r="71" spans="1:7" x14ac:dyDescent="0.25">
      <c r="A71" s="64">
        <v>44539</v>
      </c>
      <c r="B71" s="43">
        <v>45</v>
      </c>
      <c r="C71" s="45">
        <v>0</v>
      </c>
      <c r="D71" s="45">
        <v>0</v>
      </c>
      <c r="E71" s="20">
        <v>0</v>
      </c>
      <c r="G71" s="11"/>
    </row>
    <row r="72" spans="1:7" x14ac:dyDescent="0.25">
      <c r="A72" s="64">
        <v>44540</v>
      </c>
      <c r="B72" s="43">
        <v>45</v>
      </c>
      <c r="C72" s="45">
        <v>0</v>
      </c>
      <c r="D72" s="45">
        <v>0</v>
      </c>
      <c r="E72" s="20">
        <v>0</v>
      </c>
      <c r="G72" s="11"/>
    </row>
    <row r="73" spans="1:7" x14ac:dyDescent="0.25">
      <c r="A73" s="64">
        <v>44541</v>
      </c>
      <c r="B73" s="43">
        <v>45</v>
      </c>
      <c r="C73" s="45">
        <v>1.5</v>
      </c>
      <c r="D73" s="45" t="s">
        <v>484</v>
      </c>
      <c r="E73" s="20" t="s">
        <v>484</v>
      </c>
      <c r="G73" s="11"/>
    </row>
    <row r="74" spans="1:7" x14ac:dyDescent="0.25">
      <c r="A74" s="64">
        <v>44542</v>
      </c>
      <c r="B74" s="43">
        <v>45</v>
      </c>
      <c r="C74" s="20">
        <v>0</v>
      </c>
      <c r="D74" s="45">
        <v>0</v>
      </c>
      <c r="E74" s="20">
        <v>0</v>
      </c>
      <c r="G74" s="11"/>
    </row>
    <row r="75" spans="1:7" x14ac:dyDescent="0.25">
      <c r="A75" s="64">
        <v>44543</v>
      </c>
      <c r="B75" s="43">
        <v>45</v>
      </c>
      <c r="C75" s="45">
        <v>0</v>
      </c>
      <c r="D75" s="45">
        <v>0</v>
      </c>
      <c r="E75" s="20">
        <v>0</v>
      </c>
      <c r="G75" s="11"/>
    </row>
    <row r="76" spans="1:7" x14ac:dyDescent="0.25">
      <c r="A76" s="64">
        <v>44544</v>
      </c>
      <c r="B76" s="43">
        <v>45</v>
      </c>
      <c r="C76" s="45">
        <v>6.3</v>
      </c>
      <c r="D76" s="45">
        <v>0</v>
      </c>
      <c r="E76" s="20">
        <v>0</v>
      </c>
      <c r="G76" s="11"/>
    </row>
    <row r="77" spans="1:7" x14ac:dyDescent="0.25">
      <c r="A77" s="64">
        <v>44545</v>
      </c>
      <c r="B77" s="43">
        <v>45</v>
      </c>
      <c r="C77" s="45">
        <v>5</v>
      </c>
      <c r="D77" s="45">
        <v>20</v>
      </c>
      <c r="E77" s="20">
        <v>0</v>
      </c>
      <c r="G77" s="11"/>
    </row>
    <row r="78" spans="1:7" x14ac:dyDescent="0.25">
      <c r="A78" s="64">
        <v>44546</v>
      </c>
      <c r="B78" s="43">
        <v>45</v>
      </c>
      <c r="C78" s="45">
        <v>1</v>
      </c>
      <c r="D78" s="45">
        <v>0</v>
      </c>
      <c r="E78" s="20">
        <v>4</v>
      </c>
      <c r="G78" s="11"/>
    </row>
    <row r="79" spans="1:7" x14ac:dyDescent="0.25">
      <c r="A79" s="64">
        <v>44547</v>
      </c>
      <c r="B79" s="43">
        <v>45</v>
      </c>
      <c r="C79" s="45">
        <v>1.2</v>
      </c>
      <c r="D79" s="45">
        <v>8</v>
      </c>
      <c r="E79" s="20">
        <v>0</v>
      </c>
      <c r="G79" s="11"/>
    </row>
    <row r="80" spans="1:7" x14ac:dyDescent="0.25">
      <c r="A80" s="64">
        <v>44548</v>
      </c>
      <c r="B80" s="43">
        <v>45</v>
      </c>
      <c r="C80" s="45">
        <v>0</v>
      </c>
      <c r="D80" s="45" t="s">
        <v>484</v>
      </c>
      <c r="E80" s="20" t="s">
        <v>484</v>
      </c>
      <c r="G80" s="11"/>
    </row>
    <row r="81" spans="1:7" x14ac:dyDescent="0.25">
      <c r="A81" s="64">
        <v>44549</v>
      </c>
      <c r="B81" s="43">
        <v>45</v>
      </c>
      <c r="C81" s="45">
        <v>0.6</v>
      </c>
      <c r="D81" s="45">
        <v>0</v>
      </c>
      <c r="E81" s="20">
        <v>3</v>
      </c>
      <c r="G81" s="11"/>
    </row>
    <row r="82" spans="1:7" x14ac:dyDescent="0.25">
      <c r="A82" s="64">
        <v>44550</v>
      </c>
      <c r="B82" s="43">
        <v>45</v>
      </c>
      <c r="C82" s="45"/>
      <c r="D82" s="45">
        <v>40</v>
      </c>
      <c r="E82" s="20">
        <v>0</v>
      </c>
      <c r="G82" s="11"/>
    </row>
    <row r="83" spans="1:7" x14ac:dyDescent="0.25">
      <c r="A83" s="64">
        <v>44551</v>
      </c>
      <c r="B83" s="43">
        <v>45</v>
      </c>
      <c r="C83" s="45">
        <v>1.1000000000000001</v>
      </c>
      <c r="D83" s="45">
        <v>0</v>
      </c>
      <c r="E83" s="20">
        <v>0</v>
      </c>
      <c r="G83" s="11"/>
    </row>
    <row r="84" spans="1:7" x14ac:dyDescent="0.25">
      <c r="A84" s="64">
        <v>44552</v>
      </c>
      <c r="B84" s="43">
        <v>45</v>
      </c>
      <c r="C84" s="45">
        <v>2.4</v>
      </c>
      <c r="D84" s="45">
        <v>178</v>
      </c>
      <c r="E84" s="20">
        <v>0</v>
      </c>
      <c r="G84" s="11"/>
    </row>
    <row r="85" spans="1:7" x14ac:dyDescent="0.25">
      <c r="A85" s="64">
        <v>44553</v>
      </c>
      <c r="B85" s="43">
        <v>45</v>
      </c>
      <c r="C85" s="45">
        <v>5.0999999999999996</v>
      </c>
      <c r="D85" s="45">
        <v>68.8</v>
      </c>
      <c r="E85" s="20">
        <v>0</v>
      </c>
      <c r="G85" s="11"/>
    </row>
    <row r="86" spans="1:7" x14ac:dyDescent="0.25">
      <c r="A86" s="64">
        <v>44554</v>
      </c>
      <c r="B86" s="43">
        <v>45</v>
      </c>
      <c r="C86" s="46">
        <v>2.5</v>
      </c>
      <c r="D86" s="45" t="s">
        <v>484</v>
      </c>
      <c r="E86" s="20" t="s">
        <v>484</v>
      </c>
      <c r="G86" s="11"/>
    </row>
    <row r="87" spans="1:7" x14ac:dyDescent="0.25">
      <c r="A87" s="64">
        <v>44555</v>
      </c>
      <c r="B87" s="43">
        <v>45</v>
      </c>
      <c r="C87" s="46">
        <v>1.1000000000000001</v>
      </c>
      <c r="D87" s="45" t="s">
        <v>484</v>
      </c>
      <c r="E87" s="20" t="s">
        <v>484</v>
      </c>
      <c r="G87" s="11"/>
    </row>
    <row r="88" spans="1:7" x14ac:dyDescent="0.25">
      <c r="A88" s="64">
        <v>44556</v>
      </c>
      <c r="B88" s="43">
        <v>45</v>
      </c>
      <c r="C88" s="45">
        <v>0</v>
      </c>
      <c r="D88" s="45">
        <v>0</v>
      </c>
      <c r="E88" s="20">
        <v>11</v>
      </c>
      <c r="G88" s="11"/>
    </row>
    <row r="89" spans="1:7" x14ac:dyDescent="0.25">
      <c r="A89" s="64">
        <v>44557</v>
      </c>
      <c r="B89" s="43">
        <v>45</v>
      </c>
      <c r="C89" s="45">
        <v>1.2</v>
      </c>
      <c r="D89" s="45">
        <v>77.3333333333333</v>
      </c>
      <c r="E89" s="20">
        <v>8</v>
      </c>
      <c r="G89" s="11"/>
    </row>
    <row r="90" spans="1:7" x14ac:dyDescent="0.25">
      <c r="A90" s="64">
        <v>44558</v>
      </c>
      <c r="B90" s="43">
        <v>45</v>
      </c>
      <c r="C90" s="45">
        <v>0</v>
      </c>
      <c r="D90" s="45">
        <v>0</v>
      </c>
      <c r="E90" s="20">
        <v>7</v>
      </c>
      <c r="G90" s="11"/>
    </row>
    <row r="91" spans="1:7" x14ac:dyDescent="0.25">
      <c r="A91" s="64">
        <v>44559</v>
      </c>
      <c r="B91" s="43">
        <v>45</v>
      </c>
      <c r="C91" s="45">
        <v>0</v>
      </c>
      <c r="D91" s="45">
        <v>317.33333333333297</v>
      </c>
      <c r="E91" s="20">
        <v>4</v>
      </c>
      <c r="G91" s="11"/>
    </row>
    <row r="92" spans="1:7" x14ac:dyDescent="0.25">
      <c r="A92" s="64">
        <v>44560</v>
      </c>
      <c r="B92" s="43">
        <v>45</v>
      </c>
      <c r="C92" s="45">
        <v>0</v>
      </c>
      <c r="D92" s="45" t="s">
        <v>484</v>
      </c>
      <c r="E92" s="20" t="s">
        <v>484</v>
      </c>
      <c r="G92" s="11"/>
    </row>
    <row r="93" spans="1:7" x14ac:dyDescent="0.25">
      <c r="A93" s="64">
        <v>44561</v>
      </c>
      <c r="B93" s="43">
        <v>45</v>
      </c>
      <c r="C93" s="45">
        <v>0</v>
      </c>
      <c r="D93" s="45" t="s">
        <v>484</v>
      </c>
      <c r="E93" s="20" t="s">
        <v>484</v>
      </c>
      <c r="G93" s="11"/>
    </row>
    <row r="94" spans="1:7" x14ac:dyDescent="0.25">
      <c r="A94" s="64">
        <v>44562</v>
      </c>
      <c r="B94" s="43">
        <v>45</v>
      </c>
      <c r="C94" s="45">
        <v>0</v>
      </c>
      <c r="D94" s="45" t="s">
        <v>484</v>
      </c>
      <c r="E94" s="20" t="s">
        <v>484</v>
      </c>
      <c r="G94" s="11"/>
    </row>
    <row r="95" spans="1:7" x14ac:dyDescent="0.25">
      <c r="A95" s="64">
        <v>44563</v>
      </c>
      <c r="B95" s="43">
        <v>45</v>
      </c>
      <c r="C95" s="45">
        <v>0.5</v>
      </c>
      <c r="D95" s="45" t="s">
        <v>484</v>
      </c>
      <c r="E95" s="20" t="s">
        <v>484</v>
      </c>
      <c r="G95" s="11"/>
    </row>
    <row r="96" spans="1:7" x14ac:dyDescent="0.25">
      <c r="A96" s="64">
        <v>44564</v>
      </c>
      <c r="B96" s="43">
        <v>45</v>
      </c>
      <c r="C96" s="45">
        <v>1.1000000000000001</v>
      </c>
      <c r="D96" s="45" t="s">
        <v>484</v>
      </c>
      <c r="E96" s="20" t="s">
        <v>484</v>
      </c>
      <c r="G96" s="11"/>
    </row>
    <row r="97" spans="1:7" x14ac:dyDescent="0.25">
      <c r="A97" s="64">
        <v>44565</v>
      </c>
      <c r="B97" s="43">
        <v>45</v>
      </c>
      <c r="C97" s="45">
        <v>0.5</v>
      </c>
      <c r="D97" s="45" t="s">
        <v>484</v>
      </c>
      <c r="E97" s="20" t="s">
        <v>484</v>
      </c>
      <c r="G97" s="11"/>
    </row>
    <row r="98" spans="1:7" x14ac:dyDescent="0.25">
      <c r="A98" s="64">
        <v>44566</v>
      </c>
      <c r="B98" s="43">
        <v>45</v>
      </c>
      <c r="C98" s="20">
        <v>0.6</v>
      </c>
      <c r="D98" s="45" t="s">
        <v>484</v>
      </c>
      <c r="E98" s="20" t="s">
        <v>484</v>
      </c>
      <c r="G98" s="11"/>
    </row>
    <row r="99" spans="1:7" x14ac:dyDescent="0.25">
      <c r="A99" s="64">
        <v>44567</v>
      </c>
      <c r="B99" s="43">
        <v>45</v>
      </c>
      <c r="C99" s="20">
        <v>0</v>
      </c>
      <c r="D99" s="45" t="s">
        <v>484</v>
      </c>
      <c r="E99" s="20" t="s">
        <v>484</v>
      </c>
      <c r="G99" s="11"/>
    </row>
    <row r="100" spans="1:7" x14ac:dyDescent="0.25">
      <c r="A100" s="64">
        <v>44568</v>
      </c>
      <c r="B100" s="43">
        <v>45</v>
      </c>
      <c r="C100" s="45">
        <v>0</v>
      </c>
      <c r="D100" s="45" t="s">
        <v>484</v>
      </c>
      <c r="E100" s="20" t="s">
        <v>484</v>
      </c>
      <c r="G100" s="11"/>
    </row>
    <row r="101" spans="1:7" x14ac:dyDescent="0.25">
      <c r="A101" s="64">
        <v>44569</v>
      </c>
      <c r="B101" s="43">
        <v>45</v>
      </c>
      <c r="C101" s="45">
        <v>0</v>
      </c>
      <c r="D101" s="45" t="s">
        <v>484</v>
      </c>
      <c r="E101" s="20" t="s">
        <v>484</v>
      </c>
      <c r="G101" s="11"/>
    </row>
    <row r="102" spans="1:7" x14ac:dyDescent="0.25">
      <c r="A102" s="64">
        <v>44570</v>
      </c>
      <c r="B102" s="43">
        <v>45</v>
      </c>
      <c r="C102" s="45">
        <v>0</v>
      </c>
      <c r="D102" s="45" t="s">
        <v>484</v>
      </c>
      <c r="E102" s="20" t="s">
        <v>484</v>
      </c>
      <c r="G102" s="11"/>
    </row>
    <row r="103" spans="1:7" x14ac:dyDescent="0.25">
      <c r="A103" s="64">
        <v>44571</v>
      </c>
      <c r="B103" s="43">
        <v>45</v>
      </c>
      <c r="C103" s="45">
        <v>0</v>
      </c>
      <c r="D103" s="45" t="s">
        <v>484</v>
      </c>
      <c r="E103" s="20" t="s">
        <v>484</v>
      </c>
      <c r="G103" s="11"/>
    </row>
    <row r="104" spans="1:7" x14ac:dyDescent="0.25">
      <c r="A104" s="64">
        <v>44572</v>
      </c>
      <c r="B104" s="43">
        <v>45</v>
      </c>
      <c r="C104" s="45">
        <v>0</v>
      </c>
      <c r="D104" s="45" t="s">
        <v>484</v>
      </c>
      <c r="E104" s="20" t="s">
        <v>484</v>
      </c>
      <c r="G104" s="11"/>
    </row>
    <row r="105" spans="1:7" x14ac:dyDescent="0.25">
      <c r="A105" s="64">
        <v>44573</v>
      </c>
      <c r="B105" s="43">
        <v>45</v>
      </c>
      <c r="C105" s="45">
        <v>0</v>
      </c>
      <c r="D105" s="45" t="s">
        <v>484</v>
      </c>
      <c r="E105" s="20" t="s">
        <v>484</v>
      </c>
      <c r="G105" s="11"/>
    </row>
    <row r="106" spans="1:7" x14ac:dyDescent="0.25">
      <c r="A106" s="64">
        <v>44574</v>
      </c>
      <c r="B106" s="43">
        <v>45</v>
      </c>
      <c r="C106" s="45">
        <v>0</v>
      </c>
      <c r="D106" s="45" t="s">
        <v>484</v>
      </c>
      <c r="E106" s="20" t="s">
        <v>484</v>
      </c>
      <c r="G106" s="11"/>
    </row>
    <row r="107" spans="1:7" x14ac:dyDescent="0.25">
      <c r="A107" s="64">
        <v>44575</v>
      </c>
      <c r="B107" s="43">
        <v>45</v>
      </c>
      <c r="C107" s="45">
        <v>0</v>
      </c>
      <c r="D107" s="45" t="s">
        <v>484</v>
      </c>
      <c r="E107" s="20" t="s">
        <v>484</v>
      </c>
      <c r="G107" s="11"/>
    </row>
    <row r="108" spans="1:7" x14ac:dyDescent="0.25">
      <c r="A108" s="64">
        <v>44576</v>
      </c>
      <c r="B108" s="43">
        <v>45</v>
      </c>
      <c r="C108" s="45">
        <v>0</v>
      </c>
      <c r="D108" s="45" t="s">
        <v>484</v>
      </c>
      <c r="E108" s="20" t="s">
        <v>484</v>
      </c>
      <c r="G108" s="11"/>
    </row>
    <row r="109" spans="1:7" x14ac:dyDescent="0.25">
      <c r="A109" s="64">
        <v>44577</v>
      </c>
      <c r="B109" s="43">
        <v>45</v>
      </c>
      <c r="C109" s="45">
        <v>0.7</v>
      </c>
      <c r="D109" s="45" t="s">
        <v>484</v>
      </c>
      <c r="E109" s="20" t="s">
        <v>484</v>
      </c>
      <c r="G109" s="11"/>
    </row>
    <row r="110" spans="1:7" x14ac:dyDescent="0.25">
      <c r="A110" s="64">
        <v>44578</v>
      </c>
      <c r="B110" s="43">
        <v>45</v>
      </c>
      <c r="C110" s="45">
        <v>0</v>
      </c>
      <c r="D110" s="45" t="s">
        <v>484</v>
      </c>
      <c r="E110" s="20" t="s">
        <v>484</v>
      </c>
      <c r="G110" s="11"/>
    </row>
    <row r="111" spans="1:7" x14ac:dyDescent="0.25">
      <c r="A111" s="64">
        <v>44579</v>
      </c>
      <c r="B111" s="43">
        <v>45</v>
      </c>
      <c r="C111" s="45">
        <v>0</v>
      </c>
      <c r="D111" s="45" t="s">
        <v>484</v>
      </c>
      <c r="E111" s="20" t="s">
        <v>484</v>
      </c>
      <c r="G111" s="11"/>
    </row>
    <row r="112" spans="1:7" x14ac:dyDescent="0.25">
      <c r="A112" s="64">
        <v>44580</v>
      </c>
      <c r="B112" s="43">
        <v>45</v>
      </c>
      <c r="C112" s="45">
        <v>0</v>
      </c>
      <c r="D112" s="45" t="s">
        <v>484</v>
      </c>
      <c r="E112" s="20" t="s">
        <v>484</v>
      </c>
      <c r="G112" s="11"/>
    </row>
    <row r="113" spans="1:7" x14ac:dyDescent="0.25">
      <c r="A113" s="64">
        <v>44581</v>
      </c>
      <c r="B113" s="43">
        <v>45</v>
      </c>
      <c r="C113" s="45">
        <v>0</v>
      </c>
      <c r="D113" s="45" t="s">
        <v>484</v>
      </c>
      <c r="E113" s="20" t="s">
        <v>484</v>
      </c>
      <c r="G113" s="11"/>
    </row>
    <row r="114" spans="1:7" x14ac:dyDescent="0.25">
      <c r="A114" s="64">
        <v>44582</v>
      </c>
      <c r="B114" s="43">
        <v>45</v>
      </c>
      <c r="C114" s="45">
        <v>0</v>
      </c>
      <c r="D114" s="45" t="s">
        <v>484</v>
      </c>
      <c r="E114" s="20" t="s">
        <v>484</v>
      </c>
      <c r="G114" s="11"/>
    </row>
    <row r="115" spans="1:7" x14ac:dyDescent="0.25">
      <c r="A115" s="64">
        <v>44583</v>
      </c>
      <c r="B115" s="43">
        <v>45</v>
      </c>
      <c r="C115" s="45">
        <v>0</v>
      </c>
      <c r="D115" s="45" t="s">
        <v>484</v>
      </c>
      <c r="E115" s="20" t="s">
        <v>484</v>
      </c>
      <c r="G115" s="11"/>
    </row>
    <row r="116" spans="1:7" x14ac:dyDescent="0.25">
      <c r="A116" s="64">
        <v>44584</v>
      </c>
      <c r="B116" s="43">
        <v>45</v>
      </c>
      <c r="C116" s="45">
        <v>0</v>
      </c>
      <c r="D116" s="45" t="s">
        <v>484</v>
      </c>
      <c r="E116" s="20" t="s">
        <v>484</v>
      </c>
      <c r="G116" s="11"/>
    </row>
    <row r="117" spans="1:7" x14ac:dyDescent="0.25">
      <c r="A117" s="64">
        <v>44585</v>
      </c>
      <c r="B117" s="43">
        <v>45</v>
      </c>
      <c r="C117" s="45">
        <v>0</v>
      </c>
      <c r="D117" s="45" t="s">
        <v>484</v>
      </c>
      <c r="E117" s="20" t="s">
        <v>484</v>
      </c>
      <c r="G117" s="11"/>
    </row>
    <row r="118" spans="1:7" x14ac:dyDescent="0.25">
      <c r="A118" s="64">
        <v>44586</v>
      </c>
      <c r="B118" s="43">
        <v>45</v>
      </c>
      <c r="C118" s="45">
        <v>0</v>
      </c>
      <c r="D118" s="45" t="s">
        <v>484</v>
      </c>
      <c r="E118" s="20" t="s">
        <v>484</v>
      </c>
      <c r="G118" s="11"/>
    </row>
    <row r="119" spans="1:7" x14ac:dyDescent="0.25">
      <c r="A119" s="64">
        <v>44587</v>
      </c>
      <c r="B119" s="43">
        <v>45</v>
      </c>
      <c r="C119" s="45">
        <v>0</v>
      </c>
      <c r="D119" s="45" t="s">
        <v>484</v>
      </c>
      <c r="E119" s="20" t="s">
        <v>484</v>
      </c>
      <c r="G119" s="11"/>
    </row>
    <row r="120" spans="1:7" x14ac:dyDescent="0.25">
      <c r="A120" s="64">
        <v>44588</v>
      </c>
      <c r="B120" s="43">
        <v>45</v>
      </c>
      <c r="C120" s="45">
        <v>0</v>
      </c>
      <c r="D120" s="45" t="s">
        <v>484</v>
      </c>
      <c r="E120" s="20" t="s">
        <v>484</v>
      </c>
      <c r="G120" s="11"/>
    </row>
    <row r="121" spans="1:7" x14ac:dyDescent="0.25">
      <c r="A121" s="64">
        <v>44589</v>
      </c>
      <c r="B121" s="43">
        <v>45</v>
      </c>
      <c r="C121" s="45">
        <v>0</v>
      </c>
      <c r="D121" s="45" t="s">
        <v>484</v>
      </c>
      <c r="E121" s="20" t="s">
        <v>484</v>
      </c>
      <c r="G121" s="11"/>
    </row>
    <row r="122" spans="1:7" x14ac:dyDescent="0.25">
      <c r="A122" s="64">
        <v>44590</v>
      </c>
      <c r="B122" s="43">
        <v>45</v>
      </c>
      <c r="C122" s="45">
        <v>0</v>
      </c>
      <c r="D122" s="45" t="s">
        <v>484</v>
      </c>
      <c r="E122" s="20" t="s">
        <v>484</v>
      </c>
      <c r="G122" s="11"/>
    </row>
    <row r="123" spans="1:7" x14ac:dyDescent="0.25">
      <c r="A123" s="64">
        <v>44591</v>
      </c>
      <c r="B123" s="43">
        <v>45</v>
      </c>
      <c r="C123" s="45">
        <v>0</v>
      </c>
      <c r="D123" s="45" t="s">
        <v>484</v>
      </c>
      <c r="E123" s="20" t="s">
        <v>484</v>
      </c>
      <c r="G123" s="11"/>
    </row>
    <row r="124" spans="1:7" x14ac:dyDescent="0.25">
      <c r="A124" s="64">
        <v>44592</v>
      </c>
      <c r="B124" s="43">
        <v>45</v>
      </c>
      <c r="C124" s="45">
        <v>0</v>
      </c>
      <c r="D124" s="45" t="s">
        <v>484</v>
      </c>
      <c r="E124" s="20" t="s">
        <v>484</v>
      </c>
      <c r="G124" s="11"/>
    </row>
    <row r="125" spans="1:7" x14ac:dyDescent="0.25">
      <c r="A125" s="64">
        <v>44593</v>
      </c>
      <c r="B125" s="43">
        <v>45</v>
      </c>
      <c r="C125" s="45">
        <v>0</v>
      </c>
      <c r="D125" s="45" t="s">
        <v>484</v>
      </c>
      <c r="E125" s="20" t="s">
        <v>484</v>
      </c>
      <c r="G125" s="11"/>
    </row>
    <row r="126" spans="1:7" x14ac:dyDescent="0.25">
      <c r="A126" s="64">
        <v>44594</v>
      </c>
      <c r="B126" s="43">
        <v>45</v>
      </c>
      <c r="C126" s="20">
        <v>0</v>
      </c>
      <c r="D126" s="45" t="s">
        <v>484</v>
      </c>
      <c r="E126" s="20" t="s">
        <v>484</v>
      </c>
      <c r="G126" s="11"/>
    </row>
    <row r="127" spans="1:7" x14ac:dyDescent="0.25">
      <c r="A127" s="64">
        <v>44595</v>
      </c>
      <c r="B127" s="43">
        <v>45</v>
      </c>
      <c r="C127" s="45">
        <v>0</v>
      </c>
      <c r="D127" s="45" t="s">
        <v>484</v>
      </c>
      <c r="E127" s="20" t="s">
        <v>484</v>
      </c>
      <c r="G127" s="11"/>
    </row>
    <row r="128" spans="1:7" x14ac:dyDescent="0.25">
      <c r="A128" s="64">
        <v>44596</v>
      </c>
      <c r="B128" s="43">
        <v>45</v>
      </c>
      <c r="C128" s="45">
        <v>0</v>
      </c>
      <c r="D128" s="45" t="s">
        <v>484</v>
      </c>
      <c r="E128" s="20" t="s">
        <v>484</v>
      </c>
      <c r="G128" s="11"/>
    </row>
    <row r="129" spans="1:7" x14ac:dyDescent="0.25">
      <c r="A129" s="64">
        <v>44597</v>
      </c>
      <c r="B129" s="43">
        <v>45</v>
      </c>
      <c r="C129" s="45">
        <v>0</v>
      </c>
      <c r="D129" s="45" t="s">
        <v>484</v>
      </c>
      <c r="E129" s="20" t="s">
        <v>484</v>
      </c>
      <c r="G129" s="11"/>
    </row>
    <row r="130" spans="1:7" x14ac:dyDescent="0.25">
      <c r="A130" s="64">
        <v>44598</v>
      </c>
      <c r="B130" s="43">
        <v>45</v>
      </c>
      <c r="C130" s="45">
        <v>0</v>
      </c>
      <c r="D130" s="45" t="s">
        <v>484</v>
      </c>
      <c r="E130" s="20" t="s">
        <v>484</v>
      </c>
      <c r="G130" s="11"/>
    </row>
    <row r="131" spans="1:7" x14ac:dyDescent="0.25">
      <c r="A131" s="64">
        <v>44599</v>
      </c>
      <c r="B131" s="43">
        <v>45</v>
      </c>
      <c r="C131" s="45">
        <v>0</v>
      </c>
      <c r="D131" s="45" t="s">
        <v>484</v>
      </c>
      <c r="E131" s="20" t="s">
        <v>484</v>
      </c>
      <c r="G131" s="11"/>
    </row>
    <row r="132" spans="1:7" x14ac:dyDescent="0.25">
      <c r="A132" s="64">
        <v>44600</v>
      </c>
      <c r="B132" s="43">
        <v>45</v>
      </c>
      <c r="C132" s="45">
        <v>0</v>
      </c>
      <c r="D132" s="45" t="s">
        <v>484</v>
      </c>
      <c r="E132" s="20" t="s">
        <v>484</v>
      </c>
      <c r="G132" s="11"/>
    </row>
    <row r="133" spans="1:7" x14ac:dyDescent="0.25">
      <c r="A133" s="64">
        <v>44601</v>
      </c>
      <c r="B133" s="43">
        <v>45</v>
      </c>
      <c r="C133" s="45">
        <v>0</v>
      </c>
      <c r="D133" s="45" t="s">
        <v>484</v>
      </c>
      <c r="E133" s="20" t="s">
        <v>484</v>
      </c>
      <c r="G133" s="11"/>
    </row>
    <row r="134" spans="1:7" x14ac:dyDescent="0.25">
      <c r="A134" s="64">
        <v>44602</v>
      </c>
      <c r="B134" s="43">
        <v>45</v>
      </c>
      <c r="C134" s="45">
        <v>0</v>
      </c>
      <c r="D134" s="45" t="s">
        <v>484</v>
      </c>
      <c r="E134" s="20" t="s">
        <v>484</v>
      </c>
      <c r="G134" s="11"/>
    </row>
    <row r="135" spans="1:7" x14ac:dyDescent="0.25">
      <c r="A135" s="64">
        <v>44603</v>
      </c>
      <c r="B135" s="43">
        <v>45</v>
      </c>
      <c r="C135" s="45">
        <v>0</v>
      </c>
      <c r="D135" s="45" t="s">
        <v>484</v>
      </c>
      <c r="E135" s="20" t="s">
        <v>484</v>
      </c>
      <c r="G135" s="11"/>
    </row>
    <row r="136" spans="1:7" x14ac:dyDescent="0.25">
      <c r="A136" s="64">
        <v>44604</v>
      </c>
      <c r="B136" s="43">
        <v>45</v>
      </c>
      <c r="C136" s="45">
        <v>0</v>
      </c>
      <c r="D136" s="45" t="s">
        <v>484</v>
      </c>
      <c r="E136" s="20" t="s">
        <v>484</v>
      </c>
      <c r="G136" s="11"/>
    </row>
    <row r="137" spans="1:7" x14ac:dyDescent="0.25">
      <c r="A137" s="64">
        <v>44605</v>
      </c>
      <c r="B137" s="43">
        <v>45</v>
      </c>
      <c r="C137" s="45">
        <v>0</v>
      </c>
      <c r="D137" s="45" t="s">
        <v>484</v>
      </c>
      <c r="E137" s="20" t="s">
        <v>484</v>
      </c>
      <c r="G137" s="11"/>
    </row>
    <row r="138" spans="1:7" x14ac:dyDescent="0.25">
      <c r="A138" s="64">
        <v>44606</v>
      </c>
      <c r="B138" s="43">
        <v>45</v>
      </c>
      <c r="C138" s="45">
        <v>0</v>
      </c>
      <c r="D138" s="45" t="s">
        <v>484</v>
      </c>
      <c r="E138" s="20" t="s">
        <v>484</v>
      </c>
      <c r="G138" s="11"/>
    </row>
    <row r="139" spans="1:7" x14ac:dyDescent="0.25">
      <c r="A139" s="64">
        <v>44607</v>
      </c>
      <c r="B139" s="43">
        <v>45</v>
      </c>
      <c r="C139" s="45">
        <v>0</v>
      </c>
      <c r="D139" s="45" t="s">
        <v>484</v>
      </c>
      <c r="E139" s="20" t="s">
        <v>484</v>
      </c>
      <c r="G139" s="11"/>
    </row>
    <row r="140" spans="1:7" x14ac:dyDescent="0.25">
      <c r="A140" s="64">
        <v>44608</v>
      </c>
      <c r="B140" s="43">
        <v>45</v>
      </c>
      <c r="C140" s="45">
        <v>0</v>
      </c>
      <c r="D140" s="45" t="s">
        <v>484</v>
      </c>
      <c r="E140" s="20" t="s">
        <v>484</v>
      </c>
      <c r="G140" s="11"/>
    </row>
    <row r="141" spans="1:7" x14ac:dyDescent="0.25">
      <c r="A141" s="64">
        <v>44609</v>
      </c>
      <c r="B141" s="43">
        <v>45</v>
      </c>
      <c r="C141" s="45">
        <v>0</v>
      </c>
      <c r="D141" s="45" t="s">
        <v>484</v>
      </c>
      <c r="E141" s="20" t="s">
        <v>484</v>
      </c>
      <c r="G141" s="11"/>
    </row>
    <row r="142" spans="1:7" x14ac:dyDescent="0.25">
      <c r="A142" s="64">
        <v>44610</v>
      </c>
      <c r="B142" s="43">
        <v>45</v>
      </c>
      <c r="C142" s="45">
        <v>0</v>
      </c>
      <c r="D142" s="45" t="s">
        <v>484</v>
      </c>
      <c r="E142" s="20" t="s">
        <v>484</v>
      </c>
      <c r="G142" s="11"/>
    </row>
    <row r="143" spans="1:7" x14ac:dyDescent="0.25">
      <c r="A143" s="64">
        <v>44611</v>
      </c>
      <c r="B143" s="43">
        <v>45</v>
      </c>
      <c r="C143" s="45">
        <v>0</v>
      </c>
      <c r="D143" s="45" t="s">
        <v>484</v>
      </c>
      <c r="E143" s="20" t="s">
        <v>484</v>
      </c>
      <c r="G143" s="11"/>
    </row>
    <row r="144" spans="1:7" x14ac:dyDescent="0.25">
      <c r="A144" s="64">
        <v>44612</v>
      </c>
      <c r="B144" s="43">
        <v>45</v>
      </c>
      <c r="C144" s="45">
        <v>0</v>
      </c>
      <c r="D144" s="45" t="s">
        <v>484</v>
      </c>
      <c r="E144" s="20" t="s">
        <v>484</v>
      </c>
      <c r="G144" s="11"/>
    </row>
    <row r="145" spans="1:7" x14ac:dyDescent="0.25">
      <c r="A145" s="64">
        <v>44613</v>
      </c>
      <c r="B145" s="43">
        <v>45</v>
      </c>
      <c r="C145" s="45">
        <v>0</v>
      </c>
      <c r="D145" s="45" t="s">
        <v>484</v>
      </c>
      <c r="E145" s="20" t="s">
        <v>484</v>
      </c>
      <c r="G145" s="11"/>
    </row>
    <row r="146" spans="1:7" x14ac:dyDescent="0.25">
      <c r="A146" s="64">
        <v>44614</v>
      </c>
      <c r="B146" s="43">
        <v>45</v>
      </c>
      <c r="C146" s="45">
        <v>0</v>
      </c>
      <c r="D146" s="45" t="s">
        <v>484</v>
      </c>
      <c r="E146" s="20" t="s">
        <v>484</v>
      </c>
      <c r="G146" s="11"/>
    </row>
    <row r="147" spans="1:7" x14ac:dyDescent="0.25">
      <c r="A147" s="64">
        <v>44615</v>
      </c>
      <c r="B147" s="43">
        <v>45</v>
      </c>
      <c r="C147" s="45">
        <v>0</v>
      </c>
      <c r="D147" s="45" t="s">
        <v>484</v>
      </c>
      <c r="E147" s="20" t="s">
        <v>484</v>
      </c>
      <c r="G147" s="11"/>
    </row>
    <row r="148" spans="1:7" x14ac:dyDescent="0.25">
      <c r="A148" s="64">
        <v>44616</v>
      </c>
      <c r="B148" s="43">
        <v>45</v>
      </c>
      <c r="C148" s="45">
        <v>0</v>
      </c>
      <c r="D148" s="45" t="s">
        <v>484</v>
      </c>
      <c r="E148" s="20" t="s">
        <v>484</v>
      </c>
      <c r="G148" s="11"/>
    </row>
    <row r="149" spans="1:7" x14ac:dyDescent="0.25">
      <c r="A149" s="64">
        <v>44617</v>
      </c>
      <c r="B149" s="43">
        <v>45</v>
      </c>
      <c r="C149" s="45">
        <v>0</v>
      </c>
      <c r="D149" s="45" t="s">
        <v>484</v>
      </c>
      <c r="E149" s="20" t="s">
        <v>484</v>
      </c>
      <c r="G149" s="11"/>
    </row>
    <row r="150" spans="1:7" x14ac:dyDescent="0.25">
      <c r="A150" s="64">
        <v>44618</v>
      </c>
      <c r="B150" s="43">
        <v>45</v>
      </c>
      <c r="C150" s="45">
        <v>0</v>
      </c>
      <c r="D150" s="45" t="s">
        <v>484</v>
      </c>
      <c r="E150" s="20" t="s">
        <v>484</v>
      </c>
      <c r="G150" s="11"/>
    </row>
    <row r="151" spans="1:7" x14ac:dyDescent="0.25">
      <c r="A151" s="64">
        <v>44619</v>
      </c>
      <c r="B151" s="43">
        <v>45</v>
      </c>
      <c r="C151" s="45">
        <v>0</v>
      </c>
      <c r="D151" s="45" t="s">
        <v>484</v>
      </c>
      <c r="E151" s="20" t="s">
        <v>484</v>
      </c>
      <c r="G151" s="11"/>
    </row>
    <row r="152" spans="1:7" x14ac:dyDescent="0.25">
      <c r="A152" s="64">
        <v>44620</v>
      </c>
      <c r="B152" s="43">
        <v>45</v>
      </c>
      <c r="C152" s="45">
        <v>0</v>
      </c>
      <c r="D152" s="45" t="s">
        <v>484</v>
      </c>
      <c r="E152" s="20" t="s">
        <v>484</v>
      </c>
      <c r="G152" s="11"/>
    </row>
    <row r="153" spans="1:7" x14ac:dyDescent="0.25">
      <c r="A153" s="64">
        <v>44621</v>
      </c>
      <c r="B153" s="43">
        <v>45</v>
      </c>
      <c r="C153" s="45">
        <v>0</v>
      </c>
      <c r="D153" s="45" t="s">
        <v>484</v>
      </c>
      <c r="E153" s="20" t="s">
        <v>484</v>
      </c>
      <c r="G153" s="11"/>
    </row>
    <row r="154" spans="1:7" x14ac:dyDescent="0.25">
      <c r="A154" s="64">
        <v>44622</v>
      </c>
      <c r="B154" s="43">
        <v>45</v>
      </c>
      <c r="C154" s="45">
        <v>0</v>
      </c>
      <c r="D154" s="45" t="s">
        <v>484</v>
      </c>
      <c r="E154" s="20" t="s">
        <v>484</v>
      </c>
      <c r="G154" s="11"/>
    </row>
    <row r="155" spans="1:7" x14ac:dyDescent="0.25">
      <c r="A155" s="64">
        <v>44623</v>
      </c>
      <c r="B155" s="43">
        <v>45</v>
      </c>
      <c r="C155" s="45">
        <v>0</v>
      </c>
      <c r="D155" s="45" t="s">
        <v>484</v>
      </c>
      <c r="E155" s="20" t="s">
        <v>484</v>
      </c>
      <c r="G155" s="11"/>
    </row>
    <row r="156" spans="1:7" x14ac:dyDescent="0.25">
      <c r="A156" s="64">
        <v>44624</v>
      </c>
      <c r="B156" s="43">
        <v>45</v>
      </c>
      <c r="C156" s="45">
        <v>0</v>
      </c>
      <c r="D156" s="45" t="s">
        <v>484</v>
      </c>
      <c r="E156" s="20" t="s">
        <v>484</v>
      </c>
      <c r="G156" s="11"/>
    </row>
    <row r="157" spans="1:7" x14ac:dyDescent="0.25">
      <c r="A157" s="64">
        <v>44625</v>
      </c>
      <c r="B157" s="43">
        <v>45</v>
      </c>
      <c r="C157" s="45">
        <v>0</v>
      </c>
      <c r="D157" s="45" t="s">
        <v>484</v>
      </c>
      <c r="E157" s="20" t="s">
        <v>484</v>
      </c>
      <c r="G157" s="11"/>
    </row>
    <row r="158" spans="1:7" x14ac:dyDescent="0.25">
      <c r="A158" s="64">
        <v>44626</v>
      </c>
      <c r="B158" s="43">
        <v>45</v>
      </c>
      <c r="C158" s="45">
        <v>0</v>
      </c>
      <c r="D158" s="45" t="s">
        <v>484</v>
      </c>
      <c r="E158" s="20" t="s">
        <v>484</v>
      </c>
      <c r="G158" s="11"/>
    </row>
    <row r="159" spans="1:7" x14ac:dyDescent="0.25">
      <c r="A159" s="64">
        <v>44627</v>
      </c>
      <c r="B159" s="43">
        <v>45</v>
      </c>
      <c r="C159" s="45">
        <v>0</v>
      </c>
      <c r="D159" s="45" t="s">
        <v>484</v>
      </c>
      <c r="E159" s="20" t="s">
        <v>484</v>
      </c>
      <c r="G159" s="11"/>
    </row>
    <row r="160" spans="1:7" x14ac:dyDescent="0.25">
      <c r="A160" s="64">
        <v>44628</v>
      </c>
      <c r="B160" s="43">
        <v>45</v>
      </c>
      <c r="C160" s="45">
        <v>0</v>
      </c>
      <c r="D160" s="45" t="s">
        <v>484</v>
      </c>
      <c r="E160" s="20" t="s">
        <v>484</v>
      </c>
      <c r="G160" s="11"/>
    </row>
    <row r="161" spans="1:7" x14ac:dyDescent="0.25">
      <c r="A161" s="64">
        <v>44629</v>
      </c>
      <c r="B161" s="43">
        <v>45</v>
      </c>
      <c r="C161" s="45">
        <v>0</v>
      </c>
      <c r="D161" s="45" t="s">
        <v>484</v>
      </c>
      <c r="E161" s="20" t="s">
        <v>484</v>
      </c>
      <c r="G161" s="11"/>
    </row>
    <row r="162" spans="1:7" x14ac:dyDescent="0.25">
      <c r="A162" s="64">
        <v>44630</v>
      </c>
      <c r="B162" s="43">
        <v>45</v>
      </c>
      <c r="C162" s="45">
        <v>0</v>
      </c>
      <c r="D162" s="45" t="s">
        <v>484</v>
      </c>
      <c r="E162" s="20" t="s">
        <v>484</v>
      </c>
      <c r="G162" s="11"/>
    </row>
    <row r="163" spans="1:7" x14ac:dyDescent="0.25">
      <c r="A163" s="64">
        <v>44631</v>
      </c>
      <c r="B163" s="43">
        <v>45</v>
      </c>
      <c r="C163" s="45">
        <v>0</v>
      </c>
      <c r="D163" s="45" t="s">
        <v>484</v>
      </c>
      <c r="E163" s="20" t="s">
        <v>484</v>
      </c>
      <c r="G163" s="11"/>
    </row>
    <row r="164" spans="1:7" x14ac:dyDescent="0.25">
      <c r="A164" s="64">
        <v>44632</v>
      </c>
      <c r="B164" s="43">
        <v>45</v>
      </c>
      <c r="C164" s="45">
        <v>0.6</v>
      </c>
      <c r="D164" s="45" t="s">
        <v>484</v>
      </c>
      <c r="E164" s="20" t="s">
        <v>484</v>
      </c>
      <c r="G164" s="11"/>
    </row>
    <row r="165" spans="1:7" x14ac:dyDescent="0.25">
      <c r="A165" s="64">
        <v>44633</v>
      </c>
      <c r="B165" s="43">
        <v>45</v>
      </c>
      <c r="C165" s="45">
        <v>0</v>
      </c>
      <c r="D165" s="45" t="s">
        <v>484</v>
      </c>
      <c r="E165" s="20" t="s">
        <v>484</v>
      </c>
      <c r="G165" s="11"/>
    </row>
    <row r="166" spans="1:7" x14ac:dyDescent="0.25">
      <c r="A166" s="64">
        <v>44634</v>
      </c>
      <c r="B166" s="43">
        <v>45</v>
      </c>
      <c r="C166" s="45">
        <v>0</v>
      </c>
      <c r="D166" s="45" t="s">
        <v>484</v>
      </c>
      <c r="E166" s="20" t="s">
        <v>484</v>
      </c>
      <c r="G166" s="11"/>
    </row>
    <row r="167" spans="1:7" x14ac:dyDescent="0.25">
      <c r="A167" s="64">
        <v>44635</v>
      </c>
      <c r="B167" s="43">
        <v>45</v>
      </c>
      <c r="C167" s="45">
        <v>0</v>
      </c>
      <c r="D167" s="45" t="s">
        <v>484</v>
      </c>
      <c r="E167" s="20" t="s">
        <v>484</v>
      </c>
      <c r="G167" s="11"/>
    </row>
    <row r="168" spans="1:7" x14ac:dyDescent="0.25">
      <c r="A168" s="64">
        <v>44636</v>
      </c>
      <c r="B168" s="43">
        <v>45</v>
      </c>
      <c r="C168" s="45">
        <v>0</v>
      </c>
      <c r="D168" s="45" t="s">
        <v>484</v>
      </c>
      <c r="E168" s="20" t="s">
        <v>484</v>
      </c>
      <c r="G168" s="11"/>
    </row>
    <row r="169" spans="1:7" x14ac:dyDescent="0.25">
      <c r="A169" s="64">
        <v>44637</v>
      </c>
      <c r="B169" s="43">
        <v>45</v>
      </c>
      <c r="C169" s="45">
        <v>0</v>
      </c>
      <c r="D169" s="45" t="s">
        <v>484</v>
      </c>
      <c r="E169" s="20" t="s">
        <v>484</v>
      </c>
      <c r="G169" s="11"/>
    </row>
    <row r="170" spans="1:7" x14ac:dyDescent="0.25">
      <c r="A170" s="64">
        <v>44638</v>
      </c>
      <c r="B170" s="43">
        <v>45</v>
      </c>
      <c r="C170" s="45">
        <v>0</v>
      </c>
      <c r="D170" s="45" t="s">
        <v>484</v>
      </c>
      <c r="E170" s="20" t="s">
        <v>484</v>
      </c>
      <c r="G170" s="11"/>
    </row>
    <row r="171" spans="1:7" x14ac:dyDescent="0.25">
      <c r="A171" s="64">
        <v>44639</v>
      </c>
      <c r="B171" s="43">
        <v>45</v>
      </c>
      <c r="C171" s="45">
        <v>0</v>
      </c>
      <c r="D171" s="45" t="s">
        <v>484</v>
      </c>
      <c r="E171" s="20" t="s">
        <v>484</v>
      </c>
      <c r="G171" s="11"/>
    </row>
    <row r="172" spans="1:7" x14ac:dyDescent="0.25">
      <c r="A172" s="64">
        <v>44640</v>
      </c>
      <c r="B172" s="43">
        <v>45</v>
      </c>
      <c r="C172" s="45">
        <v>0</v>
      </c>
      <c r="D172" s="45" t="s">
        <v>484</v>
      </c>
      <c r="E172" s="20" t="s">
        <v>484</v>
      </c>
      <c r="G172" s="11"/>
    </row>
    <row r="173" spans="1:7" x14ac:dyDescent="0.25">
      <c r="A173" s="64">
        <v>44641</v>
      </c>
      <c r="B173" s="43">
        <v>45</v>
      </c>
      <c r="C173" s="45">
        <v>0</v>
      </c>
      <c r="D173" s="45" t="s">
        <v>484</v>
      </c>
      <c r="E173" s="20" t="s">
        <v>484</v>
      </c>
      <c r="G173" s="11"/>
    </row>
    <row r="174" spans="1:7" x14ac:dyDescent="0.25">
      <c r="A174" s="64">
        <v>44642</v>
      </c>
      <c r="B174" s="43">
        <v>45</v>
      </c>
      <c r="C174" s="45">
        <v>0</v>
      </c>
      <c r="D174" s="45" t="s">
        <v>484</v>
      </c>
      <c r="E174" s="20" t="s">
        <v>484</v>
      </c>
      <c r="G174" s="11"/>
    </row>
    <row r="175" spans="1:7" x14ac:dyDescent="0.25">
      <c r="A175" s="64">
        <v>44643</v>
      </c>
      <c r="B175" s="43">
        <v>45</v>
      </c>
      <c r="C175" s="45">
        <v>0</v>
      </c>
      <c r="D175" s="45" t="s">
        <v>484</v>
      </c>
      <c r="E175" s="20" t="s">
        <v>484</v>
      </c>
      <c r="G175" s="11"/>
    </row>
    <row r="176" spans="1:7" x14ac:dyDescent="0.25">
      <c r="A176" s="64">
        <v>44644</v>
      </c>
      <c r="B176" s="43">
        <v>45</v>
      </c>
      <c r="C176" s="45">
        <v>0</v>
      </c>
      <c r="D176" s="45" t="s">
        <v>484</v>
      </c>
      <c r="E176" s="20" t="s">
        <v>484</v>
      </c>
      <c r="G176" s="11"/>
    </row>
    <row r="177" spans="1:7" x14ac:dyDescent="0.25">
      <c r="A177" s="64">
        <v>44645</v>
      </c>
      <c r="B177" s="43">
        <v>45</v>
      </c>
      <c r="C177" s="45">
        <v>0</v>
      </c>
      <c r="D177" s="45" t="s">
        <v>484</v>
      </c>
      <c r="E177" s="20" t="s">
        <v>484</v>
      </c>
      <c r="G177" s="11"/>
    </row>
    <row r="178" spans="1:7" x14ac:dyDescent="0.25">
      <c r="A178" s="64">
        <v>44646</v>
      </c>
      <c r="B178" s="43">
        <v>45</v>
      </c>
      <c r="C178" s="45">
        <v>0</v>
      </c>
      <c r="D178" s="45" t="s">
        <v>484</v>
      </c>
      <c r="E178" s="20" t="s">
        <v>484</v>
      </c>
      <c r="G178" s="11"/>
    </row>
    <row r="179" spans="1:7" x14ac:dyDescent="0.25">
      <c r="A179" s="64">
        <v>44647</v>
      </c>
      <c r="B179" s="43">
        <v>45</v>
      </c>
      <c r="C179" s="45">
        <v>0</v>
      </c>
      <c r="D179" s="45" t="s">
        <v>484</v>
      </c>
      <c r="E179" s="20" t="s">
        <v>484</v>
      </c>
      <c r="G179" s="11"/>
    </row>
    <row r="180" spans="1:7" x14ac:dyDescent="0.25">
      <c r="A180" s="64">
        <v>44648</v>
      </c>
      <c r="B180" s="43">
        <v>45</v>
      </c>
      <c r="C180" s="45">
        <v>0</v>
      </c>
      <c r="D180" s="45" t="s">
        <v>484</v>
      </c>
      <c r="E180" s="20" t="s">
        <v>484</v>
      </c>
      <c r="G180" s="11"/>
    </row>
    <row r="181" spans="1:7" x14ac:dyDescent="0.25">
      <c r="A181" s="64">
        <v>44649</v>
      </c>
      <c r="B181" s="43">
        <v>45</v>
      </c>
      <c r="C181" s="45">
        <v>0</v>
      </c>
      <c r="D181" s="45" t="s">
        <v>484</v>
      </c>
      <c r="E181" s="20" t="s">
        <v>484</v>
      </c>
      <c r="G181" s="11"/>
    </row>
    <row r="182" spans="1:7" x14ac:dyDescent="0.25">
      <c r="A182" s="64">
        <v>44650</v>
      </c>
      <c r="B182" s="43">
        <v>45</v>
      </c>
      <c r="C182" s="45">
        <v>0</v>
      </c>
      <c r="D182" s="45" t="s">
        <v>484</v>
      </c>
      <c r="E182" s="20" t="s">
        <v>484</v>
      </c>
      <c r="G182" s="11"/>
    </row>
    <row r="183" spans="1:7" x14ac:dyDescent="0.25">
      <c r="A183" s="64">
        <v>44651</v>
      </c>
      <c r="B183" s="43">
        <v>45</v>
      </c>
      <c r="C183" s="45">
        <v>0</v>
      </c>
      <c r="D183" s="45" t="s">
        <v>484</v>
      </c>
      <c r="E183" s="20" t="s">
        <v>484</v>
      </c>
      <c r="G183" s="11"/>
    </row>
    <row r="184" spans="1:7" x14ac:dyDescent="0.25">
      <c r="A184" s="64">
        <v>44652</v>
      </c>
      <c r="B184" s="43">
        <v>45</v>
      </c>
      <c r="C184" s="45">
        <v>0</v>
      </c>
      <c r="D184" s="45" t="s">
        <v>484</v>
      </c>
      <c r="E184" s="20" t="s">
        <v>484</v>
      </c>
      <c r="G184" s="11"/>
    </row>
    <row r="185" spans="1:7" x14ac:dyDescent="0.25">
      <c r="A185" s="64">
        <v>44653</v>
      </c>
      <c r="B185" s="43">
        <v>45</v>
      </c>
      <c r="C185" s="45">
        <v>0</v>
      </c>
      <c r="D185" s="45" t="s">
        <v>484</v>
      </c>
      <c r="E185" s="20" t="s">
        <v>484</v>
      </c>
      <c r="G185" s="11"/>
    </row>
    <row r="186" spans="1:7" x14ac:dyDescent="0.25">
      <c r="A186" s="64">
        <v>44654</v>
      </c>
      <c r="B186" s="43">
        <v>45</v>
      </c>
      <c r="C186" s="45">
        <v>0</v>
      </c>
      <c r="D186" s="45" t="s">
        <v>484</v>
      </c>
      <c r="E186" s="20" t="s">
        <v>484</v>
      </c>
      <c r="G186" s="11"/>
    </row>
    <row r="187" spans="1:7" x14ac:dyDescent="0.25">
      <c r="A187" s="64">
        <v>44655</v>
      </c>
      <c r="B187" s="43">
        <v>45</v>
      </c>
      <c r="C187" s="45">
        <v>0</v>
      </c>
      <c r="D187" s="45" t="s">
        <v>484</v>
      </c>
      <c r="E187" s="20" t="s">
        <v>484</v>
      </c>
      <c r="G187" s="11"/>
    </row>
    <row r="188" spans="1:7" x14ac:dyDescent="0.25">
      <c r="A188" s="64">
        <v>44656</v>
      </c>
      <c r="B188" s="43">
        <v>45</v>
      </c>
      <c r="C188" s="45">
        <v>0</v>
      </c>
      <c r="D188" s="45" t="s">
        <v>484</v>
      </c>
      <c r="E188" s="20" t="s">
        <v>484</v>
      </c>
      <c r="G188" s="11"/>
    </row>
    <row r="189" spans="1:7" x14ac:dyDescent="0.25">
      <c r="A189" s="64">
        <v>44657</v>
      </c>
      <c r="B189" s="43">
        <v>45</v>
      </c>
      <c r="C189" s="45">
        <v>0</v>
      </c>
      <c r="D189" s="45" t="s">
        <v>484</v>
      </c>
      <c r="E189" s="20" t="s">
        <v>484</v>
      </c>
      <c r="G189" s="11"/>
    </row>
    <row r="190" spans="1:7" x14ac:dyDescent="0.25">
      <c r="A190" s="64">
        <v>44658</v>
      </c>
      <c r="B190" s="43">
        <v>45</v>
      </c>
      <c r="C190" s="45">
        <v>0</v>
      </c>
      <c r="D190" s="45" t="s">
        <v>484</v>
      </c>
      <c r="E190" s="20" t="s">
        <v>484</v>
      </c>
      <c r="G190" s="11"/>
    </row>
    <row r="191" spans="1:7" x14ac:dyDescent="0.25">
      <c r="A191" s="64">
        <v>44659</v>
      </c>
      <c r="B191" s="43">
        <v>45</v>
      </c>
      <c r="C191" s="45">
        <v>0</v>
      </c>
      <c r="D191" s="45" t="s">
        <v>484</v>
      </c>
      <c r="E191" s="20" t="s">
        <v>484</v>
      </c>
      <c r="G191" s="11"/>
    </row>
    <row r="192" spans="1:7" x14ac:dyDescent="0.25">
      <c r="A192" s="64">
        <v>44660</v>
      </c>
      <c r="B192" s="43">
        <v>45</v>
      </c>
      <c r="C192" s="45">
        <v>0</v>
      </c>
      <c r="D192" s="45" t="s">
        <v>484</v>
      </c>
      <c r="E192" s="20" t="s">
        <v>484</v>
      </c>
      <c r="G192" s="11"/>
    </row>
    <row r="193" spans="1:7" x14ac:dyDescent="0.25">
      <c r="A193" s="64">
        <v>44661</v>
      </c>
      <c r="B193" s="43">
        <v>45</v>
      </c>
      <c r="C193" s="45">
        <v>0</v>
      </c>
      <c r="D193" s="45" t="s">
        <v>484</v>
      </c>
      <c r="E193" s="20" t="s">
        <v>484</v>
      </c>
      <c r="G193" s="11"/>
    </row>
    <row r="194" spans="1:7" x14ac:dyDescent="0.25">
      <c r="A194" s="64">
        <v>44662</v>
      </c>
      <c r="B194" s="43">
        <v>45</v>
      </c>
      <c r="C194" s="45">
        <v>0</v>
      </c>
      <c r="D194" s="45" t="s">
        <v>484</v>
      </c>
      <c r="E194" s="20" t="s">
        <v>484</v>
      </c>
      <c r="G194" s="11"/>
    </row>
    <row r="195" spans="1:7" x14ac:dyDescent="0.25">
      <c r="A195" s="64">
        <v>44663</v>
      </c>
      <c r="B195" s="43">
        <v>45</v>
      </c>
      <c r="C195" s="45">
        <v>0</v>
      </c>
      <c r="D195" s="45" t="s">
        <v>484</v>
      </c>
      <c r="E195" s="20" t="s">
        <v>484</v>
      </c>
      <c r="G195" s="11"/>
    </row>
    <row r="196" spans="1:7" x14ac:dyDescent="0.25">
      <c r="A196" s="64">
        <v>44664</v>
      </c>
      <c r="B196" s="43">
        <v>45</v>
      </c>
      <c r="C196" s="45">
        <v>0</v>
      </c>
      <c r="D196" s="45" t="s">
        <v>484</v>
      </c>
      <c r="E196" s="20" t="s">
        <v>484</v>
      </c>
      <c r="G196" s="11"/>
    </row>
    <row r="197" spans="1:7" x14ac:dyDescent="0.25">
      <c r="A197" s="64">
        <v>44665</v>
      </c>
      <c r="B197" s="43">
        <v>45</v>
      </c>
      <c r="C197" s="45">
        <v>0</v>
      </c>
      <c r="D197" s="45" t="s">
        <v>484</v>
      </c>
      <c r="E197" s="20" t="s">
        <v>484</v>
      </c>
      <c r="G197" s="11"/>
    </row>
    <row r="198" spans="1:7" x14ac:dyDescent="0.25">
      <c r="A198" s="64">
        <v>44666</v>
      </c>
      <c r="B198" s="43">
        <v>45</v>
      </c>
      <c r="C198" s="45">
        <v>0</v>
      </c>
      <c r="D198" s="45" t="s">
        <v>484</v>
      </c>
      <c r="E198" s="20" t="s">
        <v>484</v>
      </c>
      <c r="G198" s="11"/>
    </row>
    <row r="199" spans="1:7" x14ac:dyDescent="0.25">
      <c r="A199" s="64">
        <v>44667</v>
      </c>
      <c r="B199" s="43">
        <v>45</v>
      </c>
      <c r="C199" s="45">
        <v>0</v>
      </c>
      <c r="D199" s="45" t="s">
        <v>484</v>
      </c>
      <c r="E199" s="20" t="s">
        <v>484</v>
      </c>
      <c r="G199" s="11"/>
    </row>
    <row r="200" spans="1:7" x14ac:dyDescent="0.25">
      <c r="A200" s="64">
        <v>44668</v>
      </c>
      <c r="B200" s="43">
        <v>45</v>
      </c>
      <c r="C200" s="45">
        <v>0</v>
      </c>
      <c r="D200" s="45" t="s">
        <v>484</v>
      </c>
      <c r="E200" s="20" t="s">
        <v>484</v>
      </c>
      <c r="G200" s="11"/>
    </row>
    <row r="201" spans="1:7" x14ac:dyDescent="0.25">
      <c r="A201" s="64">
        <v>44669</v>
      </c>
      <c r="B201" s="43">
        <v>45</v>
      </c>
      <c r="C201" s="45">
        <v>0</v>
      </c>
      <c r="D201" s="45" t="s">
        <v>484</v>
      </c>
      <c r="E201" s="20" t="s">
        <v>484</v>
      </c>
      <c r="G201" s="11"/>
    </row>
    <row r="202" spans="1:7" x14ac:dyDescent="0.25">
      <c r="A202" s="64">
        <v>44670</v>
      </c>
      <c r="B202" s="43">
        <v>45</v>
      </c>
      <c r="C202" s="45">
        <v>0</v>
      </c>
      <c r="D202" s="45" t="s">
        <v>484</v>
      </c>
      <c r="E202" s="20" t="s">
        <v>484</v>
      </c>
      <c r="G202" s="11"/>
    </row>
    <row r="203" spans="1:7" x14ac:dyDescent="0.25">
      <c r="A203" s="64">
        <v>44671</v>
      </c>
      <c r="B203" s="43">
        <v>45</v>
      </c>
      <c r="C203" s="45">
        <v>0</v>
      </c>
      <c r="D203" s="45" t="s">
        <v>484</v>
      </c>
      <c r="E203" s="20" t="s">
        <v>484</v>
      </c>
      <c r="G203" s="11"/>
    </row>
    <row r="204" spans="1:7" x14ac:dyDescent="0.25">
      <c r="A204" s="64">
        <v>44672</v>
      </c>
      <c r="B204" s="43">
        <v>45</v>
      </c>
      <c r="C204" s="45">
        <v>0</v>
      </c>
      <c r="D204" s="45" t="s">
        <v>484</v>
      </c>
      <c r="E204" s="20" t="s">
        <v>484</v>
      </c>
      <c r="G204" s="11"/>
    </row>
    <row r="205" spans="1:7" x14ac:dyDescent="0.25">
      <c r="A205" s="64">
        <v>44673</v>
      </c>
      <c r="B205" s="43">
        <v>45</v>
      </c>
      <c r="C205" s="45">
        <v>0</v>
      </c>
      <c r="D205" s="45" t="s">
        <v>484</v>
      </c>
      <c r="E205" s="20" t="s">
        <v>484</v>
      </c>
      <c r="G205" s="11"/>
    </row>
    <row r="206" spans="1:7" x14ac:dyDescent="0.25">
      <c r="A206" s="64">
        <v>44674</v>
      </c>
      <c r="B206" s="43">
        <v>45</v>
      </c>
      <c r="C206" s="45">
        <v>0</v>
      </c>
      <c r="D206" s="45" t="s">
        <v>484</v>
      </c>
      <c r="E206" s="20" t="s">
        <v>484</v>
      </c>
      <c r="G206" s="11"/>
    </row>
    <row r="207" spans="1:7" x14ac:dyDescent="0.25">
      <c r="A207" s="64">
        <v>44675</v>
      </c>
      <c r="B207" s="43">
        <v>45</v>
      </c>
      <c r="C207" s="45">
        <v>0</v>
      </c>
      <c r="D207" s="45" t="s">
        <v>484</v>
      </c>
      <c r="E207" s="20" t="s">
        <v>484</v>
      </c>
      <c r="G207" s="11"/>
    </row>
    <row r="208" spans="1:7" x14ac:dyDescent="0.25">
      <c r="A208" s="64">
        <v>44676</v>
      </c>
      <c r="B208" s="43">
        <v>45</v>
      </c>
      <c r="C208" s="45">
        <v>0</v>
      </c>
      <c r="D208" s="45" t="s">
        <v>484</v>
      </c>
      <c r="E208" s="20" t="s">
        <v>484</v>
      </c>
      <c r="G208" s="11"/>
    </row>
    <row r="209" spans="1:7" x14ac:dyDescent="0.25">
      <c r="A209" s="64">
        <v>44677</v>
      </c>
      <c r="B209" s="43">
        <v>45</v>
      </c>
      <c r="C209" s="45">
        <v>0</v>
      </c>
      <c r="D209" s="45" t="s">
        <v>484</v>
      </c>
      <c r="E209" s="20" t="s">
        <v>484</v>
      </c>
      <c r="G209" s="11"/>
    </row>
    <row r="210" spans="1:7" x14ac:dyDescent="0.25">
      <c r="A210" s="64">
        <v>44678</v>
      </c>
      <c r="B210" s="43">
        <v>45</v>
      </c>
      <c r="C210" s="45">
        <v>0</v>
      </c>
      <c r="D210" s="45" t="s">
        <v>484</v>
      </c>
      <c r="E210" s="20" t="s">
        <v>484</v>
      </c>
      <c r="G210" s="11"/>
    </row>
    <row r="211" spans="1:7" x14ac:dyDescent="0.25">
      <c r="A211" s="64">
        <v>44679</v>
      </c>
      <c r="B211" s="43">
        <v>45</v>
      </c>
      <c r="C211" s="45">
        <v>0</v>
      </c>
      <c r="D211" s="45" t="s">
        <v>484</v>
      </c>
      <c r="E211" s="20" t="s">
        <v>484</v>
      </c>
      <c r="G211" s="11"/>
    </row>
    <row r="212" spans="1:7" x14ac:dyDescent="0.25">
      <c r="A212" s="64">
        <v>44680</v>
      </c>
      <c r="B212" s="43">
        <v>45</v>
      </c>
      <c r="C212" s="45">
        <v>0</v>
      </c>
      <c r="D212" s="45" t="s">
        <v>484</v>
      </c>
      <c r="E212" s="20" t="s">
        <v>484</v>
      </c>
      <c r="G212" s="11"/>
    </row>
    <row r="213" spans="1:7" x14ac:dyDescent="0.25">
      <c r="A213" s="64">
        <v>44681</v>
      </c>
      <c r="B213" s="43">
        <v>45</v>
      </c>
      <c r="C213" s="45">
        <v>0</v>
      </c>
      <c r="D213" s="45" t="s">
        <v>484</v>
      </c>
      <c r="E213" s="20" t="s">
        <v>484</v>
      </c>
      <c r="G213" s="11"/>
    </row>
    <row r="214" spans="1:7" x14ac:dyDescent="0.25">
      <c r="A214" s="64">
        <v>44682</v>
      </c>
      <c r="B214" s="43">
        <v>45</v>
      </c>
      <c r="C214" s="45">
        <v>0</v>
      </c>
      <c r="D214" s="45" t="s">
        <v>484</v>
      </c>
      <c r="E214" s="20" t="s">
        <v>484</v>
      </c>
      <c r="G214" s="11"/>
    </row>
    <row r="215" spans="1:7" x14ac:dyDescent="0.25">
      <c r="A215" s="64">
        <v>44683</v>
      </c>
      <c r="B215" s="20">
        <v>45</v>
      </c>
      <c r="C215" s="45">
        <v>0</v>
      </c>
      <c r="D215" s="45" t="s">
        <v>484</v>
      </c>
      <c r="E215" s="20" t="s">
        <v>484</v>
      </c>
      <c r="G215" s="11"/>
    </row>
    <row r="216" spans="1:7" x14ac:dyDescent="0.25">
      <c r="A216" s="64">
        <v>44684</v>
      </c>
      <c r="B216" s="20">
        <v>45</v>
      </c>
      <c r="C216" s="45">
        <v>0</v>
      </c>
      <c r="D216" s="45" t="s">
        <v>484</v>
      </c>
      <c r="E216" s="20" t="s">
        <v>484</v>
      </c>
      <c r="G216" s="11"/>
    </row>
    <row r="217" spans="1:7" x14ac:dyDescent="0.25">
      <c r="A217" s="64">
        <v>44685</v>
      </c>
      <c r="B217" s="20">
        <v>45</v>
      </c>
      <c r="C217" s="45">
        <v>0</v>
      </c>
      <c r="D217" s="45" t="s">
        <v>484</v>
      </c>
      <c r="E217" s="20" t="s">
        <v>484</v>
      </c>
      <c r="G217" s="11"/>
    </row>
    <row r="218" spans="1:7" x14ac:dyDescent="0.25">
      <c r="A218" s="64">
        <v>44686</v>
      </c>
      <c r="B218" s="43">
        <v>45</v>
      </c>
      <c r="C218" s="45">
        <v>0</v>
      </c>
      <c r="D218" s="45" t="s">
        <v>484</v>
      </c>
      <c r="E218" s="20" t="s">
        <v>484</v>
      </c>
      <c r="G218" s="11"/>
    </row>
    <row r="219" spans="1:7" x14ac:dyDescent="0.25">
      <c r="A219" s="64">
        <v>44687</v>
      </c>
      <c r="B219" s="43">
        <v>45</v>
      </c>
      <c r="C219" s="45">
        <v>0</v>
      </c>
      <c r="D219" s="45" t="s">
        <v>484</v>
      </c>
      <c r="E219" s="20" t="s">
        <v>484</v>
      </c>
      <c r="G219" s="11"/>
    </row>
    <row r="220" spans="1:7" x14ac:dyDescent="0.25">
      <c r="A220" s="64">
        <v>44688</v>
      </c>
      <c r="B220" s="43">
        <v>45</v>
      </c>
      <c r="C220" s="45">
        <v>0</v>
      </c>
      <c r="D220" s="45" t="s">
        <v>484</v>
      </c>
      <c r="E220" s="20" t="s">
        <v>484</v>
      </c>
      <c r="G220" s="11"/>
    </row>
    <row r="221" spans="1:7" x14ac:dyDescent="0.25">
      <c r="A221" s="64">
        <v>44689</v>
      </c>
      <c r="B221" s="20">
        <v>45</v>
      </c>
      <c r="C221" s="45">
        <v>0</v>
      </c>
      <c r="D221" s="45" t="s">
        <v>484</v>
      </c>
      <c r="E221" s="20" t="s">
        <v>484</v>
      </c>
      <c r="G221" s="11"/>
    </row>
    <row r="222" spans="1:7" x14ac:dyDescent="0.25">
      <c r="A222" s="64">
        <v>44690</v>
      </c>
      <c r="B222" s="20">
        <v>45</v>
      </c>
      <c r="C222" s="45">
        <v>0</v>
      </c>
      <c r="D222" s="45" t="s">
        <v>484</v>
      </c>
      <c r="E222" s="20" t="s">
        <v>484</v>
      </c>
      <c r="G222" s="11"/>
    </row>
    <row r="223" spans="1:7" x14ac:dyDescent="0.25">
      <c r="A223" s="64">
        <v>44691</v>
      </c>
      <c r="B223" s="20">
        <v>45</v>
      </c>
      <c r="C223" s="45">
        <v>0</v>
      </c>
      <c r="D223" s="45" t="s">
        <v>484</v>
      </c>
      <c r="E223" s="20" t="s">
        <v>484</v>
      </c>
      <c r="G223" s="11"/>
    </row>
    <row r="224" spans="1:7" x14ac:dyDescent="0.25">
      <c r="A224" s="64">
        <v>44692</v>
      </c>
      <c r="B224" s="20">
        <v>45</v>
      </c>
      <c r="C224" s="45">
        <v>0</v>
      </c>
      <c r="D224" s="45" t="s">
        <v>484</v>
      </c>
      <c r="E224" s="20" t="s">
        <v>484</v>
      </c>
      <c r="G224" s="11"/>
    </row>
    <row r="225" spans="1:7" x14ac:dyDescent="0.25">
      <c r="A225" s="64">
        <v>44693</v>
      </c>
      <c r="B225" s="20">
        <v>45</v>
      </c>
      <c r="C225" s="45">
        <v>0</v>
      </c>
      <c r="D225" s="45" t="s">
        <v>484</v>
      </c>
      <c r="E225" s="20" t="s">
        <v>484</v>
      </c>
      <c r="G225" s="11"/>
    </row>
    <row r="226" spans="1:7" x14ac:dyDescent="0.25">
      <c r="A226" s="64">
        <v>44694</v>
      </c>
      <c r="B226" s="43">
        <v>45</v>
      </c>
      <c r="C226" s="45">
        <v>0</v>
      </c>
      <c r="D226" s="45" t="s">
        <v>484</v>
      </c>
      <c r="E226" s="20" t="s">
        <v>484</v>
      </c>
      <c r="G226" s="11"/>
    </row>
    <row r="227" spans="1:7" x14ac:dyDescent="0.25">
      <c r="A227" s="64">
        <v>44695</v>
      </c>
      <c r="B227" s="43">
        <v>45</v>
      </c>
      <c r="C227" s="45">
        <v>0</v>
      </c>
      <c r="D227" s="45" t="s">
        <v>484</v>
      </c>
      <c r="E227" s="20" t="s">
        <v>484</v>
      </c>
      <c r="G227" s="11"/>
    </row>
    <row r="228" spans="1:7" x14ac:dyDescent="0.25">
      <c r="A228" s="64">
        <v>44696</v>
      </c>
      <c r="B228" s="43">
        <v>45</v>
      </c>
      <c r="C228" s="45">
        <v>0</v>
      </c>
      <c r="D228" s="45" t="s">
        <v>484</v>
      </c>
      <c r="E228" s="20" t="s">
        <v>484</v>
      </c>
      <c r="G228" s="11"/>
    </row>
    <row r="229" spans="1:7" x14ac:dyDescent="0.25">
      <c r="A229" s="64">
        <v>44697</v>
      </c>
      <c r="B229" s="20">
        <v>45</v>
      </c>
      <c r="C229" s="45">
        <v>0</v>
      </c>
      <c r="D229" s="45" t="s">
        <v>484</v>
      </c>
      <c r="E229" s="20" t="s">
        <v>484</v>
      </c>
      <c r="G229" s="11"/>
    </row>
    <row r="230" spans="1:7" x14ac:dyDescent="0.25">
      <c r="A230" s="64">
        <v>44698</v>
      </c>
      <c r="B230" s="20">
        <v>45</v>
      </c>
      <c r="C230" s="45">
        <v>0</v>
      </c>
      <c r="D230" s="45" t="s">
        <v>484</v>
      </c>
      <c r="E230" s="20" t="s">
        <v>484</v>
      </c>
      <c r="G230" s="11"/>
    </row>
    <row r="231" spans="1:7" x14ac:dyDescent="0.25">
      <c r="A231" s="64">
        <v>44699</v>
      </c>
      <c r="B231" s="20">
        <v>45</v>
      </c>
      <c r="C231" s="45">
        <v>0</v>
      </c>
      <c r="D231" s="45" t="s">
        <v>484</v>
      </c>
      <c r="E231" s="20" t="s">
        <v>484</v>
      </c>
      <c r="G231" s="11"/>
    </row>
    <row r="232" spans="1:7" x14ac:dyDescent="0.25">
      <c r="A232" s="64">
        <v>44700</v>
      </c>
      <c r="B232" s="20">
        <v>45</v>
      </c>
      <c r="C232" s="45">
        <v>0</v>
      </c>
      <c r="D232" s="45" t="s">
        <v>484</v>
      </c>
      <c r="E232" s="20" t="s">
        <v>484</v>
      </c>
      <c r="G232" s="11"/>
    </row>
    <row r="233" spans="1:7" x14ac:dyDescent="0.25">
      <c r="A233" s="64">
        <v>44701</v>
      </c>
      <c r="B233" s="43">
        <v>45</v>
      </c>
      <c r="C233" s="45">
        <v>0</v>
      </c>
      <c r="D233" s="45" t="s">
        <v>484</v>
      </c>
      <c r="E233" s="20" t="s">
        <v>484</v>
      </c>
      <c r="G233" s="11"/>
    </row>
    <row r="234" spans="1:7" x14ac:dyDescent="0.25">
      <c r="A234" s="64">
        <v>44702</v>
      </c>
      <c r="B234" s="43">
        <v>45</v>
      </c>
      <c r="C234" s="45">
        <v>0</v>
      </c>
      <c r="D234" s="45" t="s">
        <v>484</v>
      </c>
      <c r="E234" s="20" t="s">
        <v>484</v>
      </c>
      <c r="G234" s="11"/>
    </row>
    <row r="235" spans="1:7" x14ac:dyDescent="0.25">
      <c r="A235" s="64">
        <v>44703</v>
      </c>
      <c r="B235" s="43">
        <v>45</v>
      </c>
      <c r="C235" s="45">
        <v>0</v>
      </c>
      <c r="D235" s="45" t="s">
        <v>484</v>
      </c>
      <c r="E235" s="20" t="s">
        <v>484</v>
      </c>
      <c r="G235" s="11"/>
    </row>
    <row r="236" spans="1:7" x14ac:dyDescent="0.25">
      <c r="A236" s="64">
        <v>44704</v>
      </c>
      <c r="B236" s="20">
        <v>45</v>
      </c>
      <c r="C236" s="45">
        <v>0</v>
      </c>
      <c r="D236" s="45" t="s">
        <v>484</v>
      </c>
      <c r="E236" s="20" t="s">
        <v>484</v>
      </c>
      <c r="G236" s="11"/>
    </row>
    <row r="237" spans="1:7" x14ac:dyDescent="0.25">
      <c r="A237" s="64">
        <v>44705</v>
      </c>
      <c r="B237" s="20">
        <v>45</v>
      </c>
      <c r="C237" s="45">
        <v>0</v>
      </c>
      <c r="D237" s="45" t="s">
        <v>484</v>
      </c>
      <c r="E237" s="20" t="s">
        <v>484</v>
      </c>
      <c r="G237" s="11"/>
    </row>
    <row r="238" spans="1:7" x14ac:dyDescent="0.25">
      <c r="A238" s="64">
        <v>44706</v>
      </c>
      <c r="B238" s="20">
        <v>45</v>
      </c>
      <c r="C238" s="20">
        <v>0</v>
      </c>
      <c r="D238" s="45" t="s">
        <v>484</v>
      </c>
      <c r="E238" s="20" t="s">
        <v>484</v>
      </c>
      <c r="G238" s="11"/>
    </row>
    <row r="239" spans="1:7" x14ac:dyDescent="0.25">
      <c r="A239" s="64">
        <v>44707</v>
      </c>
      <c r="B239" s="20">
        <v>45</v>
      </c>
      <c r="C239" s="45">
        <v>0</v>
      </c>
      <c r="D239" s="45" t="s">
        <v>484</v>
      </c>
      <c r="E239" s="20" t="s">
        <v>484</v>
      </c>
      <c r="G239" s="11"/>
    </row>
    <row r="240" spans="1:7" x14ac:dyDescent="0.25">
      <c r="A240" s="64">
        <v>44708</v>
      </c>
      <c r="B240" s="20">
        <v>0</v>
      </c>
      <c r="C240" s="45">
        <v>0</v>
      </c>
      <c r="D240" s="45" t="s">
        <v>484</v>
      </c>
      <c r="E240" s="20" t="s">
        <v>484</v>
      </c>
    </row>
    <row r="241" spans="1:5" x14ac:dyDescent="0.25">
      <c r="A241" s="64">
        <v>44709</v>
      </c>
      <c r="B241" s="20">
        <v>0</v>
      </c>
      <c r="C241" s="45">
        <v>0</v>
      </c>
      <c r="D241" s="45" t="s">
        <v>484</v>
      </c>
      <c r="E241" s="20" t="s">
        <v>484</v>
      </c>
    </row>
    <row r="242" spans="1:5" x14ac:dyDescent="0.25">
      <c r="A242" s="64">
        <v>44710</v>
      </c>
      <c r="B242" s="20">
        <v>0</v>
      </c>
      <c r="C242" s="45">
        <v>0</v>
      </c>
      <c r="D242" s="45" t="s">
        <v>484</v>
      </c>
      <c r="E242" s="20" t="s">
        <v>484</v>
      </c>
    </row>
    <row r="243" spans="1:5" x14ac:dyDescent="0.25">
      <c r="A243" s="64">
        <v>44711</v>
      </c>
      <c r="B243" s="43">
        <v>0</v>
      </c>
      <c r="C243" s="45">
        <v>0</v>
      </c>
      <c r="D243" s="45" t="s">
        <v>484</v>
      </c>
      <c r="E243" s="20" t="s">
        <v>484</v>
      </c>
    </row>
    <row r="244" spans="1:5" x14ac:dyDescent="0.25">
      <c r="A244" s="64">
        <v>44712</v>
      </c>
      <c r="B244" s="43">
        <v>45</v>
      </c>
      <c r="C244" s="20" t="s">
        <v>484</v>
      </c>
      <c r="D244" s="45" t="s">
        <v>484</v>
      </c>
      <c r="E244" s="20" t="s">
        <v>484</v>
      </c>
    </row>
    <row r="245" spans="1:5" x14ac:dyDescent="0.25">
      <c r="A245" s="64">
        <v>44713</v>
      </c>
      <c r="B245" s="43">
        <v>45</v>
      </c>
      <c r="C245" s="20" t="s">
        <v>484</v>
      </c>
      <c r="D245" s="45" t="s">
        <v>484</v>
      </c>
      <c r="E245" s="20" t="s">
        <v>484</v>
      </c>
    </row>
    <row r="246" spans="1:5" x14ac:dyDescent="0.25">
      <c r="A246" s="64">
        <v>44714</v>
      </c>
      <c r="B246" s="20">
        <v>45</v>
      </c>
      <c r="C246" s="20" t="s">
        <v>484</v>
      </c>
      <c r="D246" s="45" t="s">
        <v>484</v>
      </c>
      <c r="E246" s="20" t="s">
        <v>484</v>
      </c>
    </row>
    <row r="247" spans="1:5" x14ac:dyDescent="0.25">
      <c r="A247" s="64">
        <v>44715</v>
      </c>
      <c r="B247" s="20">
        <v>45</v>
      </c>
      <c r="C247" s="20" t="s">
        <v>484</v>
      </c>
      <c r="D247" s="45" t="s">
        <v>484</v>
      </c>
      <c r="E247" s="20" t="s">
        <v>484</v>
      </c>
    </row>
    <row r="248" spans="1:5" x14ac:dyDescent="0.25">
      <c r="A248" s="64">
        <v>44716</v>
      </c>
      <c r="B248" s="20">
        <v>45</v>
      </c>
      <c r="C248" s="20" t="s">
        <v>484</v>
      </c>
      <c r="D248" s="45" t="s">
        <v>484</v>
      </c>
      <c r="E248" s="20" t="s">
        <v>484</v>
      </c>
    </row>
    <row r="249" spans="1:5" x14ac:dyDescent="0.25">
      <c r="A249" s="64">
        <v>44717</v>
      </c>
      <c r="B249" s="20">
        <v>45</v>
      </c>
      <c r="C249" s="20" t="s">
        <v>484</v>
      </c>
      <c r="D249" s="45" t="s">
        <v>484</v>
      </c>
      <c r="E249" s="20" t="s">
        <v>484</v>
      </c>
    </row>
    <row r="250" spans="1:5" x14ac:dyDescent="0.25">
      <c r="A250" s="64">
        <v>44718</v>
      </c>
      <c r="B250" s="20">
        <v>0</v>
      </c>
      <c r="C250" s="20" t="s">
        <v>484</v>
      </c>
      <c r="D250" s="45" t="s">
        <v>484</v>
      </c>
      <c r="E250" s="20" t="s">
        <v>484</v>
      </c>
    </row>
    <row r="251" spans="1:5" x14ac:dyDescent="0.25">
      <c r="A251" s="64">
        <v>44719</v>
      </c>
      <c r="B251" s="20">
        <v>45</v>
      </c>
      <c r="C251" s="20" t="s">
        <v>484</v>
      </c>
      <c r="D251" s="45" t="s">
        <v>484</v>
      </c>
      <c r="E251" s="20" t="s">
        <v>484</v>
      </c>
    </row>
    <row r="252" spans="1:5" x14ac:dyDescent="0.25">
      <c r="A252" s="64">
        <v>44720</v>
      </c>
      <c r="B252" s="20">
        <v>45</v>
      </c>
      <c r="C252" s="20" t="s">
        <v>484</v>
      </c>
      <c r="D252" s="45" t="s">
        <v>484</v>
      </c>
      <c r="E252" s="20" t="s">
        <v>484</v>
      </c>
    </row>
    <row r="253" spans="1:5" x14ac:dyDescent="0.25">
      <c r="A253" s="64">
        <v>44721</v>
      </c>
      <c r="B253" s="20">
        <v>45</v>
      </c>
      <c r="C253" s="20" t="s">
        <v>484</v>
      </c>
      <c r="D253" s="45" t="s">
        <v>484</v>
      </c>
      <c r="E253" s="20" t="s">
        <v>484</v>
      </c>
    </row>
    <row r="254" spans="1:5" x14ac:dyDescent="0.25">
      <c r="A254" s="64">
        <v>44722</v>
      </c>
      <c r="B254" s="20">
        <v>45</v>
      </c>
      <c r="C254" s="20" t="s">
        <v>484</v>
      </c>
      <c r="D254" s="45" t="s">
        <v>484</v>
      </c>
      <c r="E254" s="20" t="s">
        <v>484</v>
      </c>
    </row>
    <row r="255" spans="1:5" x14ac:dyDescent="0.25">
      <c r="A255" s="64">
        <v>44723</v>
      </c>
      <c r="B255" s="20">
        <v>45</v>
      </c>
      <c r="C255" s="20" t="s">
        <v>484</v>
      </c>
      <c r="D255" s="45" t="s">
        <v>484</v>
      </c>
      <c r="E255" s="20" t="s">
        <v>484</v>
      </c>
    </row>
    <row r="256" spans="1:5" x14ac:dyDescent="0.25">
      <c r="A256" s="64">
        <v>44724</v>
      </c>
      <c r="B256" s="20">
        <v>45</v>
      </c>
      <c r="C256" s="20" t="s">
        <v>484</v>
      </c>
      <c r="D256" s="45" t="s">
        <v>484</v>
      </c>
      <c r="E256" s="20" t="s">
        <v>484</v>
      </c>
    </row>
    <row r="257" spans="1:5" x14ac:dyDescent="0.25">
      <c r="A257" s="64">
        <v>44725</v>
      </c>
      <c r="B257" s="20">
        <v>45</v>
      </c>
      <c r="C257" s="20" t="s">
        <v>484</v>
      </c>
      <c r="D257" s="45" t="s">
        <v>484</v>
      </c>
      <c r="E257" s="20" t="s">
        <v>484</v>
      </c>
    </row>
    <row r="258" spans="1:5" x14ac:dyDescent="0.25">
      <c r="A258" s="64">
        <v>44726</v>
      </c>
      <c r="B258" s="20">
        <v>45</v>
      </c>
      <c r="C258" s="20" t="s">
        <v>484</v>
      </c>
      <c r="D258" s="45" t="s">
        <v>484</v>
      </c>
      <c r="E258" s="20" t="s">
        <v>484</v>
      </c>
    </row>
    <row r="259" spans="1:5" x14ac:dyDescent="0.25">
      <c r="A259" s="64">
        <v>44727</v>
      </c>
      <c r="B259" s="20">
        <v>45</v>
      </c>
      <c r="C259" s="20" t="s">
        <v>484</v>
      </c>
      <c r="D259" s="45" t="s">
        <v>484</v>
      </c>
      <c r="E259" s="20" t="s">
        <v>484</v>
      </c>
    </row>
    <row r="260" spans="1:5" x14ac:dyDescent="0.25">
      <c r="A260" s="64">
        <v>44728</v>
      </c>
      <c r="B260" s="20">
        <v>0</v>
      </c>
      <c r="C260" s="20" t="s">
        <v>484</v>
      </c>
      <c r="D260" s="45" t="s">
        <v>484</v>
      </c>
      <c r="E260" s="20" t="s">
        <v>484</v>
      </c>
    </row>
    <row r="261" spans="1:5" x14ac:dyDescent="0.25">
      <c r="A261" s="64">
        <v>44729</v>
      </c>
      <c r="B261" s="20">
        <v>0</v>
      </c>
      <c r="C261" s="20" t="s">
        <v>484</v>
      </c>
      <c r="D261" s="45" t="s">
        <v>484</v>
      </c>
      <c r="E261" s="20" t="s">
        <v>484</v>
      </c>
    </row>
    <row r="262" spans="1:5" x14ac:dyDescent="0.25">
      <c r="A262" s="64">
        <v>44730</v>
      </c>
      <c r="B262" s="20">
        <v>0</v>
      </c>
      <c r="C262" s="20" t="s">
        <v>484</v>
      </c>
      <c r="D262" s="45" t="s">
        <v>484</v>
      </c>
      <c r="E262" s="20" t="s">
        <v>484</v>
      </c>
    </row>
    <row r="263" spans="1:5" x14ac:dyDescent="0.25">
      <c r="A263" s="64">
        <v>44731</v>
      </c>
      <c r="B263" s="20">
        <v>0</v>
      </c>
      <c r="C263" s="20" t="s">
        <v>484</v>
      </c>
      <c r="D263" s="45" t="s">
        <v>484</v>
      </c>
      <c r="E263" s="20" t="s">
        <v>484</v>
      </c>
    </row>
    <row r="264" spans="1:5" x14ac:dyDescent="0.25">
      <c r="A264" s="64">
        <v>44732</v>
      </c>
      <c r="B264" s="20">
        <v>0</v>
      </c>
      <c r="C264" s="20" t="s">
        <v>484</v>
      </c>
      <c r="D264" s="45" t="s">
        <v>484</v>
      </c>
      <c r="E264" s="20" t="s">
        <v>484</v>
      </c>
    </row>
    <row r="265" spans="1:5" x14ac:dyDescent="0.25">
      <c r="A265" s="64">
        <v>44733</v>
      </c>
      <c r="B265" s="20">
        <v>0</v>
      </c>
      <c r="C265" s="20" t="s">
        <v>484</v>
      </c>
      <c r="D265" s="45" t="s">
        <v>484</v>
      </c>
      <c r="E265" s="20" t="s">
        <v>484</v>
      </c>
    </row>
    <row r="266" spans="1:5" x14ac:dyDescent="0.25">
      <c r="A266" s="64">
        <v>44734</v>
      </c>
      <c r="B266" s="20">
        <v>0</v>
      </c>
      <c r="C266" s="20" t="s">
        <v>484</v>
      </c>
      <c r="D266" s="45" t="s">
        <v>484</v>
      </c>
      <c r="E266" s="20" t="s">
        <v>484</v>
      </c>
    </row>
    <row r="267" spans="1:5" x14ac:dyDescent="0.25">
      <c r="A267" s="64">
        <v>44735</v>
      </c>
      <c r="B267" s="20">
        <v>0</v>
      </c>
      <c r="C267" s="20" t="s">
        <v>484</v>
      </c>
      <c r="D267" s="45" t="s">
        <v>484</v>
      </c>
      <c r="E267" s="20" t="s">
        <v>484</v>
      </c>
    </row>
    <row r="268" spans="1:5" x14ac:dyDescent="0.25">
      <c r="A268" s="64">
        <v>44736</v>
      </c>
      <c r="B268" s="20">
        <v>0</v>
      </c>
      <c r="C268" s="20" t="s">
        <v>484</v>
      </c>
      <c r="D268" s="45" t="s">
        <v>484</v>
      </c>
      <c r="E268" s="20" t="s">
        <v>484</v>
      </c>
    </row>
    <row r="269" spans="1:5" x14ac:dyDescent="0.25">
      <c r="A269" s="64">
        <v>44737</v>
      </c>
      <c r="B269" s="20">
        <v>0</v>
      </c>
      <c r="C269" s="20" t="s">
        <v>484</v>
      </c>
      <c r="D269" s="45" t="s">
        <v>484</v>
      </c>
      <c r="E269" s="20" t="s">
        <v>484</v>
      </c>
    </row>
    <row r="270" spans="1:5" x14ac:dyDescent="0.25">
      <c r="A270" s="64">
        <v>44738</v>
      </c>
      <c r="B270" s="20">
        <v>0</v>
      </c>
      <c r="C270" s="20" t="s">
        <v>484</v>
      </c>
      <c r="D270" s="45" t="s">
        <v>484</v>
      </c>
      <c r="E270" s="20" t="s">
        <v>484</v>
      </c>
    </row>
    <row r="271" spans="1:5" x14ac:dyDescent="0.25">
      <c r="A271" s="64">
        <v>44739</v>
      </c>
      <c r="B271" s="20">
        <v>0</v>
      </c>
      <c r="C271" s="20" t="s">
        <v>484</v>
      </c>
      <c r="D271" s="45" t="s">
        <v>484</v>
      </c>
      <c r="E271" s="20" t="s">
        <v>484</v>
      </c>
    </row>
    <row r="272" spans="1:5" x14ac:dyDescent="0.25">
      <c r="A272" s="64">
        <v>44740</v>
      </c>
      <c r="B272" s="20">
        <v>0</v>
      </c>
      <c r="C272" s="20" t="s">
        <v>484</v>
      </c>
      <c r="D272" s="45" t="s">
        <v>484</v>
      </c>
      <c r="E272" s="20" t="s">
        <v>484</v>
      </c>
    </row>
    <row r="273" spans="1:5" x14ac:dyDescent="0.25">
      <c r="A273" s="64">
        <v>44741</v>
      </c>
      <c r="B273" s="20">
        <v>45</v>
      </c>
      <c r="C273" s="20" t="s">
        <v>484</v>
      </c>
      <c r="D273" s="45" t="s">
        <v>484</v>
      </c>
      <c r="E273" s="20" t="s">
        <v>484</v>
      </c>
    </row>
    <row r="274" spans="1:5" x14ac:dyDescent="0.25">
      <c r="A274" s="64">
        <v>44742</v>
      </c>
      <c r="B274" s="20">
        <v>45</v>
      </c>
      <c r="C274" s="20" t="s">
        <v>484</v>
      </c>
      <c r="D274" s="45" t="s">
        <v>484</v>
      </c>
      <c r="E274" s="20" t="s">
        <v>484</v>
      </c>
    </row>
    <row r="275" spans="1:5" x14ac:dyDescent="0.25">
      <c r="B275" s="10"/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9A3C3-5512-4F87-9F28-F11B98E2EAAB}">
  <dimension ref="A1:F967"/>
  <sheetViews>
    <sheetView zoomScale="77" workbookViewId="0">
      <selection activeCell="E21" sqref="E21"/>
    </sheetView>
  </sheetViews>
  <sheetFormatPr defaultColWidth="8.85546875" defaultRowHeight="15.75" x14ac:dyDescent="0.25"/>
  <cols>
    <col min="1" max="1" width="48.28515625" style="1" bestFit="1" customWidth="1"/>
    <col min="2" max="2" width="13.42578125" style="1" customWidth="1"/>
    <col min="3" max="3" width="15.5703125" style="1" customWidth="1"/>
    <col min="4" max="4" width="12" style="1" customWidth="1"/>
    <col min="5" max="5" width="10.28515625" style="1" customWidth="1"/>
    <col min="6" max="6" width="118.42578125" style="1" bestFit="1" customWidth="1"/>
    <col min="7" max="16384" width="8.85546875" style="1"/>
  </cols>
  <sheetData>
    <row r="1" spans="1:6" s="15" customFormat="1" ht="17.25" x14ac:dyDescent="0.3">
      <c r="A1" s="23" t="s">
        <v>147</v>
      </c>
      <c r="B1" s="49" t="s">
        <v>148</v>
      </c>
      <c r="C1" s="49" t="s">
        <v>149</v>
      </c>
      <c r="D1" s="49" t="s">
        <v>150</v>
      </c>
      <c r="E1" s="49" t="s">
        <v>151</v>
      </c>
      <c r="F1" s="49" t="s">
        <v>152</v>
      </c>
    </row>
    <row r="2" spans="1:6" x14ac:dyDescent="0.25">
      <c r="A2" s="65" t="s">
        <v>153</v>
      </c>
      <c r="B2" s="64">
        <v>44474</v>
      </c>
      <c r="C2" s="64">
        <v>44481</v>
      </c>
      <c r="D2" s="20" t="s">
        <v>195</v>
      </c>
      <c r="E2" s="20">
        <v>1</v>
      </c>
      <c r="F2" s="20" t="s">
        <v>198</v>
      </c>
    </row>
    <row r="3" spans="1:6" x14ac:dyDescent="0.25">
      <c r="A3" s="65" t="s">
        <v>153</v>
      </c>
      <c r="B3" s="64">
        <v>44474</v>
      </c>
      <c r="C3" s="64">
        <v>44481</v>
      </c>
      <c r="D3" s="20" t="s">
        <v>195</v>
      </c>
      <c r="E3" s="20">
        <v>1</v>
      </c>
      <c r="F3" s="20" t="s">
        <v>198</v>
      </c>
    </row>
    <row r="4" spans="1:6" x14ac:dyDescent="0.25">
      <c r="A4" s="65" t="s">
        <v>153</v>
      </c>
      <c r="B4" s="64">
        <v>44474</v>
      </c>
      <c r="C4" s="64">
        <v>44481</v>
      </c>
      <c r="D4" s="20" t="s">
        <v>158</v>
      </c>
      <c r="E4" s="20">
        <v>4</v>
      </c>
      <c r="F4" s="20" t="s">
        <v>199</v>
      </c>
    </row>
    <row r="5" spans="1:6" x14ac:dyDescent="0.25">
      <c r="A5" s="65" t="s">
        <v>153</v>
      </c>
      <c r="B5" s="64">
        <v>44474</v>
      </c>
      <c r="C5" s="64">
        <v>44481</v>
      </c>
      <c r="D5" s="20" t="s">
        <v>158</v>
      </c>
      <c r="E5" s="20">
        <v>4</v>
      </c>
      <c r="F5" s="20" t="s">
        <v>199</v>
      </c>
    </row>
    <row r="6" spans="1:6" x14ac:dyDescent="0.25">
      <c r="A6" s="65" t="s">
        <v>153</v>
      </c>
      <c r="B6" s="64">
        <v>44474</v>
      </c>
      <c r="C6" s="64">
        <v>44481</v>
      </c>
      <c r="D6" s="20" t="s">
        <v>158</v>
      </c>
      <c r="E6" s="20">
        <v>4</v>
      </c>
      <c r="F6" s="20" t="s">
        <v>199</v>
      </c>
    </row>
    <row r="7" spans="1:6" x14ac:dyDescent="0.25">
      <c r="A7" s="65" t="s">
        <v>153</v>
      </c>
      <c r="B7" s="64">
        <v>44474</v>
      </c>
      <c r="C7" s="64">
        <v>44481</v>
      </c>
      <c r="D7" s="20" t="s">
        <v>195</v>
      </c>
      <c r="E7" s="20">
        <v>1</v>
      </c>
      <c r="F7" s="20" t="s">
        <v>198</v>
      </c>
    </row>
    <row r="8" spans="1:6" x14ac:dyDescent="0.25">
      <c r="A8" s="65" t="s">
        <v>153</v>
      </c>
      <c r="B8" s="64">
        <v>44474</v>
      </c>
      <c r="C8" s="64">
        <v>44481</v>
      </c>
      <c r="D8" s="20" t="s">
        <v>158</v>
      </c>
      <c r="E8" s="20">
        <v>4</v>
      </c>
      <c r="F8" s="20" t="s">
        <v>199</v>
      </c>
    </row>
    <row r="9" spans="1:6" x14ac:dyDescent="0.25">
      <c r="A9" s="65" t="s">
        <v>153</v>
      </c>
      <c r="B9" s="64">
        <v>44474</v>
      </c>
      <c r="C9" s="64">
        <v>44481</v>
      </c>
      <c r="D9" s="20" t="s">
        <v>195</v>
      </c>
      <c r="E9" s="20">
        <v>1</v>
      </c>
      <c r="F9" s="20" t="s">
        <v>198</v>
      </c>
    </row>
    <row r="10" spans="1:6" x14ac:dyDescent="0.25">
      <c r="A10" s="65" t="s">
        <v>153</v>
      </c>
      <c r="B10" s="64">
        <v>44474</v>
      </c>
      <c r="C10" s="64">
        <v>44481</v>
      </c>
      <c r="D10" s="20" t="s">
        <v>195</v>
      </c>
      <c r="E10" s="20">
        <v>1</v>
      </c>
      <c r="F10" s="20" t="s">
        <v>198</v>
      </c>
    </row>
    <row r="11" spans="1:6" x14ac:dyDescent="0.25">
      <c r="A11" s="65" t="s">
        <v>153</v>
      </c>
      <c r="B11" s="64">
        <v>44474</v>
      </c>
      <c r="C11" s="64">
        <v>44481</v>
      </c>
      <c r="D11" s="20" t="s">
        <v>196</v>
      </c>
      <c r="E11" s="20">
        <v>2</v>
      </c>
      <c r="F11" s="20" t="s">
        <v>200</v>
      </c>
    </row>
    <row r="12" spans="1:6" x14ac:dyDescent="0.25">
      <c r="A12" s="65" t="s">
        <v>153</v>
      </c>
      <c r="B12" s="64">
        <v>44474</v>
      </c>
      <c r="C12" s="64">
        <v>44481</v>
      </c>
      <c r="D12" s="20" t="s">
        <v>195</v>
      </c>
      <c r="E12" s="20">
        <v>1</v>
      </c>
      <c r="F12" s="20" t="s">
        <v>198</v>
      </c>
    </row>
    <row r="13" spans="1:6" x14ac:dyDescent="0.25">
      <c r="A13" s="65" t="s">
        <v>153</v>
      </c>
      <c r="B13" s="64">
        <v>44474</v>
      </c>
      <c r="C13" s="64">
        <v>44481</v>
      </c>
      <c r="D13" s="20" t="s">
        <v>195</v>
      </c>
      <c r="E13" s="20">
        <v>1</v>
      </c>
      <c r="F13" s="20" t="s">
        <v>201</v>
      </c>
    </row>
    <row r="14" spans="1:6" x14ac:dyDescent="0.25">
      <c r="A14" s="65" t="s">
        <v>153</v>
      </c>
      <c r="B14" s="64">
        <v>44474</v>
      </c>
      <c r="C14" s="64">
        <v>44481</v>
      </c>
      <c r="D14" s="20" t="s">
        <v>195</v>
      </c>
      <c r="E14" s="20">
        <v>1</v>
      </c>
      <c r="F14" s="20" t="s">
        <v>202</v>
      </c>
    </row>
    <row r="15" spans="1:6" x14ac:dyDescent="0.25">
      <c r="A15" s="65" t="s">
        <v>153</v>
      </c>
      <c r="B15" s="64">
        <v>44474</v>
      </c>
      <c r="C15" s="64">
        <v>44481</v>
      </c>
      <c r="D15" s="20" t="s">
        <v>195</v>
      </c>
      <c r="E15" s="20">
        <v>1</v>
      </c>
      <c r="F15" s="20" t="s">
        <v>198</v>
      </c>
    </row>
    <row r="16" spans="1:6" x14ac:dyDescent="0.25">
      <c r="A16" s="65" t="s">
        <v>153</v>
      </c>
      <c r="B16" s="64">
        <v>44474</v>
      </c>
      <c r="C16" s="64">
        <v>44481</v>
      </c>
      <c r="D16" s="20" t="s">
        <v>195</v>
      </c>
      <c r="E16" s="20">
        <v>1</v>
      </c>
      <c r="F16" s="20" t="s">
        <v>198</v>
      </c>
    </row>
    <row r="17" spans="1:6" x14ac:dyDescent="0.25">
      <c r="A17" s="65" t="s">
        <v>153</v>
      </c>
      <c r="B17" s="64">
        <v>44474</v>
      </c>
      <c r="C17" s="64">
        <v>44481</v>
      </c>
      <c r="D17" s="20" t="s">
        <v>195</v>
      </c>
      <c r="E17" s="20">
        <v>1</v>
      </c>
      <c r="F17" s="20" t="s">
        <v>198</v>
      </c>
    </row>
    <row r="18" spans="1:6" x14ac:dyDescent="0.25">
      <c r="A18" s="65" t="s">
        <v>153</v>
      </c>
      <c r="B18" s="64">
        <v>44474</v>
      </c>
      <c r="C18" s="64">
        <v>44481</v>
      </c>
      <c r="D18" s="20" t="s">
        <v>195</v>
      </c>
      <c r="E18" s="20">
        <v>1</v>
      </c>
      <c r="F18" s="20" t="s">
        <v>198</v>
      </c>
    </row>
    <row r="19" spans="1:6" x14ac:dyDescent="0.25">
      <c r="A19" s="65" t="s">
        <v>153</v>
      </c>
      <c r="B19" s="64">
        <v>44474</v>
      </c>
      <c r="C19" s="64">
        <v>44481</v>
      </c>
      <c r="D19" s="20" t="s">
        <v>195</v>
      </c>
      <c r="E19" s="20">
        <v>1</v>
      </c>
      <c r="F19" s="20" t="s">
        <v>198</v>
      </c>
    </row>
    <row r="20" spans="1:6" x14ac:dyDescent="0.25">
      <c r="A20" s="65" t="s">
        <v>153</v>
      </c>
      <c r="B20" s="64">
        <v>44474</v>
      </c>
      <c r="C20" s="64">
        <v>44481</v>
      </c>
      <c r="D20" s="20" t="s">
        <v>158</v>
      </c>
      <c r="E20" s="20">
        <v>4</v>
      </c>
      <c r="F20" s="20" t="s">
        <v>199</v>
      </c>
    </row>
    <row r="21" spans="1:6" x14ac:dyDescent="0.25">
      <c r="A21" s="65" t="s">
        <v>153</v>
      </c>
      <c r="B21" s="64">
        <v>44474</v>
      </c>
      <c r="C21" s="64">
        <v>44481</v>
      </c>
      <c r="D21" s="20" t="s">
        <v>158</v>
      </c>
      <c r="E21" s="20">
        <v>4</v>
      </c>
      <c r="F21" s="20" t="s">
        <v>199</v>
      </c>
    </row>
    <row r="22" spans="1:6" x14ac:dyDescent="0.25">
      <c r="A22" s="65" t="s">
        <v>153</v>
      </c>
      <c r="B22" s="64">
        <v>44474</v>
      </c>
      <c r="C22" s="64">
        <v>44481</v>
      </c>
      <c r="D22" s="20" t="s">
        <v>158</v>
      </c>
      <c r="E22" s="20">
        <v>4</v>
      </c>
      <c r="F22" s="20" t="s">
        <v>203</v>
      </c>
    </row>
    <row r="23" spans="1:6" x14ac:dyDescent="0.25">
      <c r="A23" s="65" t="s">
        <v>153</v>
      </c>
      <c r="B23" s="64">
        <v>44474</v>
      </c>
      <c r="C23" s="64">
        <v>44481</v>
      </c>
      <c r="D23" s="20" t="s">
        <v>195</v>
      </c>
      <c r="E23" s="20">
        <v>1</v>
      </c>
      <c r="F23" s="20" t="s">
        <v>198</v>
      </c>
    </row>
    <row r="24" spans="1:6" x14ac:dyDescent="0.25">
      <c r="A24" s="65" t="s">
        <v>153</v>
      </c>
      <c r="B24" s="64">
        <v>44474</v>
      </c>
      <c r="C24" s="64">
        <v>44481</v>
      </c>
      <c r="D24" s="20" t="s">
        <v>195</v>
      </c>
      <c r="E24" s="20">
        <v>1</v>
      </c>
      <c r="F24" s="20" t="s">
        <v>198</v>
      </c>
    </row>
    <row r="25" spans="1:6" x14ac:dyDescent="0.25">
      <c r="A25" s="65" t="s">
        <v>153</v>
      </c>
      <c r="B25" s="64">
        <v>44474</v>
      </c>
      <c r="C25" s="64">
        <v>44481</v>
      </c>
      <c r="D25" s="20" t="s">
        <v>195</v>
      </c>
      <c r="E25" s="20">
        <v>1</v>
      </c>
      <c r="F25" s="20" t="s">
        <v>198</v>
      </c>
    </row>
    <row r="26" spans="1:6" x14ac:dyDescent="0.25">
      <c r="A26" s="65" t="s">
        <v>153</v>
      </c>
      <c r="B26" s="64">
        <v>44481</v>
      </c>
      <c r="C26" s="64">
        <v>44488</v>
      </c>
      <c r="D26" s="20" t="s">
        <v>195</v>
      </c>
      <c r="E26" s="20">
        <v>1</v>
      </c>
      <c r="F26" s="20" t="s">
        <v>198</v>
      </c>
    </row>
    <row r="27" spans="1:6" x14ac:dyDescent="0.25">
      <c r="A27" s="65" t="s">
        <v>153</v>
      </c>
      <c r="B27" s="64">
        <v>44481</v>
      </c>
      <c r="C27" s="64">
        <v>44488</v>
      </c>
      <c r="D27" s="20" t="s">
        <v>195</v>
      </c>
      <c r="E27" s="20">
        <v>1</v>
      </c>
      <c r="F27" s="20" t="s">
        <v>198</v>
      </c>
    </row>
    <row r="28" spans="1:6" x14ac:dyDescent="0.25">
      <c r="A28" s="65" t="s">
        <v>153</v>
      </c>
      <c r="B28" s="64">
        <v>44481</v>
      </c>
      <c r="C28" s="64">
        <v>44488</v>
      </c>
      <c r="D28" s="20" t="s">
        <v>158</v>
      </c>
      <c r="E28" s="20">
        <v>4</v>
      </c>
      <c r="F28" s="20" t="s">
        <v>199</v>
      </c>
    </row>
    <row r="29" spans="1:6" x14ac:dyDescent="0.25">
      <c r="A29" s="65" t="s">
        <v>153</v>
      </c>
      <c r="B29" s="64">
        <v>44481</v>
      </c>
      <c r="C29" s="64">
        <v>44488</v>
      </c>
      <c r="D29" s="20" t="s">
        <v>158</v>
      </c>
      <c r="E29" s="20">
        <v>4</v>
      </c>
      <c r="F29" s="20" t="s">
        <v>199</v>
      </c>
    </row>
    <row r="30" spans="1:6" x14ac:dyDescent="0.25">
      <c r="A30" s="65" t="s">
        <v>153</v>
      </c>
      <c r="B30" s="64">
        <v>44481</v>
      </c>
      <c r="C30" s="64">
        <v>44488</v>
      </c>
      <c r="D30" s="20" t="s">
        <v>158</v>
      </c>
      <c r="E30" s="20">
        <v>4</v>
      </c>
      <c r="F30" s="20" t="s">
        <v>199</v>
      </c>
    </row>
    <row r="31" spans="1:6" x14ac:dyDescent="0.25">
      <c r="A31" s="65" t="s">
        <v>153</v>
      </c>
      <c r="B31" s="64">
        <v>44481</v>
      </c>
      <c r="C31" s="64">
        <v>44488</v>
      </c>
      <c r="D31" s="20" t="s">
        <v>195</v>
      </c>
      <c r="E31" s="20">
        <v>1</v>
      </c>
      <c r="F31" s="20" t="s">
        <v>198</v>
      </c>
    </row>
    <row r="32" spans="1:6" x14ac:dyDescent="0.25">
      <c r="A32" s="65" t="s">
        <v>153</v>
      </c>
      <c r="B32" s="64">
        <v>44481</v>
      </c>
      <c r="C32" s="64">
        <v>44488</v>
      </c>
      <c r="D32" s="20" t="s">
        <v>158</v>
      </c>
      <c r="E32" s="20">
        <v>4</v>
      </c>
      <c r="F32" s="20" t="s">
        <v>199</v>
      </c>
    </row>
    <row r="33" spans="1:6" x14ac:dyDescent="0.25">
      <c r="A33" s="65" t="s">
        <v>153</v>
      </c>
      <c r="B33" s="64">
        <v>44481</v>
      </c>
      <c r="C33" s="64">
        <v>44488</v>
      </c>
      <c r="D33" s="20" t="s">
        <v>195</v>
      </c>
      <c r="E33" s="20">
        <v>1</v>
      </c>
      <c r="F33" s="20" t="s">
        <v>198</v>
      </c>
    </row>
    <row r="34" spans="1:6" x14ac:dyDescent="0.25">
      <c r="A34" s="65" t="s">
        <v>153</v>
      </c>
      <c r="B34" s="64">
        <v>44481</v>
      </c>
      <c r="C34" s="64">
        <v>44488</v>
      </c>
      <c r="D34" s="20" t="s">
        <v>195</v>
      </c>
      <c r="E34" s="20">
        <v>1</v>
      </c>
      <c r="F34" s="20" t="s">
        <v>198</v>
      </c>
    </row>
    <row r="35" spans="1:6" x14ac:dyDescent="0.25">
      <c r="A35" s="65" t="s">
        <v>153</v>
      </c>
      <c r="B35" s="64">
        <v>44481</v>
      </c>
      <c r="C35" s="64">
        <v>44488</v>
      </c>
      <c r="D35" s="20" t="s">
        <v>196</v>
      </c>
      <c r="E35" s="20">
        <v>2</v>
      </c>
      <c r="F35" s="20" t="s">
        <v>200</v>
      </c>
    </row>
    <row r="36" spans="1:6" x14ac:dyDescent="0.25">
      <c r="A36" s="65" t="s">
        <v>153</v>
      </c>
      <c r="B36" s="64">
        <v>44481</v>
      </c>
      <c r="C36" s="64">
        <v>44488</v>
      </c>
      <c r="D36" s="20" t="s">
        <v>195</v>
      </c>
      <c r="E36" s="20">
        <v>1</v>
      </c>
      <c r="F36" s="20" t="s">
        <v>198</v>
      </c>
    </row>
    <row r="37" spans="1:6" x14ac:dyDescent="0.25">
      <c r="A37" s="65" t="s">
        <v>154</v>
      </c>
      <c r="B37" s="64">
        <v>44481</v>
      </c>
      <c r="C37" s="64">
        <v>44488</v>
      </c>
      <c r="D37" s="20" t="s">
        <v>195</v>
      </c>
      <c r="E37" s="20">
        <v>1</v>
      </c>
      <c r="F37" s="20" t="s">
        <v>198</v>
      </c>
    </row>
    <row r="38" spans="1:6" x14ac:dyDescent="0.25">
      <c r="A38" s="65" t="s">
        <v>154</v>
      </c>
      <c r="B38" s="64">
        <v>44481</v>
      </c>
      <c r="C38" s="64">
        <v>44488</v>
      </c>
      <c r="D38" s="20" t="s">
        <v>197</v>
      </c>
      <c r="E38" s="20">
        <v>3</v>
      </c>
      <c r="F38" s="20" t="s">
        <v>204</v>
      </c>
    </row>
    <row r="39" spans="1:6" x14ac:dyDescent="0.25">
      <c r="A39" s="65" t="s">
        <v>154</v>
      </c>
      <c r="B39" s="64">
        <v>44481</v>
      </c>
      <c r="C39" s="64">
        <v>44488</v>
      </c>
      <c r="D39" s="20" t="s">
        <v>195</v>
      </c>
      <c r="E39" s="20">
        <v>1</v>
      </c>
      <c r="F39" s="20" t="s">
        <v>198</v>
      </c>
    </row>
    <row r="40" spans="1:6" x14ac:dyDescent="0.25">
      <c r="A40" s="65" t="s">
        <v>154</v>
      </c>
      <c r="B40" s="64">
        <v>44481</v>
      </c>
      <c r="C40" s="64">
        <v>44488</v>
      </c>
      <c r="D40" s="20" t="s">
        <v>195</v>
      </c>
      <c r="E40" s="20">
        <v>1</v>
      </c>
      <c r="F40" s="20" t="s">
        <v>198</v>
      </c>
    </row>
    <row r="41" spans="1:6" x14ac:dyDescent="0.25">
      <c r="A41" s="65" t="s">
        <v>154</v>
      </c>
      <c r="B41" s="64">
        <v>44481</v>
      </c>
      <c r="C41" s="64">
        <v>44488</v>
      </c>
      <c r="D41" s="20" t="s">
        <v>195</v>
      </c>
      <c r="E41" s="20">
        <v>1</v>
      </c>
      <c r="F41" s="20" t="s">
        <v>198</v>
      </c>
    </row>
    <row r="42" spans="1:6" x14ac:dyDescent="0.25">
      <c r="A42" s="65" t="s">
        <v>154</v>
      </c>
      <c r="B42" s="64">
        <v>44481</v>
      </c>
      <c r="C42" s="64">
        <v>44488</v>
      </c>
      <c r="D42" s="20" t="s">
        <v>195</v>
      </c>
      <c r="E42" s="20">
        <v>1</v>
      </c>
      <c r="F42" s="20" t="s">
        <v>198</v>
      </c>
    </row>
    <row r="43" spans="1:6" x14ac:dyDescent="0.25">
      <c r="A43" s="65" t="s">
        <v>154</v>
      </c>
      <c r="B43" s="64">
        <v>44481</v>
      </c>
      <c r="C43" s="64">
        <v>44488</v>
      </c>
      <c r="D43" s="20" t="s">
        <v>195</v>
      </c>
      <c r="E43" s="20">
        <v>1</v>
      </c>
      <c r="F43" s="20" t="s">
        <v>198</v>
      </c>
    </row>
    <row r="44" spans="1:6" x14ac:dyDescent="0.25">
      <c r="A44" s="65" t="s">
        <v>154</v>
      </c>
      <c r="B44" s="64">
        <v>44481</v>
      </c>
      <c r="C44" s="64">
        <v>44488</v>
      </c>
      <c r="D44" s="20" t="s">
        <v>158</v>
      </c>
      <c r="E44" s="20">
        <v>4</v>
      </c>
      <c r="F44" s="20" t="s">
        <v>199</v>
      </c>
    </row>
    <row r="45" spans="1:6" x14ac:dyDescent="0.25">
      <c r="A45" s="65" t="s">
        <v>154</v>
      </c>
      <c r="B45" s="64">
        <v>44481</v>
      </c>
      <c r="C45" s="64">
        <v>44488</v>
      </c>
      <c r="D45" s="20" t="s">
        <v>158</v>
      </c>
      <c r="E45" s="20">
        <v>4</v>
      </c>
      <c r="F45" s="20" t="s">
        <v>199</v>
      </c>
    </row>
    <row r="46" spans="1:6" x14ac:dyDescent="0.25">
      <c r="A46" s="65" t="s">
        <v>154</v>
      </c>
      <c r="B46" s="64">
        <v>44481</v>
      </c>
      <c r="C46" s="64">
        <v>44488</v>
      </c>
      <c r="D46" s="20" t="s">
        <v>158</v>
      </c>
      <c r="E46" s="20">
        <v>4</v>
      </c>
      <c r="F46" s="20" t="s">
        <v>203</v>
      </c>
    </row>
    <row r="47" spans="1:6" x14ac:dyDescent="0.25">
      <c r="A47" s="65" t="s">
        <v>154</v>
      </c>
      <c r="B47" s="64">
        <v>44481</v>
      </c>
      <c r="C47" s="64">
        <v>44488</v>
      </c>
      <c r="D47" s="20" t="s">
        <v>195</v>
      </c>
      <c r="E47" s="20">
        <v>1</v>
      </c>
      <c r="F47" s="20" t="s">
        <v>198</v>
      </c>
    </row>
    <row r="48" spans="1:6" x14ac:dyDescent="0.25">
      <c r="A48" s="65" t="s">
        <v>154</v>
      </c>
      <c r="B48" s="64">
        <v>44481</v>
      </c>
      <c r="C48" s="64">
        <v>44488</v>
      </c>
      <c r="D48" s="20" t="s">
        <v>195</v>
      </c>
      <c r="E48" s="20">
        <v>1</v>
      </c>
      <c r="F48" s="20" t="s">
        <v>198</v>
      </c>
    </row>
    <row r="49" spans="1:6" x14ac:dyDescent="0.25">
      <c r="A49" s="65" t="s">
        <v>154</v>
      </c>
      <c r="B49" s="64">
        <v>44481</v>
      </c>
      <c r="C49" s="64">
        <v>44488</v>
      </c>
      <c r="D49" s="20" t="s">
        <v>195</v>
      </c>
      <c r="E49" s="20">
        <v>1</v>
      </c>
      <c r="F49" s="20" t="s">
        <v>198</v>
      </c>
    </row>
    <row r="50" spans="1:6" x14ac:dyDescent="0.25">
      <c r="A50" s="65" t="s">
        <v>154</v>
      </c>
      <c r="B50" s="64">
        <v>44481</v>
      </c>
      <c r="C50" s="64">
        <v>44488</v>
      </c>
      <c r="D50" s="20" t="s">
        <v>195</v>
      </c>
      <c r="E50" s="20">
        <v>1</v>
      </c>
      <c r="F50" s="20" t="s">
        <v>198</v>
      </c>
    </row>
    <row r="51" spans="1:6" x14ac:dyDescent="0.25">
      <c r="A51" s="65" t="s">
        <v>154</v>
      </c>
      <c r="B51" s="64">
        <v>44488</v>
      </c>
      <c r="C51" s="64">
        <v>44502</v>
      </c>
      <c r="D51" s="20" t="s">
        <v>195</v>
      </c>
      <c r="E51" s="20">
        <v>1</v>
      </c>
      <c r="F51" s="20" t="s">
        <v>198</v>
      </c>
    </row>
    <row r="52" spans="1:6" x14ac:dyDescent="0.25">
      <c r="A52" s="65" t="s">
        <v>154</v>
      </c>
      <c r="B52" s="64">
        <v>44488</v>
      </c>
      <c r="C52" s="64">
        <v>44502</v>
      </c>
      <c r="D52" s="20" t="s">
        <v>195</v>
      </c>
      <c r="E52" s="20">
        <v>1</v>
      </c>
      <c r="F52" s="20" t="s">
        <v>198</v>
      </c>
    </row>
    <row r="53" spans="1:6" x14ac:dyDescent="0.25">
      <c r="A53" s="65" t="s">
        <v>154</v>
      </c>
      <c r="B53" s="64">
        <v>44488</v>
      </c>
      <c r="C53" s="64">
        <v>44502</v>
      </c>
      <c r="D53" s="20" t="s">
        <v>158</v>
      </c>
      <c r="E53" s="20">
        <v>4</v>
      </c>
      <c r="F53" s="20" t="s">
        <v>199</v>
      </c>
    </row>
    <row r="54" spans="1:6" x14ac:dyDescent="0.25">
      <c r="A54" s="65" t="s">
        <v>154</v>
      </c>
      <c r="B54" s="64">
        <v>44488</v>
      </c>
      <c r="C54" s="64">
        <v>44502</v>
      </c>
      <c r="D54" s="20" t="s">
        <v>158</v>
      </c>
      <c r="E54" s="20">
        <v>4</v>
      </c>
      <c r="F54" s="20" t="s">
        <v>199</v>
      </c>
    </row>
    <row r="55" spans="1:6" x14ac:dyDescent="0.25">
      <c r="A55" s="65" t="s">
        <v>154</v>
      </c>
      <c r="B55" s="64">
        <v>44488</v>
      </c>
      <c r="C55" s="64">
        <v>44502</v>
      </c>
      <c r="D55" s="20" t="s">
        <v>158</v>
      </c>
      <c r="E55" s="20">
        <v>4</v>
      </c>
      <c r="F55" s="20" t="s">
        <v>199</v>
      </c>
    </row>
    <row r="56" spans="1:6" x14ac:dyDescent="0.25">
      <c r="A56" s="65" t="s">
        <v>154</v>
      </c>
      <c r="B56" s="64">
        <v>44488</v>
      </c>
      <c r="C56" s="64">
        <v>44502</v>
      </c>
      <c r="D56" s="20" t="s">
        <v>195</v>
      </c>
      <c r="E56" s="20">
        <v>1</v>
      </c>
      <c r="F56" s="20" t="s">
        <v>198</v>
      </c>
    </row>
    <row r="57" spans="1:6" x14ac:dyDescent="0.25">
      <c r="A57" s="65" t="s">
        <v>154</v>
      </c>
      <c r="B57" s="64">
        <v>44488</v>
      </c>
      <c r="C57" s="64">
        <v>44502</v>
      </c>
      <c r="D57" s="20" t="s">
        <v>158</v>
      </c>
      <c r="E57" s="20">
        <v>4</v>
      </c>
      <c r="F57" s="20" t="s">
        <v>199</v>
      </c>
    </row>
    <row r="58" spans="1:6" x14ac:dyDescent="0.25">
      <c r="A58" s="65" t="s">
        <v>154</v>
      </c>
      <c r="B58" s="64">
        <v>44488</v>
      </c>
      <c r="C58" s="64">
        <v>44502</v>
      </c>
      <c r="D58" s="20" t="s">
        <v>195</v>
      </c>
      <c r="E58" s="20">
        <v>1</v>
      </c>
      <c r="F58" s="20" t="s">
        <v>198</v>
      </c>
    </row>
    <row r="59" spans="1:6" x14ac:dyDescent="0.25">
      <c r="A59" s="65" t="s">
        <v>154</v>
      </c>
      <c r="B59" s="64">
        <v>44488</v>
      </c>
      <c r="C59" s="64">
        <v>44502</v>
      </c>
      <c r="D59" s="20" t="s">
        <v>195</v>
      </c>
      <c r="E59" s="20">
        <v>1</v>
      </c>
      <c r="F59" s="20" t="s">
        <v>198</v>
      </c>
    </row>
    <row r="60" spans="1:6" x14ac:dyDescent="0.25">
      <c r="A60" s="65" t="s">
        <v>154</v>
      </c>
      <c r="B60" s="64">
        <v>44488</v>
      </c>
      <c r="C60" s="64">
        <v>44502</v>
      </c>
      <c r="D60" s="20" t="s">
        <v>196</v>
      </c>
      <c r="E60" s="20">
        <v>2</v>
      </c>
      <c r="F60" s="20" t="s">
        <v>200</v>
      </c>
    </row>
    <row r="61" spans="1:6" x14ac:dyDescent="0.25">
      <c r="A61" s="65" t="s">
        <v>154</v>
      </c>
      <c r="B61" s="64">
        <v>44488</v>
      </c>
      <c r="C61" s="64">
        <v>44502</v>
      </c>
      <c r="D61" s="20" t="s">
        <v>195</v>
      </c>
      <c r="E61" s="20">
        <v>1</v>
      </c>
      <c r="F61" s="20" t="s">
        <v>198</v>
      </c>
    </row>
    <row r="62" spans="1:6" x14ac:dyDescent="0.25">
      <c r="A62" s="65" t="s">
        <v>154</v>
      </c>
      <c r="B62" s="64">
        <v>44488</v>
      </c>
      <c r="C62" s="64">
        <v>44502</v>
      </c>
      <c r="D62" s="20" t="s">
        <v>195</v>
      </c>
      <c r="E62" s="20">
        <v>1</v>
      </c>
      <c r="F62" s="20" t="s">
        <v>201</v>
      </c>
    </row>
    <row r="63" spans="1:6" x14ac:dyDescent="0.25">
      <c r="A63" s="65" t="s">
        <v>154</v>
      </c>
      <c r="B63" s="64">
        <v>44488</v>
      </c>
      <c r="C63" s="64">
        <v>44502</v>
      </c>
      <c r="D63" s="20" t="s">
        <v>197</v>
      </c>
      <c r="E63" s="20">
        <v>3</v>
      </c>
      <c r="F63" s="20" t="s">
        <v>205</v>
      </c>
    </row>
    <row r="64" spans="1:6" x14ac:dyDescent="0.25">
      <c r="A64" s="65" t="s">
        <v>154</v>
      </c>
      <c r="B64" s="64">
        <v>44488</v>
      </c>
      <c r="C64" s="64">
        <v>44502</v>
      </c>
      <c r="D64" s="20" t="s">
        <v>195</v>
      </c>
      <c r="E64" s="20">
        <v>1</v>
      </c>
      <c r="F64" s="20" t="s">
        <v>198</v>
      </c>
    </row>
    <row r="65" spans="1:6" x14ac:dyDescent="0.25">
      <c r="A65" s="65" t="s">
        <v>154</v>
      </c>
      <c r="B65" s="64">
        <v>44488</v>
      </c>
      <c r="C65" s="64">
        <v>44502</v>
      </c>
      <c r="D65" s="20" t="s">
        <v>195</v>
      </c>
      <c r="E65" s="20">
        <v>1</v>
      </c>
      <c r="F65" s="20" t="s">
        <v>198</v>
      </c>
    </row>
    <row r="66" spans="1:6" x14ac:dyDescent="0.25">
      <c r="A66" s="65" t="s">
        <v>154</v>
      </c>
      <c r="B66" s="64">
        <v>44488</v>
      </c>
      <c r="C66" s="64">
        <v>44502</v>
      </c>
      <c r="D66" s="20" t="s">
        <v>195</v>
      </c>
      <c r="E66" s="20">
        <v>1</v>
      </c>
      <c r="F66" s="20" t="s">
        <v>198</v>
      </c>
    </row>
    <row r="67" spans="1:6" x14ac:dyDescent="0.25">
      <c r="A67" s="65" t="s">
        <v>154</v>
      </c>
      <c r="B67" s="64">
        <v>44488</v>
      </c>
      <c r="C67" s="64">
        <v>44502</v>
      </c>
      <c r="D67" s="20" t="s">
        <v>195</v>
      </c>
      <c r="E67" s="20">
        <v>1</v>
      </c>
      <c r="F67" s="20" t="s">
        <v>198</v>
      </c>
    </row>
    <row r="68" spans="1:6" x14ac:dyDescent="0.25">
      <c r="A68" s="65" t="s">
        <v>154</v>
      </c>
      <c r="B68" s="64">
        <v>44488</v>
      </c>
      <c r="C68" s="64">
        <v>44502</v>
      </c>
      <c r="D68" s="20" t="s">
        <v>195</v>
      </c>
      <c r="E68" s="20">
        <v>1</v>
      </c>
      <c r="F68" s="20" t="s">
        <v>198</v>
      </c>
    </row>
    <row r="69" spans="1:6" x14ac:dyDescent="0.25">
      <c r="A69" s="65" t="s">
        <v>154</v>
      </c>
      <c r="B69" s="64">
        <v>44488</v>
      </c>
      <c r="C69" s="64">
        <v>44502</v>
      </c>
      <c r="D69" s="20" t="s">
        <v>158</v>
      </c>
      <c r="E69" s="20">
        <v>4</v>
      </c>
      <c r="F69" s="20" t="s">
        <v>199</v>
      </c>
    </row>
    <row r="70" spans="1:6" x14ac:dyDescent="0.25">
      <c r="A70" s="65" t="s">
        <v>154</v>
      </c>
      <c r="B70" s="64">
        <v>44488</v>
      </c>
      <c r="C70" s="64">
        <v>44502</v>
      </c>
      <c r="D70" s="20" t="s">
        <v>158</v>
      </c>
      <c r="E70" s="20">
        <v>4</v>
      </c>
      <c r="F70" s="20" t="s">
        <v>199</v>
      </c>
    </row>
    <row r="71" spans="1:6" x14ac:dyDescent="0.25">
      <c r="A71" s="65" t="s">
        <v>154</v>
      </c>
      <c r="B71" s="64">
        <v>44488</v>
      </c>
      <c r="C71" s="64">
        <v>44502</v>
      </c>
      <c r="D71" s="20" t="s">
        <v>158</v>
      </c>
      <c r="E71" s="20">
        <v>4</v>
      </c>
      <c r="F71" s="20" t="s">
        <v>203</v>
      </c>
    </row>
    <row r="72" spans="1:6" x14ac:dyDescent="0.25">
      <c r="A72" s="65" t="s">
        <v>155</v>
      </c>
      <c r="B72" s="64">
        <v>44488</v>
      </c>
      <c r="C72" s="64">
        <v>44502</v>
      </c>
      <c r="D72" s="20" t="s">
        <v>195</v>
      </c>
      <c r="E72" s="20">
        <v>1</v>
      </c>
      <c r="F72" s="20" t="s">
        <v>198</v>
      </c>
    </row>
    <row r="73" spans="1:6" x14ac:dyDescent="0.25">
      <c r="A73" s="65" t="s">
        <v>155</v>
      </c>
      <c r="B73" s="64">
        <v>44488</v>
      </c>
      <c r="C73" s="64">
        <v>44502</v>
      </c>
      <c r="D73" s="20" t="s">
        <v>195</v>
      </c>
      <c r="E73" s="20">
        <v>1</v>
      </c>
      <c r="F73" s="20" t="s">
        <v>198</v>
      </c>
    </row>
    <row r="74" spans="1:6" x14ac:dyDescent="0.25">
      <c r="A74" s="65" t="s">
        <v>155</v>
      </c>
      <c r="B74" s="64">
        <v>44488</v>
      </c>
      <c r="C74" s="64">
        <v>44502</v>
      </c>
      <c r="D74" s="20" t="s">
        <v>195</v>
      </c>
      <c r="E74" s="20">
        <v>1</v>
      </c>
      <c r="F74" s="20" t="s">
        <v>198</v>
      </c>
    </row>
    <row r="75" spans="1:6" x14ac:dyDescent="0.25">
      <c r="A75" s="65" t="s">
        <v>155</v>
      </c>
      <c r="B75" s="64">
        <v>44502</v>
      </c>
      <c r="C75" s="64">
        <v>44509</v>
      </c>
      <c r="D75" s="20" t="s">
        <v>196</v>
      </c>
      <c r="E75" s="20">
        <v>2</v>
      </c>
      <c r="F75" s="20" t="s">
        <v>206</v>
      </c>
    </row>
    <row r="76" spans="1:6" x14ac:dyDescent="0.25">
      <c r="A76" s="65" t="s">
        <v>155</v>
      </c>
      <c r="B76" s="64">
        <v>44502</v>
      </c>
      <c r="C76" s="64">
        <v>44509</v>
      </c>
      <c r="D76" s="20" t="s">
        <v>195</v>
      </c>
      <c r="E76" s="20">
        <v>1</v>
      </c>
      <c r="F76" s="20" t="s">
        <v>207</v>
      </c>
    </row>
    <row r="77" spans="1:6" x14ac:dyDescent="0.25">
      <c r="A77" s="65" t="s">
        <v>155</v>
      </c>
      <c r="B77" s="64">
        <v>44502</v>
      </c>
      <c r="C77" s="64">
        <v>44509</v>
      </c>
      <c r="D77" s="20" t="s">
        <v>158</v>
      </c>
      <c r="E77" s="20">
        <v>4</v>
      </c>
      <c r="F77" s="20" t="s">
        <v>208</v>
      </c>
    </row>
    <row r="78" spans="1:6" x14ac:dyDescent="0.25">
      <c r="A78" s="65" t="s">
        <v>155</v>
      </c>
      <c r="B78" s="64">
        <v>44502</v>
      </c>
      <c r="C78" s="64">
        <v>44509</v>
      </c>
      <c r="D78" s="20" t="s">
        <v>158</v>
      </c>
      <c r="E78" s="20">
        <v>4</v>
      </c>
      <c r="F78" s="20" t="s">
        <v>208</v>
      </c>
    </row>
    <row r="79" spans="1:6" x14ac:dyDescent="0.25">
      <c r="A79" s="65" t="s">
        <v>155</v>
      </c>
      <c r="B79" s="64">
        <v>44502</v>
      </c>
      <c r="C79" s="64">
        <v>44509</v>
      </c>
      <c r="D79" s="20" t="s">
        <v>158</v>
      </c>
      <c r="E79" s="20">
        <v>4</v>
      </c>
      <c r="F79" s="20" t="s">
        <v>208</v>
      </c>
    </row>
    <row r="80" spans="1:6" x14ac:dyDescent="0.25">
      <c r="A80" s="65" t="s">
        <v>155</v>
      </c>
      <c r="B80" s="64">
        <v>44502</v>
      </c>
      <c r="C80" s="64">
        <v>44509</v>
      </c>
      <c r="D80" s="20" t="s">
        <v>195</v>
      </c>
      <c r="E80" s="20">
        <v>1</v>
      </c>
      <c r="F80" s="20" t="s">
        <v>207</v>
      </c>
    </row>
    <row r="81" spans="1:6" x14ac:dyDescent="0.25">
      <c r="A81" s="65" t="s">
        <v>155</v>
      </c>
      <c r="B81" s="64">
        <v>44502</v>
      </c>
      <c r="C81" s="64">
        <v>44509</v>
      </c>
      <c r="D81" s="20" t="s">
        <v>158</v>
      </c>
      <c r="E81" s="20">
        <v>4</v>
      </c>
      <c r="F81" s="20" t="s">
        <v>208</v>
      </c>
    </row>
    <row r="82" spans="1:6" x14ac:dyDescent="0.25">
      <c r="A82" s="65" t="s">
        <v>155</v>
      </c>
      <c r="B82" s="64">
        <v>44502</v>
      </c>
      <c r="C82" s="64">
        <v>44509</v>
      </c>
      <c r="D82" s="20" t="s">
        <v>195</v>
      </c>
      <c r="E82" s="20">
        <v>1</v>
      </c>
      <c r="F82" s="20" t="s">
        <v>207</v>
      </c>
    </row>
    <row r="83" spans="1:6" x14ac:dyDescent="0.25">
      <c r="A83" s="65" t="s">
        <v>155</v>
      </c>
      <c r="B83" s="64">
        <v>44502</v>
      </c>
      <c r="C83" s="64">
        <v>44509</v>
      </c>
      <c r="D83" s="20" t="s">
        <v>195</v>
      </c>
      <c r="E83" s="20">
        <v>1</v>
      </c>
      <c r="F83" s="20" t="s">
        <v>207</v>
      </c>
    </row>
    <row r="84" spans="1:6" x14ac:dyDescent="0.25">
      <c r="A84" s="65" t="s">
        <v>155</v>
      </c>
      <c r="B84" s="64">
        <v>44502</v>
      </c>
      <c r="C84" s="64">
        <v>44509</v>
      </c>
      <c r="D84" s="20" t="s">
        <v>196</v>
      </c>
      <c r="E84" s="20">
        <v>2</v>
      </c>
      <c r="F84" s="20" t="s">
        <v>209</v>
      </c>
    </row>
    <row r="85" spans="1:6" x14ac:dyDescent="0.25">
      <c r="A85" s="65" t="s">
        <v>155</v>
      </c>
      <c r="B85" s="64">
        <v>44502</v>
      </c>
      <c r="C85" s="64">
        <v>44509</v>
      </c>
      <c r="D85" s="20" t="s">
        <v>195</v>
      </c>
      <c r="E85" s="20">
        <v>1</v>
      </c>
      <c r="F85" s="20" t="s">
        <v>210</v>
      </c>
    </row>
    <row r="86" spans="1:6" x14ac:dyDescent="0.25">
      <c r="A86" s="65" t="s">
        <v>155</v>
      </c>
      <c r="B86" s="64">
        <v>44502</v>
      </c>
      <c r="C86" s="64">
        <v>44509</v>
      </c>
      <c r="D86" s="20" t="s">
        <v>195</v>
      </c>
      <c r="E86" s="20">
        <v>1</v>
      </c>
      <c r="F86" s="20" t="s">
        <v>211</v>
      </c>
    </row>
    <row r="87" spans="1:6" x14ac:dyDescent="0.25">
      <c r="A87" s="65" t="s">
        <v>155</v>
      </c>
      <c r="B87" s="64">
        <v>44502</v>
      </c>
      <c r="C87" s="64">
        <v>44509</v>
      </c>
      <c r="D87" s="20" t="s">
        <v>196</v>
      </c>
      <c r="E87" s="20">
        <v>2</v>
      </c>
      <c r="F87" s="20" t="s">
        <v>212</v>
      </c>
    </row>
    <row r="88" spans="1:6" x14ac:dyDescent="0.25">
      <c r="A88" s="65" t="s">
        <v>155</v>
      </c>
      <c r="B88" s="64">
        <v>44502</v>
      </c>
      <c r="C88" s="64">
        <v>44509</v>
      </c>
      <c r="D88" s="20" t="s">
        <v>195</v>
      </c>
      <c r="E88" s="20">
        <v>1</v>
      </c>
      <c r="F88" s="20" t="s">
        <v>207</v>
      </c>
    </row>
    <row r="89" spans="1:6" x14ac:dyDescent="0.25">
      <c r="A89" s="65" t="s">
        <v>155</v>
      </c>
      <c r="B89" s="64">
        <v>44502</v>
      </c>
      <c r="C89" s="64">
        <v>44509</v>
      </c>
      <c r="D89" s="20" t="s">
        <v>195</v>
      </c>
      <c r="E89" s="20">
        <v>1</v>
      </c>
      <c r="F89" s="20" t="s">
        <v>207</v>
      </c>
    </row>
    <row r="90" spans="1:6" x14ac:dyDescent="0.25">
      <c r="A90" s="65" t="s">
        <v>155</v>
      </c>
      <c r="B90" s="64">
        <v>44502</v>
      </c>
      <c r="C90" s="64">
        <v>44509</v>
      </c>
      <c r="D90" s="20" t="s">
        <v>195</v>
      </c>
      <c r="E90" s="20">
        <v>1</v>
      </c>
      <c r="F90" s="20" t="s">
        <v>213</v>
      </c>
    </row>
    <row r="91" spans="1:6" x14ac:dyDescent="0.25">
      <c r="A91" s="65" t="s">
        <v>155</v>
      </c>
      <c r="B91" s="64">
        <v>44502</v>
      </c>
      <c r="C91" s="64">
        <v>44509</v>
      </c>
      <c r="D91" s="20" t="s">
        <v>195</v>
      </c>
      <c r="E91" s="20">
        <v>1</v>
      </c>
      <c r="F91" s="20" t="s">
        <v>214</v>
      </c>
    </row>
    <row r="92" spans="1:6" x14ac:dyDescent="0.25">
      <c r="A92" s="65" t="s">
        <v>155</v>
      </c>
      <c r="B92" s="64">
        <v>44502</v>
      </c>
      <c r="C92" s="64">
        <v>44509</v>
      </c>
      <c r="D92" s="20" t="s">
        <v>195</v>
      </c>
      <c r="E92" s="20">
        <v>1</v>
      </c>
      <c r="F92" s="20" t="s">
        <v>215</v>
      </c>
    </row>
    <row r="93" spans="1:6" x14ac:dyDescent="0.25">
      <c r="A93" s="65" t="s">
        <v>155</v>
      </c>
      <c r="B93" s="64">
        <v>44502</v>
      </c>
      <c r="C93" s="64">
        <v>44509</v>
      </c>
      <c r="D93" s="20" t="s">
        <v>158</v>
      </c>
      <c r="E93" s="20">
        <v>4</v>
      </c>
      <c r="F93" s="20" t="s">
        <v>208</v>
      </c>
    </row>
    <row r="94" spans="1:6" x14ac:dyDescent="0.25">
      <c r="A94" s="65" t="s">
        <v>155</v>
      </c>
      <c r="B94" s="64">
        <v>44502</v>
      </c>
      <c r="C94" s="64">
        <v>44509</v>
      </c>
      <c r="D94" s="20" t="s">
        <v>195</v>
      </c>
      <c r="E94" s="20">
        <v>1</v>
      </c>
      <c r="F94" s="20" t="s">
        <v>214</v>
      </c>
    </row>
    <row r="95" spans="1:6" x14ac:dyDescent="0.25">
      <c r="A95" s="65" t="s">
        <v>155</v>
      </c>
      <c r="B95" s="64">
        <v>44502</v>
      </c>
      <c r="C95" s="64">
        <v>44509</v>
      </c>
      <c r="D95" s="20" t="s">
        <v>158</v>
      </c>
      <c r="E95" s="20">
        <v>4</v>
      </c>
      <c r="F95" s="20" t="s">
        <v>216</v>
      </c>
    </row>
    <row r="96" spans="1:6" x14ac:dyDescent="0.25">
      <c r="A96" s="65" t="s">
        <v>155</v>
      </c>
      <c r="B96" s="64">
        <v>44502</v>
      </c>
      <c r="C96" s="64">
        <v>44509</v>
      </c>
      <c r="D96" s="20" t="s">
        <v>195</v>
      </c>
      <c r="E96" s="20">
        <v>1</v>
      </c>
      <c r="F96" s="20" t="s">
        <v>207</v>
      </c>
    </row>
    <row r="97" spans="1:6" x14ac:dyDescent="0.25">
      <c r="A97" s="65" t="s">
        <v>155</v>
      </c>
      <c r="B97" s="64">
        <v>44502</v>
      </c>
      <c r="C97" s="64">
        <v>44509</v>
      </c>
      <c r="D97" s="20" t="s">
        <v>195</v>
      </c>
      <c r="E97" s="20">
        <v>1</v>
      </c>
      <c r="F97" s="20" t="s">
        <v>207</v>
      </c>
    </row>
    <row r="98" spans="1:6" x14ac:dyDescent="0.25">
      <c r="A98" s="65" t="s">
        <v>155</v>
      </c>
      <c r="B98" s="64">
        <v>44502</v>
      </c>
      <c r="C98" s="64">
        <v>44509</v>
      </c>
      <c r="D98" s="20" t="s">
        <v>195</v>
      </c>
      <c r="E98" s="20">
        <v>1</v>
      </c>
      <c r="F98" s="20" t="s">
        <v>207</v>
      </c>
    </row>
    <row r="99" spans="1:6" x14ac:dyDescent="0.25">
      <c r="A99" s="65" t="s">
        <v>155</v>
      </c>
      <c r="B99" s="64">
        <v>44509</v>
      </c>
      <c r="C99" s="64">
        <v>44516</v>
      </c>
      <c r="D99" s="20" t="s">
        <v>195</v>
      </c>
      <c r="E99" s="20">
        <v>1</v>
      </c>
      <c r="F99" s="20" t="s">
        <v>217</v>
      </c>
    </row>
    <row r="100" spans="1:6" x14ac:dyDescent="0.25">
      <c r="A100" s="65" t="s">
        <v>155</v>
      </c>
      <c r="B100" s="64">
        <v>44509</v>
      </c>
      <c r="C100" s="64">
        <v>44516</v>
      </c>
      <c r="D100" s="20" t="s">
        <v>195</v>
      </c>
      <c r="E100" s="20">
        <v>1</v>
      </c>
      <c r="F100" s="20" t="s">
        <v>207</v>
      </c>
    </row>
    <row r="101" spans="1:6" x14ac:dyDescent="0.25">
      <c r="A101" s="65" t="s">
        <v>155</v>
      </c>
      <c r="B101" s="64">
        <v>44509</v>
      </c>
      <c r="C101" s="64">
        <v>44516</v>
      </c>
      <c r="D101" s="20" t="s">
        <v>158</v>
      </c>
      <c r="E101" s="20">
        <v>4</v>
      </c>
      <c r="F101" s="20" t="s">
        <v>208</v>
      </c>
    </row>
    <row r="102" spans="1:6" x14ac:dyDescent="0.25">
      <c r="A102" s="65" t="s">
        <v>155</v>
      </c>
      <c r="B102" s="64">
        <v>44509</v>
      </c>
      <c r="C102" s="64">
        <v>44516</v>
      </c>
      <c r="D102" s="20" t="s">
        <v>158</v>
      </c>
      <c r="E102" s="20">
        <v>4</v>
      </c>
      <c r="F102" s="20" t="s">
        <v>208</v>
      </c>
    </row>
    <row r="103" spans="1:6" x14ac:dyDescent="0.25">
      <c r="A103" s="65" t="s">
        <v>155</v>
      </c>
      <c r="B103" s="64">
        <v>44509</v>
      </c>
      <c r="C103" s="64">
        <v>44516</v>
      </c>
      <c r="D103" s="20" t="s">
        <v>158</v>
      </c>
      <c r="E103" s="20">
        <v>4</v>
      </c>
      <c r="F103" s="20" t="s">
        <v>208</v>
      </c>
    </row>
    <row r="104" spans="1:6" x14ac:dyDescent="0.25">
      <c r="A104" s="65" t="s">
        <v>155</v>
      </c>
      <c r="B104" s="64">
        <v>44509</v>
      </c>
      <c r="C104" s="64">
        <v>44516</v>
      </c>
      <c r="D104" s="20" t="s">
        <v>195</v>
      </c>
      <c r="E104" s="20">
        <v>1</v>
      </c>
      <c r="F104" s="20" t="s">
        <v>207</v>
      </c>
    </row>
    <row r="105" spans="1:6" x14ac:dyDescent="0.25">
      <c r="A105" s="65" t="s">
        <v>155</v>
      </c>
      <c r="B105" s="64">
        <v>44509</v>
      </c>
      <c r="C105" s="64">
        <v>44516</v>
      </c>
      <c r="D105" s="20" t="s">
        <v>158</v>
      </c>
      <c r="E105" s="20">
        <v>4</v>
      </c>
      <c r="F105" s="20" t="s">
        <v>208</v>
      </c>
    </row>
    <row r="106" spans="1:6" x14ac:dyDescent="0.25">
      <c r="A106" s="65" t="s">
        <v>155</v>
      </c>
      <c r="B106" s="64">
        <v>44509</v>
      </c>
      <c r="C106" s="64">
        <v>44516</v>
      </c>
      <c r="D106" s="20" t="s">
        <v>195</v>
      </c>
      <c r="E106" s="20">
        <v>1</v>
      </c>
      <c r="F106" s="20" t="s">
        <v>207</v>
      </c>
    </row>
    <row r="107" spans="1:6" x14ac:dyDescent="0.25">
      <c r="A107" s="65" t="s">
        <v>156</v>
      </c>
      <c r="B107" s="64">
        <v>44509</v>
      </c>
      <c r="C107" s="64">
        <v>44516</v>
      </c>
      <c r="D107" s="20" t="s">
        <v>195</v>
      </c>
      <c r="E107" s="20">
        <v>1</v>
      </c>
      <c r="F107" s="20" t="s">
        <v>207</v>
      </c>
    </row>
    <row r="108" spans="1:6" x14ac:dyDescent="0.25">
      <c r="A108" s="65" t="s">
        <v>156</v>
      </c>
      <c r="B108" s="64">
        <v>44509</v>
      </c>
      <c r="C108" s="64">
        <v>44516</v>
      </c>
      <c r="D108" s="20" t="s">
        <v>196</v>
      </c>
      <c r="E108" s="20">
        <v>2</v>
      </c>
      <c r="F108" s="20" t="s">
        <v>209</v>
      </c>
    </row>
    <row r="109" spans="1:6" x14ac:dyDescent="0.25">
      <c r="A109" s="65" t="s">
        <v>156</v>
      </c>
      <c r="B109" s="64">
        <v>44509</v>
      </c>
      <c r="C109" s="64">
        <v>44516</v>
      </c>
      <c r="D109" s="20" t="s">
        <v>195</v>
      </c>
      <c r="E109" s="20">
        <v>1</v>
      </c>
      <c r="F109" s="20" t="s">
        <v>218</v>
      </c>
    </row>
    <row r="110" spans="1:6" x14ac:dyDescent="0.25">
      <c r="A110" s="65" t="s">
        <v>156</v>
      </c>
      <c r="B110" s="64">
        <v>44509</v>
      </c>
      <c r="C110" s="64">
        <v>44516</v>
      </c>
      <c r="D110" s="20" t="s">
        <v>195</v>
      </c>
      <c r="E110" s="20">
        <v>1</v>
      </c>
      <c r="F110" s="20" t="s">
        <v>211</v>
      </c>
    </row>
    <row r="111" spans="1:6" x14ac:dyDescent="0.25">
      <c r="A111" s="65" t="s">
        <v>156</v>
      </c>
      <c r="B111" s="64">
        <v>44509</v>
      </c>
      <c r="C111" s="64">
        <v>44516</v>
      </c>
      <c r="D111" s="20" t="s">
        <v>195</v>
      </c>
      <c r="E111" s="20">
        <v>1</v>
      </c>
      <c r="F111" s="20" t="s">
        <v>219</v>
      </c>
    </row>
    <row r="112" spans="1:6" x14ac:dyDescent="0.25">
      <c r="A112" s="65" t="s">
        <v>156</v>
      </c>
      <c r="B112" s="64">
        <v>44509</v>
      </c>
      <c r="C112" s="64">
        <v>44516</v>
      </c>
      <c r="D112" s="20" t="s">
        <v>195</v>
      </c>
      <c r="E112" s="20">
        <v>1</v>
      </c>
      <c r="F112" s="20" t="s">
        <v>207</v>
      </c>
    </row>
    <row r="113" spans="1:6" x14ac:dyDescent="0.25">
      <c r="A113" s="65" t="s">
        <v>156</v>
      </c>
      <c r="B113" s="64">
        <v>44509</v>
      </c>
      <c r="C113" s="64">
        <v>44516</v>
      </c>
      <c r="D113" s="20" t="s">
        <v>195</v>
      </c>
      <c r="E113" s="20">
        <v>1</v>
      </c>
      <c r="F113" s="20" t="s">
        <v>207</v>
      </c>
    </row>
    <row r="114" spans="1:6" x14ac:dyDescent="0.25">
      <c r="A114" s="65" t="s">
        <v>156</v>
      </c>
      <c r="B114" s="64">
        <v>44509</v>
      </c>
      <c r="C114" s="64">
        <v>44516</v>
      </c>
      <c r="D114" s="20" t="s">
        <v>195</v>
      </c>
      <c r="E114" s="20">
        <v>1</v>
      </c>
      <c r="F114" s="20" t="s">
        <v>218</v>
      </c>
    </row>
    <row r="115" spans="1:6" x14ac:dyDescent="0.25">
      <c r="A115" s="65" t="s">
        <v>156</v>
      </c>
      <c r="B115" s="64">
        <v>44509</v>
      </c>
      <c r="C115" s="64">
        <v>44516</v>
      </c>
      <c r="D115" s="20" t="s">
        <v>195</v>
      </c>
      <c r="E115" s="20">
        <v>1</v>
      </c>
      <c r="F115" s="20" t="s">
        <v>214</v>
      </c>
    </row>
    <row r="116" spans="1:6" x14ac:dyDescent="0.25">
      <c r="A116" s="65" t="s">
        <v>156</v>
      </c>
      <c r="B116" s="64">
        <v>44509</v>
      </c>
      <c r="C116" s="64">
        <v>44516</v>
      </c>
      <c r="D116" s="20" t="s">
        <v>195</v>
      </c>
      <c r="E116" s="20">
        <v>1</v>
      </c>
      <c r="F116" s="20" t="s">
        <v>214</v>
      </c>
    </row>
    <row r="117" spans="1:6" x14ac:dyDescent="0.25">
      <c r="A117" s="65" t="s">
        <v>156</v>
      </c>
      <c r="B117" s="64">
        <v>44509</v>
      </c>
      <c r="C117" s="64">
        <v>44516</v>
      </c>
      <c r="D117" s="20" t="s">
        <v>158</v>
      </c>
      <c r="E117" s="20">
        <v>4</v>
      </c>
      <c r="F117" s="20" t="s">
        <v>208</v>
      </c>
    </row>
    <row r="118" spans="1:6" x14ac:dyDescent="0.25">
      <c r="A118" s="65" t="s">
        <v>156</v>
      </c>
      <c r="B118" s="64">
        <v>44509</v>
      </c>
      <c r="C118" s="64">
        <v>44516</v>
      </c>
      <c r="D118" s="20" t="s">
        <v>195</v>
      </c>
      <c r="E118" s="20">
        <v>1</v>
      </c>
      <c r="F118" s="20" t="s">
        <v>214</v>
      </c>
    </row>
    <row r="119" spans="1:6" x14ac:dyDescent="0.25">
      <c r="A119" s="65" t="s">
        <v>156</v>
      </c>
      <c r="B119" s="64">
        <v>44509</v>
      </c>
      <c r="C119" s="64">
        <v>44516</v>
      </c>
      <c r="D119" s="20" t="s">
        <v>158</v>
      </c>
      <c r="E119" s="20">
        <v>4</v>
      </c>
      <c r="F119" s="20" t="s">
        <v>216</v>
      </c>
    </row>
    <row r="120" spans="1:6" x14ac:dyDescent="0.25">
      <c r="A120" s="65" t="s">
        <v>156</v>
      </c>
      <c r="B120" s="64">
        <v>44509</v>
      </c>
      <c r="C120" s="64">
        <v>44516</v>
      </c>
      <c r="D120" s="20" t="s">
        <v>195</v>
      </c>
      <c r="E120" s="20">
        <v>1</v>
      </c>
      <c r="F120" s="20" t="s">
        <v>207</v>
      </c>
    </row>
    <row r="121" spans="1:6" x14ac:dyDescent="0.25">
      <c r="A121" s="65" t="s">
        <v>156</v>
      </c>
      <c r="B121" s="64">
        <v>44509</v>
      </c>
      <c r="C121" s="64">
        <v>44516</v>
      </c>
      <c r="D121" s="20" t="s">
        <v>195</v>
      </c>
      <c r="E121" s="20">
        <v>1</v>
      </c>
      <c r="F121" s="20" t="s">
        <v>207</v>
      </c>
    </row>
    <row r="122" spans="1:6" x14ac:dyDescent="0.25">
      <c r="A122" s="65" t="s">
        <v>156</v>
      </c>
      <c r="B122" s="64">
        <v>44509</v>
      </c>
      <c r="C122" s="64">
        <v>44516</v>
      </c>
      <c r="D122" s="20" t="s">
        <v>195</v>
      </c>
      <c r="E122" s="20">
        <v>1</v>
      </c>
      <c r="F122" s="20" t="s">
        <v>207</v>
      </c>
    </row>
    <row r="123" spans="1:6" x14ac:dyDescent="0.25">
      <c r="A123" s="65" t="s">
        <v>156</v>
      </c>
      <c r="B123" s="64">
        <v>44516</v>
      </c>
      <c r="C123" s="64">
        <v>44523</v>
      </c>
      <c r="D123" s="20" t="s">
        <v>195</v>
      </c>
      <c r="E123" s="20">
        <v>1</v>
      </c>
      <c r="F123" s="20" t="s">
        <v>217</v>
      </c>
    </row>
    <row r="124" spans="1:6" x14ac:dyDescent="0.25">
      <c r="A124" s="65" t="s">
        <v>156</v>
      </c>
      <c r="B124" s="64">
        <v>44516</v>
      </c>
      <c r="C124" s="64">
        <v>44523</v>
      </c>
      <c r="D124" s="20" t="s">
        <v>196</v>
      </c>
      <c r="E124" s="20">
        <v>2</v>
      </c>
      <c r="F124" s="20" t="s">
        <v>220</v>
      </c>
    </row>
    <row r="125" spans="1:6" x14ac:dyDescent="0.25">
      <c r="A125" s="65" t="s">
        <v>156</v>
      </c>
      <c r="B125" s="64">
        <v>44516</v>
      </c>
      <c r="C125" s="64">
        <v>44523</v>
      </c>
      <c r="D125" s="20" t="s">
        <v>158</v>
      </c>
      <c r="E125" s="20">
        <v>4</v>
      </c>
      <c r="F125" s="20" t="s">
        <v>208</v>
      </c>
    </row>
    <row r="126" spans="1:6" x14ac:dyDescent="0.25">
      <c r="A126" s="65" t="s">
        <v>156</v>
      </c>
      <c r="B126" s="64">
        <v>44516</v>
      </c>
      <c r="C126" s="64">
        <v>44523</v>
      </c>
      <c r="D126" s="20" t="s">
        <v>158</v>
      </c>
      <c r="E126" s="20">
        <v>4</v>
      </c>
      <c r="F126" s="20" t="s">
        <v>208</v>
      </c>
    </row>
    <row r="127" spans="1:6" x14ac:dyDescent="0.25">
      <c r="A127" s="65" t="s">
        <v>156</v>
      </c>
      <c r="B127" s="64">
        <v>44516</v>
      </c>
      <c r="C127" s="64">
        <v>44523</v>
      </c>
      <c r="D127" s="20" t="s">
        <v>158</v>
      </c>
      <c r="E127" s="20">
        <v>4</v>
      </c>
      <c r="F127" s="20" t="s">
        <v>208</v>
      </c>
    </row>
    <row r="128" spans="1:6" x14ac:dyDescent="0.25">
      <c r="A128" s="65" t="s">
        <v>156</v>
      </c>
      <c r="B128" s="64">
        <v>44516</v>
      </c>
      <c r="C128" s="64">
        <v>44523</v>
      </c>
      <c r="D128" s="20" t="s">
        <v>195</v>
      </c>
      <c r="E128" s="20">
        <v>1</v>
      </c>
      <c r="F128" s="20" t="s">
        <v>207</v>
      </c>
    </row>
    <row r="129" spans="1:6" x14ac:dyDescent="0.25">
      <c r="A129" s="65" t="s">
        <v>156</v>
      </c>
      <c r="B129" s="64">
        <v>44516</v>
      </c>
      <c r="C129" s="64">
        <v>44523</v>
      </c>
      <c r="D129" s="20" t="s">
        <v>158</v>
      </c>
      <c r="E129" s="20">
        <v>4</v>
      </c>
      <c r="F129" s="20" t="s">
        <v>208</v>
      </c>
    </row>
    <row r="130" spans="1:6" x14ac:dyDescent="0.25">
      <c r="A130" s="65" t="s">
        <v>156</v>
      </c>
      <c r="B130" s="64">
        <v>44516</v>
      </c>
      <c r="C130" s="64">
        <v>44523</v>
      </c>
      <c r="D130" s="20" t="s">
        <v>195</v>
      </c>
      <c r="E130" s="20">
        <v>1</v>
      </c>
      <c r="F130" s="20" t="s">
        <v>207</v>
      </c>
    </row>
    <row r="131" spans="1:6" x14ac:dyDescent="0.25">
      <c r="A131" s="65" t="s">
        <v>156</v>
      </c>
      <c r="B131" s="64">
        <v>44516</v>
      </c>
      <c r="C131" s="64">
        <v>44523</v>
      </c>
      <c r="D131" s="20" t="s">
        <v>195</v>
      </c>
      <c r="E131" s="20">
        <v>1</v>
      </c>
      <c r="F131" s="20" t="s">
        <v>207</v>
      </c>
    </row>
    <row r="132" spans="1:6" x14ac:dyDescent="0.25">
      <c r="A132" s="65" t="s">
        <v>156</v>
      </c>
      <c r="B132" s="64">
        <v>44516</v>
      </c>
      <c r="C132" s="64">
        <v>44523</v>
      </c>
      <c r="D132" s="20" t="s">
        <v>196</v>
      </c>
      <c r="E132" s="20">
        <v>2</v>
      </c>
      <c r="F132" s="20" t="s">
        <v>209</v>
      </c>
    </row>
    <row r="133" spans="1:6" x14ac:dyDescent="0.25">
      <c r="A133" s="65" t="s">
        <v>156</v>
      </c>
      <c r="B133" s="64">
        <v>44516</v>
      </c>
      <c r="C133" s="64">
        <v>44523</v>
      </c>
      <c r="D133" s="20" t="s">
        <v>195</v>
      </c>
      <c r="E133" s="20">
        <v>1</v>
      </c>
      <c r="F133" s="20" t="s">
        <v>218</v>
      </c>
    </row>
    <row r="134" spans="1:6" x14ac:dyDescent="0.25">
      <c r="A134" s="65" t="s">
        <v>156</v>
      </c>
      <c r="B134" s="64">
        <v>44516</v>
      </c>
      <c r="C134" s="64">
        <v>44523</v>
      </c>
      <c r="D134" s="20" t="s">
        <v>195</v>
      </c>
      <c r="E134" s="20">
        <v>1</v>
      </c>
      <c r="F134" s="20" t="s">
        <v>219</v>
      </c>
    </row>
    <row r="135" spans="1:6" x14ac:dyDescent="0.25">
      <c r="A135" s="65" t="s">
        <v>156</v>
      </c>
      <c r="B135" s="64">
        <v>44516</v>
      </c>
      <c r="C135" s="64">
        <v>44523</v>
      </c>
      <c r="D135" s="20" t="s">
        <v>195</v>
      </c>
      <c r="E135" s="20">
        <v>1</v>
      </c>
      <c r="F135" s="20" t="s">
        <v>219</v>
      </c>
    </row>
    <row r="136" spans="1:6" x14ac:dyDescent="0.25">
      <c r="A136" s="65" t="s">
        <v>156</v>
      </c>
      <c r="B136" s="64">
        <v>44516</v>
      </c>
      <c r="C136" s="64">
        <v>44523</v>
      </c>
      <c r="D136" s="20" t="s">
        <v>195</v>
      </c>
      <c r="E136" s="20">
        <v>1</v>
      </c>
      <c r="F136" s="20" t="s">
        <v>207</v>
      </c>
    </row>
    <row r="137" spans="1:6" x14ac:dyDescent="0.25">
      <c r="A137" s="65" t="s">
        <v>156</v>
      </c>
      <c r="B137" s="64">
        <v>44516</v>
      </c>
      <c r="C137" s="64">
        <v>44523</v>
      </c>
      <c r="D137" s="20" t="s">
        <v>195</v>
      </c>
      <c r="E137" s="20">
        <v>1</v>
      </c>
      <c r="F137" s="20" t="s">
        <v>207</v>
      </c>
    </row>
    <row r="138" spans="1:6" x14ac:dyDescent="0.25">
      <c r="A138" s="65" t="s">
        <v>156</v>
      </c>
      <c r="B138" s="64">
        <v>44516</v>
      </c>
      <c r="C138" s="64">
        <v>44523</v>
      </c>
      <c r="D138" s="20" t="s">
        <v>195</v>
      </c>
      <c r="E138" s="20">
        <v>1</v>
      </c>
      <c r="F138" s="20" t="s">
        <v>218</v>
      </c>
    </row>
    <row r="139" spans="1:6" x14ac:dyDescent="0.25">
      <c r="A139" s="65" t="s">
        <v>156</v>
      </c>
      <c r="B139" s="64">
        <v>44516</v>
      </c>
      <c r="C139" s="64">
        <v>44523</v>
      </c>
      <c r="D139" s="20" t="s">
        <v>195</v>
      </c>
      <c r="E139" s="20">
        <v>1</v>
      </c>
      <c r="F139" s="20" t="s">
        <v>214</v>
      </c>
    </row>
    <row r="140" spans="1:6" x14ac:dyDescent="0.25">
      <c r="A140" s="65" t="s">
        <v>156</v>
      </c>
      <c r="B140" s="64">
        <v>44516</v>
      </c>
      <c r="C140" s="64">
        <v>44523</v>
      </c>
      <c r="D140" s="20" t="s">
        <v>196</v>
      </c>
      <c r="E140" s="20">
        <v>2</v>
      </c>
      <c r="F140" s="20" t="s">
        <v>221</v>
      </c>
    </row>
    <row r="141" spans="1:6" x14ac:dyDescent="0.25">
      <c r="A141" s="65" t="s">
        <v>156</v>
      </c>
      <c r="B141" s="64">
        <v>44516</v>
      </c>
      <c r="C141" s="64">
        <v>44523</v>
      </c>
      <c r="D141" s="20" t="s">
        <v>158</v>
      </c>
      <c r="E141" s="20">
        <v>4</v>
      </c>
      <c r="F141" s="20" t="s">
        <v>208</v>
      </c>
    </row>
    <row r="142" spans="1:6" x14ac:dyDescent="0.25">
      <c r="A142" s="65" t="s">
        <v>157</v>
      </c>
      <c r="B142" s="64">
        <v>44516</v>
      </c>
      <c r="C142" s="64">
        <v>44523</v>
      </c>
      <c r="D142" s="20" t="s">
        <v>195</v>
      </c>
      <c r="E142" s="20">
        <v>1</v>
      </c>
      <c r="F142" s="20" t="s">
        <v>214</v>
      </c>
    </row>
    <row r="143" spans="1:6" x14ac:dyDescent="0.25">
      <c r="A143" s="65" t="s">
        <v>157</v>
      </c>
      <c r="B143" s="64">
        <v>44516</v>
      </c>
      <c r="C143" s="64">
        <v>44523</v>
      </c>
      <c r="D143" s="20" t="s">
        <v>158</v>
      </c>
      <c r="E143" s="20">
        <v>4</v>
      </c>
      <c r="F143" s="20" t="s">
        <v>216</v>
      </c>
    </row>
    <row r="144" spans="1:6" x14ac:dyDescent="0.25">
      <c r="A144" s="65" t="s">
        <v>157</v>
      </c>
      <c r="B144" s="64">
        <v>44516</v>
      </c>
      <c r="C144" s="64">
        <v>44523</v>
      </c>
      <c r="D144" s="20" t="s">
        <v>195</v>
      </c>
      <c r="E144" s="20">
        <v>1</v>
      </c>
      <c r="F144" s="20" t="s">
        <v>207</v>
      </c>
    </row>
    <row r="145" spans="1:6" x14ac:dyDescent="0.25">
      <c r="A145" s="65" t="s">
        <v>157</v>
      </c>
      <c r="B145" s="64">
        <v>44516</v>
      </c>
      <c r="C145" s="64">
        <v>44523</v>
      </c>
      <c r="D145" s="20" t="s">
        <v>195</v>
      </c>
      <c r="E145" s="20">
        <v>1</v>
      </c>
      <c r="F145" s="20" t="s">
        <v>207</v>
      </c>
    </row>
    <row r="146" spans="1:6" x14ac:dyDescent="0.25">
      <c r="A146" s="65" t="s">
        <v>157</v>
      </c>
      <c r="B146" s="64">
        <v>44516</v>
      </c>
      <c r="C146" s="64">
        <v>44523</v>
      </c>
      <c r="D146" s="20" t="s">
        <v>195</v>
      </c>
      <c r="E146" s="20">
        <v>1</v>
      </c>
      <c r="F146" s="20" t="s">
        <v>207</v>
      </c>
    </row>
    <row r="147" spans="1:6" x14ac:dyDescent="0.25">
      <c r="A147" s="65" t="s">
        <v>157</v>
      </c>
      <c r="B147" s="64">
        <v>44523</v>
      </c>
      <c r="C147" s="64">
        <v>44530</v>
      </c>
      <c r="D147" s="20" t="s">
        <v>195</v>
      </c>
      <c r="E147" s="20">
        <v>1</v>
      </c>
      <c r="F147" s="20" t="s">
        <v>198</v>
      </c>
    </row>
    <row r="148" spans="1:6" x14ac:dyDescent="0.25">
      <c r="A148" s="65" t="s">
        <v>157</v>
      </c>
      <c r="B148" s="64">
        <v>44523</v>
      </c>
      <c r="C148" s="64">
        <v>44530</v>
      </c>
      <c r="D148" s="20" t="s">
        <v>195</v>
      </c>
      <c r="E148" s="20">
        <v>1</v>
      </c>
      <c r="F148" s="20" t="s">
        <v>198</v>
      </c>
    </row>
    <row r="149" spans="1:6" x14ac:dyDescent="0.25">
      <c r="A149" s="65" t="s">
        <v>157</v>
      </c>
      <c r="B149" s="64">
        <v>44523</v>
      </c>
      <c r="C149" s="64">
        <v>44530</v>
      </c>
      <c r="D149" s="20" t="s">
        <v>158</v>
      </c>
      <c r="E149" s="20">
        <v>4</v>
      </c>
      <c r="F149" s="20" t="s">
        <v>208</v>
      </c>
    </row>
    <row r="150" spans="1:6" x14ac:dyDescent="0.25">
      <c r="A150" s="65" t="s">
        <v>157</v>
      </c>
      <c r="B150" s="64">
        <v>44523</v>
      </c>
      <c r="C150" s="64">
        <v>44530</v>
      </c>
      <c r="D150" s="20" t="s">
        <v>158</v>
      </c>
      <c r="E150" s="20">
        <v>4</v>
      </c>
      <c r="F150" s="20" t="s">
        <v>208</v>
      </c>
    </row>
    <row r="151" spans="1:6" x14ac:dyDescent="0.25">
      <c r="A151" s="65" t="s">
        <v>157</v>
      </c>
      <c r="B151" s="64">
        <v>44523</v>
      </c>
      <c r="C151" s="64">
        <v>44530</v>
      </c>
      <c r="D151" s="20" t="s">
        <v>158</v>
      </c>
      <c r="E151" s="20">
        <v>4</v>
      </c>
      <c r="F151" s="20" t="s">
        <v>208</v>
      </c>
    </row>
    <row r="152" spans="1:6" x14ac:dyDescent="0.25">
      <c r="A152" s="65" t="s">
        <v>157</v>
      </c>
      <c r="B152" s="64">
        <v>44523</v>
      </c>
      <c r="C152" s="64">
        <v>44530</v>
      </c>
      <c r="D152" s="20" t="s">
        <v>195</v>
      </c>
      <c r="E152" s="20">
        <v>1</v>
      </c>
      <c r="F152" s="20" t="s">
        <v>222</v>
      </c>
    </row>
    <row r="153" spans="1:6" x14ac:dyDescent="0.25">
      <c r="A153" s="65" t="s">
        <v>157</v>
      </c>
      <c r="B153" s="64">
        <v>44523</v>
      </c>
      <c r="C153" s="64">
        <v>44530</v>
      </c>
      <c r="D153" s="20" t="s">
        <v>158</v>
      </c>
      <c r="E153" s="20">
        <v>4</v>
      </c>
      <c r="F153" s="20" t="s">
        <v>208</v>
      </c>
    </row>
    <row r="154" spans="1:6" x14ac:dyDescent="0.25">
      <c r="A154" s="65" t="s">
        <v>157</v>
      </c>
      <c r="B154" s="64">
        <v>44523</v>
      </c>
      <c r="C154" s="64">
        <v>44530</v>
      </c>
      <c r="D154" s="20" t="s">
        <v>195</v>
      </c>
      <c r="E154" s="20">
        <v>1</v>
      </c>
      <c r="F154" s="20" t="s">
        <v>198</v>
      </c>
    </row>
    <row r="155" spans="1:6" x14ac:dyDescent="0.25">
      <c r="A155" s="65" t="s">
        <v>157</v>
      </c>
      <c r="B155" s="64">
        <v>44523</v>
      </c>
      <c r="C155" s="64">
        <v>44530</v>
      </c>
      <c r="D155" s="20" t="s">
        <v>196</v>
      </c>
      <c r="E155" s="20">
        <v>2</v>
      </c>
      <c r="F155" s="20" t="s">
        <v>223</v>
      </c>
    </row>
    <row r="156" spans="1:6" x14ac:dyDescent="0.25">
      <c r="A156" s="65" t="s">
        <v>157</v>
      </c>
      <c r="B156" s="64">
        <v>44523</v>
      </c>
      <c r="C156" s="64">
        <v>44530</v>
      </c>
      <c r="D156" s="20" t="s">
        <v>196</v>
      </c>
      <c r="E156" s="20">
        <v>2</v>
      </c>
      <c r="F156" s="20" t="s">
        <v>209</v>
      </c>
    </row>
    <row r="157" spans="1:6" x14ac:dyDescent="0.25">
      <c r="A157" s="65" t="s">
        <v>157</v>
      </c>
      <c r="B157" s="64">
        <v>44523</v>
      </c>
      <c r="C157" s="64">
        <v>44530</v>
      </c>
      <c r="D157" s="20" t="s">
        <v>196</v>
      </c>
      <c r="E157" s="20">
        <v>2</v>
      </c>
      <c r="F157" s="20" t="s">
        <v>224</v>
      </c>
    </row>
    <row r="158" spans="1:6" x14ac:dyDescent="0.25">
      <c r="A158" s="65" t="s">
        <v>157</v>
      </c>
      <c r="B158" s="64">
        <v>44523</v>
      </c>
      <c r="C158" s="64">
        <v>44530</v>
      </c>
      <c r="D158" s="20" t="s">
        <v>195</v>
      </c>
      <c r="E158" s="20">
        <v>1</v>
      </c>
      <c r="F158" s="20" t="s">
        <v>225</v>
      </c>
    </row>
    <row r="159" spans="1:6" x14ac:dyDescent="0.25">
      <c r="A159" s="65" t="s">
        <v>157</v>
      </c>
      <c r="B159" s="64">
        <v>44523</v>
      </c>
      <c r="C159" s="64">
        <v>44530</v>
      </c>
      <c r="D159" s="20" t="s">
        <v>196</v>
      </c>
      <c r="E159" s="20">
        <v>2</v>
      </c>
      <c r="F159" s="20" t="s">
        <v>226</v>
      </c>
    </row>
    <row r="160" spans="1:6" x14ac:dyDescent="0.25">
      <c r="A160" s="65" t="s">
        <v>157</v>
      </c>
      <c r="B160" s="64">
        <v>44523</v>
      </c>
      <c r="C160" s="64">
        <v>44530</v>
      </c>
      <c r="D160" s="20" t="s">
        <v>195</v>
      </c>
      <c r="E160" s="20">
        <v>1</v>
      </c>
      <c r="F160" s="20" t="s">
        <v>207</v>
      </c>
    </row>
    <row r="161" spans="1:6" x14ac:dyDescent="0.25">
      <c r="A161" s="65" t="s">
        <v>157</v>
      </c>
      <c r="B161" s="64">
        <v>44523</v>
      </c>
      <c r="C161" s="64">
        <v>44530</v>
      </c>
      <c r="D161" s="20" t="s">
        <v>195</v>
      </c>
      <c r="E161" s="20">
        <v>1</v>
      </c>
      <c r="F161" s="20" t="s">
        <v>207</v>
      </c>
    </row>
    <row r="162" spans="1:6" x14ac:dyDescent="0.25">
      <c r="A162" s="65" t="s">
        <v>157</v>
      </c>
      <c r="B162" s="64">
        <v>44523</v>
      </c>
      <c r="C162" s="64">
        <v>44530</v>
      </c>
      <c r="D162" s="20" t="s">
        <v>195</v>
      </c>
      <c r="E162" s="20">
        <v>1</v>
      </c>
      <c r="F162" s="20" t="s">
        <v>198</v>
      </c>
    </row>
    <row r="163" spans="1:6" x14ac:dyDescent="0.25">
      <c r="A163" s="65" t="s">
        <v>157</v>
      </c>
      <c r="B163" s="64">
        <v>44523</v>
      </c>
      <c r="C163" s="64">
        <v>44530</v>
      </c>
      <c r="D163" s="20" t="s">
        <v>195</v>
      </c>
      <c r="E163" s="20">
        <v>1</v>
      </c>
      <c r="F163" s="20" t="s">
        <v>198</v>
      </c>
    </row>
    <row r="164" spans="1:6" x14ac:dyDescent="0.25">
      <c r="A164" s="65" t="s">
        <v>157</v>
      </c>
      <c r="B164" s="64">
        <v>44523</v>
      </c>
      <c r="C164" s="64">
        <v>44530</v>
      </c>
      <c r="D164" s="20" t="s">
        <v>195</v>
      </c>
      <c r="E164" s="20">
        <v>1</v>
      </c>
      <c r="F164" s="20" t="s">
        <v>214</v>
      </c>
    </row>
    <row r="165" spans="1:6" x14ac:dyDescent="0.25">
      <c r="A165" s="65" t="s">
        <v>157</v>
      </c>
      <c r="B165" s="64">
        <v>44523</v>
      </c>
      <c r="C165" s="64">
        <v>44530</v>
      </c>
      <c r="D165" s="20" t="s">
        <v>158</v>
      </c>
      <c r="E165" s="20">
        <v>4</v>
      </c>
      <c r="F165" s="20" t="s">
        <v>208</v>
      </c>
    </row>
    <row r="166" spans="1:6" x14ac:dyDescent="0.25">
      <c r="A166" s="65" t="s">
        <v>157</v>
      </c>
      <c r="B166" s="64">
        <v>44523</v>
      </c>
      <c r="C166" s="64">
        <v>44530</v>
      </c>
      <c r="D166" s="20" t="s">
        <v>195</v>
      </c>
      <c r="E166" s="20">
        <v>1</v>
      </c>
      <c r="F166" s="20" t="s">
        <v>198</v>
      </c>
    </row>
    <row r="167" spans="1:6" x14ac:dyDescent="0.25">
      <c r="A167" s="65" t="s">
        <v>157</v>
      </c>
      <c r="B167" s="64">
        <v>44523</v>
      </c>
      <c r="C167" s="64">
        <v>44530</v>
      </c>
      <c r="D167" s="20" t="s">
        <v>196</v>
      </c>
      <c r="E167" s="20">
        <v>2</v>
      </c>
      <c r="F167" s="20" t="s">
        <v>227</v>
      </c>
    </row>
    <row r="168" spans="1:6" x14ac:dyDescent="0.25">
      <c r="A168" s="65" t="s">
        <v>157</v>
      </c>
      <c r="B168" s="64">
        <v>44523</v>
      </c>
      <c r="C168" s="64">
        <v>44530</v>
      </c>
      <c r="D168" s="20" t="s">
        <v>195</v>
      </c>
      <c r="E168" s="20">
        <v>1</v>
      </c>
      <c r="F168" s="20" t="s">
        <v>207</v>
      </c>
    </row>
    <row r="169" spans="1:6" x14ac:dyDescent="0.25">
      <c r="A169" s="65" t="s">
        <v>157</v>
      </c>
      <c r="B169" s="64">
        <v>44523</v>
      </c>
      <c r="C169" s="64">
        <v>44530</v>
      </c>
      <c r="D169" s="20" t="s">
        <v>195</v>
      </c>
      <c r="E169" s="20">
        <v>1</v>
      </c>
      <c r="F169" s="20" t="s">
        <v>207</v>
      </c>
    </row>
    <row r="170" spans="1:6" x14ac:dyDescent="0.25">
      <c r="A170" s="65" t="s">
        <v>157</v>
      </c>
      <c r="B170" s="64">
        <v>44523</v>
      </c>
      <c r="C170" s="64">
        <v>44530</v>
      </c>
      <c r="D170" s="20" t="s">
        <v>195</v>
      </c>
      <c r="E170" s="20">
        <v>1</v>
      </c>
      <c r="F170" s="20" t="s">
        <v>207</v>
      </c>
    </row>
    <row r="171" spans="1:6" x14ac:dyDescent="0.25">
      <c r="A171" s="65" t="s">
        <v>157</v>
      </c>
      <c r="B171" s="64">
        <v>44530</v>
      </c>
      <c r="C171" s="64">
        <v>44537</v>
      </c>
      <c r="D171" s="20" t="s">
        <v>195</v>
      </c>
      <c r="E171" s="20">
        <v>1</v>
      </c>
      <c r="F171" s="20" t="s">
        <v>198</v>
      </c>
    </row>
    <row r="172" spans="1:6" x14ac:dyDescent="0.25">
      <c r="A172" s="65" t="s">
        <v>157</v>
      </c>
      <c r="B172" s="64">
        <v>44530</v>
      </c>
      <c r="C172" s="64">
        <v>44537</v>
      </c>
      <c r="D172" s="20" t="s">
        <v>195</v>
      </c>
      <c r="E172" s="20">
        <v>1</v>
      </c>
      <c r="F172" s="20" t="s">
        <v>198</v>
      </c>
    </row>
    <row r="173" spans="1:6" x14ac:dyDescent="0.25">
      <c r="A173" s="65" t="s">
        <v>157</v>
      </c>
      <c r="B173" s="64">
        <v>44530</v>
      </c>
      <c r="C173" s="64">
        <v>44537</v>
      </c>
      <c r="D173" s="20" t="s">
        <v>158</v>
      </c>
      <c r="E173" s="20">
        <v>4</v>
      </c>
      <c r="F173" s="20" t="s">
        <v>208</v>
      </c>
    </row>
    <row r="174" spans="1:6" x14ac:dyDescent="0.25">
      <c r="A174" s="65" t="s">
        <v>157</v>
      </c>
      <c r="B174" s="64">
        <v>44530</v>
      </c>
      <c r="C174" s="64">
        <v>44537</v>
      </c>
      <c r="D174" s="20" t="s">
        <v>158</v>
      </c>
      <c r="E174" s="20">
        <v>4</v>
      </c>
      <c r="F174" s="20" t="s">
        <v>208</v>
      </c>
    </row>
    <row r="175" spans="1:6" x14ac:dyDescent="0.25">
      <c r="A175" s="65" t="s">
        <v>157</v>
      </c>
      <c r="B175" s="64">
        <v>44530</v>
      </c>
      <c r="C175" s="64">
        <v>44537</v>
      </c>
      <c r="D175" s="20" t="s">
        <v>158</v>
      </c>
      <c r="E175" s="20">
        <v>4</v>
      </c>
      <c r="F175" s="20" t="s">
        <v>208</v>
      </c>
    </row>
    <row r="176" spans="1:6" x14ac:dyDescent="0.25">
      <c r="A176" s="65" t="s">
        <v>157</v>
      </c>
      <c r="B176" s="64">
        <v>44530</v>
      </c>
      <c r="C176" s="64">
        <v>44537</v>
      </c>
      <c r="D176" s="20" t="s">
        <v>195</v>
      </c>
      <c r="E176" s="20">
        <v>1</v>
      </c>
      <c r="F176" s="20" t="s">
        <v>222</v>
      </c>
    </row>
    <row r="177" spans="1:6" x14ac:dyDescent="0.25">
      <c r="A177" s="65" t="s">
        <v>159</v>
      </c>
      <c r="B177" s="64">
        <v>44530</v>
      </c>
      <c r="C177" s="64">
        <v>44537</v>
      </c>
      <c r="D177" s="20" t="s">
        <v>158</v>
      </c>
      <c r="E177" s="20">
        <v>4</v>
      </c>
      <c r="F177" s="20" t="s">
        <v>208</v>
      </c>
    </row>
    <row r="178" spans="1:6" x14ac:dyDescent="0.25">
      <c r="A178" s="65" t="s">
        <v>159</v>
      </c>
      <c r="B178" s="64">
        <v>44530</v>
      </c>
      <c r="C178" s="64">
        <v>44537</v>
      </c>
      <c r="D178" s="20" t="s">
        <v>195</v>
      </c>
      <c r="E178" s="20">
        <v>1</v>
      </c>
      <c r="F178" s="20" t="s">
        <v>198</v>
      </c>
    </row>
    <row r="179" spans="1:6" x14ac:dyDescent="0.25">
      <c r="A179" s="65" t="s">
        <v>159</v>
      </c>
      <c r="B179" s="64">
        <v>44530</v>
      </c>
      <c r="C179" s="64">
        <v>44537</v>
      </c>
      <c r="D179" s="20" t="s">
        <v>196</v>
      </c>
      <c r="E179" s="20">
        <v>2</v>
      </c>
      <c r="F179" s="20" t="s">
        <v>223</v>
      </c>
    </row>
    <row r="180" spans="1:6" x14ac:dyDescent="0.25">
      <c r="A180" s="65" t="s">
        <v>159</v>
      </c>
      <c r="B180" s="64">
        <v>44530</v>
      </c>
      <c r="C180" s="64">
        <v>44537</v>
      </c>
      <c r="D180" s="20" t="s">
        <v>196</v>
      </c>
      <c r="E180" s="20">
        <v>2</v>
      </c>
      <c r="F180" s="20" t="s">
        <v>209</v>
      </c>
    </row>
    <row r="181" spans="1:6" x14ac:dyDescent="0.25">
      <c r="A181" s="65" t="s">
        <v>159</v>
      </c>
      <c r="B181" s="64">
        <v>44530</v>
      </c>
      <c r="C181" s="64">
        <v>44537</v>
      </c>
      <c r="D181" s="20" t="s">
        <v>196</v>
      </c>
      <c r="E181" s="20">
        <v>2</v>
      </c>
      <c r="F181" s="20" t="s">
        <v>224</v>
      </c>
    </row>
    <row r="182" spans="1:6" x14ac:dyDescent="0.25">
      <c r="A182" s="65" t="s">
        <v>159</v>
      </c>
      <c r="B182" s="64">
        <v>44530</v>
      </c>
      <c r="C182" s="64">
        <v>44537</v>
      </c>
      <c r="D182" s="20" t="s">
        <v>195</v>
      </c>
      <c r="E182" s="20">
        <v>1</v>
      </c>
      <c r="F182" s="20" t="s">
        <v>225</v>
      </c>
    </row>
    <row r="183" spans="1:6" x14ac:dyDescent="0.25">
      <c r="A183" s="65" t="s">
        <v>159</v>
      </c>
      <c r="B183" s="64">
        <v>44530</v>
      </c>
      <c r="C183" s="64">
        <v>44537</v>
      </c>
      <c r="D183" s="20" t="s">
        <v>158</v>
      </c>
      <c r="E183" s="20">
        <v>4</v>
      </c>
      <c r="F183" s="20" t="s">
        <v>228</v>
      </c>
    </row>
    <row r="184" spans="1:6" x14ac:dyDescent="0.25">
      <c r="A184" s="65" t="s">
        <v>159</v>
      </c>
      <c r="B184" s="64">
        <v>44530</v>
      </c>
      <c r="C184" s="64">
        <v>44537</v>
      </c>
      <c r="D184" s="20" t="s">
        <v>195</v>
      </c>
      <c r="E184" s="20">
        <v>1</v>
      </c>
      <c r="F184" s="20" t="s">
        <v>207</v>
      </c>
    </row>
    <row r="185" spans="1:6" x14ac:dyDescent="0.25">
      <c r="A185" s="65" t="s">
        <v>159</v>
      </c>
      <c r="B185" s="64">
        <v>44530</v>
      </c>
      <c r="C185" s="64">
        <v>44537</v>
      </c>
      <c r="D185" s="20" t="s">
        <v>195</v>
      </c>
      <c r="E185" s="20">
        <v>1</v>
      </c>
      <c r="F185" s="20" t="s">
        <v>207</v>
      </c>
    </row>
    <row r="186" spans="1:6" x14ac:dyDescent="0.25">
      <c r="A186" s="65" t="s">
        <v>159</v>
      </c>
      <c r="B186" s="64">
        <v>44530</v>
      </c>
      <c r="C186" s="64">
        <v>44537</v>
      </c>
      <c r="D186" s="20" t="s">
        <v>195</v>
      </c>
      <c r="E186" s="20">
        <v>1</v>
      </c>
      <c r="F186" s="20" t="s">
        <v>198</v>
      </c>
    </row>
    <row r="187" spans="1:6" x14ac:dyDescent="0.25">
      <c r="A187" s="65" t="s">
        <v>159</v>
      </c>
      <c r="B187" s="64">
        <v>44530</v>
      </c>
      <c r="C187" s="64">
        <v>44537</v>
      </c>
      <c r="D187" s="20" t="s">
        <v>195</v>
      </c>
      <c r="E187" s="20">
        <v>1</v>
      </c>
      <c r="F187" s="20" t="s">
        <v>198</v>
      </c>
    </row>
    <row r="188" spans="1:6" x14ac:dyDescent="0.25">
      <c r="A188" s="65" t="s">
        <v>159</v>
      </c>
      <c r="B188" s="64">
        <v>44530</v>
      </c>
      <c r="C188" s="64">
        <v>44537</v>
      </c>
      <c r="D188" s="20" t="s">
        <v>195</v>
      </c>
      <c r="E188" s="20">
        <v>1</v>
      </c>
      <c r="F188" s="20" t="s">
        <v>214</v>
      </c>
    </row>
    <row r="189" spans="1:6" x14ac:dyDescent="0.25">
      <c r="A189" s="65" t="s">
        <v>159</v>
      </c>
      <c r="B189" s="64">
        <v>44530</v>
      </c>
      <c r="C189" s="64">
        <v>44537</v>
      </c>
      <c r="D189" s="20" t="s">
        <v>158</v>
      </c>
      <c r="E189" s="20">
        <v>4</v>
      </c>
      <c r="F189" s="20" t="s">
        <v>208</v>
      </c>
    </row>
    <row r="190" spans="1:6" x14ac:dyDescent="0.25">
      <c r="A190" s="65" t="s">
        <v>159</v>
      </c>
      <c r="B190" s="64">
        <v>44530</v>
      </c>
      <c r="C190" s="64">
        <v>44537</v>
      </c>
      <c r="D190" s="20" t="s">
        <v>195</v>
      </c>
      <c r="E190" s="20">
        <v>1</v>
      </c>
      <c r="F190" s="20" t="s">
        <v>198</v>
      </c>
    </row>
    <row r="191" spans="1:6" x14ac:dyDescent="0.25">
      <c r="A191" s="65" t="s">
        <v>159</v>
      </c>
      <c r="B191" s="64">
        <v>44530</v>
      </c>
      <c r="C191" s="64">
        <v>44537</v>
      </c>
      <c r="D191" s="20" t="s">
        <v>195</v>
      </c>
      <c r="E191" s="20">
        <v>1</v>
      </c>
      <c r="F191" s="20" t="s">
        <v>229</v>
      </c>
    </row>
    <row r="192" spans="1:6" x14ac:dyDescent="0.25">
      <c r="A192" s="65" t="s">
        <v>159</v>
      </c>
      <c r="B192" s="64">
        <v>44530</v>
      </c>
      <c r="C192" s="64">
        <v>44537</v>
      </c>
      <c r="D192" s="20" t="s">
        <v>195</v>
      </c>
      <c r="E192" s="20">
        <v>1</v>
      </c>
      <c r="F192" s="20" t="s">
        <v>207</v>
      </c>
    </row>
    <row r="193" spans="1:6" x14ac:dyDescent="0.25">
      <c r="A193" s="65" t="s">
        <v>159</v>
      </c>
      <c r="B193" s="64">
        <v>44530</v>
      </c>
      <c r="C193" s="64">
        <v>44537</v>
      </c>
      <c r="D193" s="20" t="s">
        <v>195</v>
      </c>
      <c r="E193" s="20">
        <v>1</v>
      </c>
      <c r="F193" s="20" t="s">
        <v>207</v>
      </c>
    </row>
    <row r="194" spans="1:6" x14ac:dyDescent="0.25">
      <c r="A194" s="65" t="s">
        <v>159</v>
      </c>
      <c r="B194" s="64">
        <v>44530</v>
      </c>
      <c r="C194" s="64">
        <v>44537</v>
      </c>
      <c r="D194" s="20" t="s">
        <v>195</v>
      </c>
      <c r="E194" s="20">
        <v>1</v>
      </c>
      <c r="F194" s="20" t="s">
        <v>207</v>
      </c>
    </row>
    <row r="195" spans="1:6" x14ac:dyDescent="0.25">
      <c r="A195" s="65" t="s">
        <v>159</v>
      </c>
      <c r="B195" s="64">
        <v>44537</v>
      </c>
      <c r="C195" s="64">
        <v>44544</v>
      </c>
      <c r="D195" s="20" t="s">
        <v>195</v>
      </c>
      <c r="E195" s="20">
        <v>1</v>
      </c>
      <c r="F195" s="20" t="s">
        <v>198</v>
      </c>
    </row>
    <row r="196" spans="1:6" x14ac:dyDescent="0.25">
      <c r="A196" s="65" t="s">
        <v>159</v>
      </c>
      <c r="B196" s="64">
        <v>44537</v>
      </c>
      <c r="C196" s="64">
        <v>44544</v>
      </c>
      <c r="D196" s="20" t="s">
        <v>195</v>
      </c>
      <c r="E196" s="20">
        <v>1</v>
      </c>
      <c r="F196" s="20" t="s">
        <v>198</v>
      </c>
    </row>
    <row r="197" spans="1:6" x14ac:dyDescent="0.25">
      <c r="A197" s="65" t="s">
        <v>159</v>
      </c>
      <c r="B197" s="64">
        <v>44537</v>
      </c>
      <c r="C197" s="64">
        <v>44544</v>
      </c>
      <c r="D197" s="20" t="s">
        <v>158</v>
      </c>
      <c r="E197" s="20">
        <v>4</v>
      </c>
      <c r="F197" s="20" t="s">
        <v>208</v>
      </c>
    </row>
    <row r="198" spans="1:6" x14ac:dyDescent="0.25">
      <c r="A198" s="65" t="s">
        <v>159</v>
      </c>
      <c r="B198" s="64">
        <v>44537</v>
      </c>
      <c r="C198" s="64">
        <v>44544</v>
      </c>
      <c r="D198" s="20" t="s">
        <v>158</v>
      </c>
      <c r="E198" s="20">
        <v>4</v>
      </c>
      <c r="F198" s="20" t="s">
        <v>208</v>
      </c>
    </row>
    <row r="199" spans="1:6" x14ac:dyDescent="0.25">
      <c r="A199" s="65" t="s">
        <v>159</v>
      </c>
      <c r="B199" s="64">
        <v>44537</v>
      </c>
      <c r="C199" s="64">
        <v>44544</v>
      </c>
      <c r="D199" s="20" t="s">
        <v>158</v>
      </c>
      <c r="E199" s="20">
        <v>4</v>
      </c>
      <c r="F199" s="20" t="s">
        <v>208</v>
      </c>
    </row>
    <row r="200" spans="1:6" x14ac:dyDescent="0.25">
      <c r="A200" s="65" t="s">
        <v>159</v>
      </c>
      <c r="B200" s="64">
        <v>44537</v>
      </c>
      <c r="C200" s="64">
        <v>44544</v>
      </c>
      <c r="D200" s="20" t="s">
        <v>195</v>
      </c>
      <c r="E200" s="20">
        <v>1</v>
      </c>
      <c r="F200" s="20" t="s">
        <v>222</v>
      </c>
    </row>
    <row r="201" spans="1:6" x14ac:dyDescent="0.25">
      <c r="A201" s="65" t="s">
        <v>159</v>
      </c>
      <c r="B201" s="64">
        <v>44537</v>
      </c>
      <c r="C201" s="64">
        <v>44544</v>
      </c>
      <c r="D201" s="20" t="s">
        <v>158</v>
      </c>
      <c r="E201" s="20">
        <v>4</v>
      </c>
      <c r="F201" s="20" t="s">
        <v>208</v>
      </c>
    </row>
    <row r="202" spans="1:6" x14ac:dyDescent="0.25">
      <c r="A202" s="65" t="s">
        <v>159</v>
      </c>
      <c r="B202" s="64">
        <v>44537</v>
      </c>
      <c r="C202" s="64">
        <v>44544</v>
      </c>
      <c r="D202" s="20" t="s">
        <v>195</v>
      </c>
      <c r="E202" s="20">
        <v>1</v>
      </c>
      <c r="F202" s="20" t="s">
        <v>198</v>
      </c>
    </row>
    <row r="203" spans="1:6" x14ac:dyDescent="0.25">
      <c r="A203" s="65" t="s">
        <v>159</v>
      </c>
      <c r="B203" s="64">
        <v>44537</v>
      </c>
      <c r="C203" s="64">
        <v>44544</v>
      </c>
      <c r="D203" s="20" t="s">
        <v>196</v>
      </c>
      <c r="E203" s="20">
        <v>2</v>
      </c>
      <c r="F203" s="20" t="s">
        <v>230</v>
      </c>
    </row>
    <row r="204" spans="1:6" x14ac:dyDescent="0.25">
      <c r="A204" s="65" t="s">
        <v>159</v>
      </c>
      <c r="B204" s="64">
        <v>44537</v>
      </c>
      <c r="C204" s="64">
        <v>44544</v>
      </c>
      <c r="D204" s="20" t="s">
        <v>196</v>
      </c>
      <c r="E204" s="20">
        <v>2</v>
      </c>
      <c r="F204" s="20" t="s">
        <v>209</v>
      </c>
    </row>
    <row r="205" spans="1:6" x14ac:dyDescent="0.25">
      <c r="A205" s="65" t="s">
        <v>159</v>
      </c>
      <c r="B205" s="64">
        <v>44537</v>
      </c>
      <c r="C205" s="64">
        <v>44544</v>
      </c>
      <c r="D205" s="20" t="s">
        <v>196</v>
      </c>
      <c r="E205" s="20">
        <v>2</v>
      </c>
      <c r="F205" s="20" t="s">
        <v>224</v>
      </c>
    </row>
    <row r="206" spans="1:6" x14ac:dyDescent="0.25">
      <c r="A206" s="65" t="s">
        <v>159</v>
      </c>
      <c r="B206" s="64">
        <v>44537</v>
      </c>
      <c r="C206" s="64">
        <v>44544</v>
      </c>
      <c r="D206" s="20" t="s">
        <v>195</v>
      </c>
      <c r="E206" s="20">
        <v>1</v>
      </c>
      <c r="F206" s="20" t="s">
        <v>225</v>
      </c>
    </row>
    <row r="207" spans="1:6" x14ac:dyDescent="0.25">
      <c r="A207" s="65" t="s">
        <v>159</v>
      </c>
      <c r="B207" s="64">
        <v>44537</v>
      </c>
      <c r="C207" s="64">
        <v>44544</v>
      </c>
      <c r="D207" s="20" t="s">
        <v>196</v>
      </c>
      <c r="E207" s="20">
        <v>2</v>
      </c>
      <c r="F207" s="20" t="s">
        <v>231</v>
      </c>
    </row>
    <row r="208" spans="1:6" x14ac:dyDescent="0.25">
      <c r="A208" s="65" t="s">
        <v>159</v>
      </c>
      <c r="B208" s="64">
        <v>44537</v>
      </c>
      <c r="C208" s="64">
        <v>44544</v>
      </c>
      <c r="D208" s="20" t="s">
        <v>195</v>
      </c>
      <c r="E208" s="20">
        <v>1</v>
      </c>
      <c r="F208" s="20" t="s">
        <v>207</v>
      </c>
    </row>
    <row r="209" spans="1:6" x14ac:dyDescent="0.25">
      <c r="A209" s="65" t="s">
        <v>159</v>
      </c>
      <c r="B209" s="64">
        <v>44537</v>
      </c>
      <c r="C209" s="64">
        <v>44544</v>
      </c>
      <c r="D209" s="20" t="s">
        <v>195</v>
      </c>
      <c r="E209" s="20">
        <v>1</v>
      </c>
      <c r="F209" s="20" t="s">
        <v>207</v>
      </c>
    </row>
    <row r="210" spans="1:6" x14ac:dyDescent="0.25">
      <c r="A210" s="65" t="s">
        <v>159</v>
      </c>
      <c r="B210" s="64">
        <v>44537</v>
      </c>
      <c r="C210" s="64">
        <v>44544</v>
      </c>
      <c r="D210" s="20" t="s">
        <v>195</v>
      </c>
      <c r="E210" s="20">
        <v>1</v>
      </c>
      <c r="F210" s="20" t="s">
        <v>198</v>
      </c>
    </row>
    <row r="211" spans="1:6" x14ac:dyDescent="0.25">
      <c r="A211" s="65" t="s">
        <v>159</v>
      </c>
      <c r="B211" s="64">
        <v>44537</v>
      </c>
      <c r="C211" s="64">
        <v>44544</v>
      </c>
      <c r="D211" s="20" t="s">
        <v>195</v>
      </c>
      <c r="E211" s="20">
        <v>1</v>
      </c>
      <c r="F211" s="20" t="s">
        <v>198</v>
      </c>
    </row>
    <row r="212" spans="1:6" x14ac:dyDescent="0.25">
      <c r="A212" s="65" t="s">
        <v>160</v>
      </c>
      <c r="B212" s="64">
        <v>44537</v>
      </c>
      <c r="C212" s="64">
        <v>44544</v>
      </c>
      <c r="D212" s="20" t="s">
        <v>195</v>
      </c>
      <c r="E212" s="20">
        <v>1</v>
      </c>
      <c r="F212" s="20" t="s">
        <v>214</v>
      </c>
    </row>
    <row r="213" spans="1:6" x14ac:dyDescent="0.25">
      <c r="A213" s="65" t="s">
        <v>160</v>
      </c>
      <c r="B213" s="64">
        <v>44537</v>
      </c>
      <c r="C213" s="64">
        <v>44544</v>
      </c>
      <c r="D213" s="20" t="s">
        <v>158</v>
      </c>
      <c r="E213" s="20">
        <v>4</v>
      </c>
      <c r="F213" s="20" t="s">
        <v>208</v>
      </c>
    </row>
    <row r="214" spans="1:6" x14ac:dyDescent="0.25">
      <c r="A214" s="65" t="s">
        <v>160</v>
      </c>
      <c r="B214" s="64">
        <v>44537</v>
      </c>
      <c r="C214" s="64">
        <v>44544</v>
      </c>
      <c r="D214" s="20" t="s">
        <v>195</v>
      </c>
      <c r="E214" s="20">
        <v>1</v>
      </c>
      <c r="F214" s="20" t="s">
        <v>198</v>
      </c>
    </row>
    <row r="215" spans="1:6" x14ac:dyDescent="0.25">
      <c r="A215" s="65" t="s">
        <v>160</v>
      </c>
      <c r="B215" s="64">
        <v>44537</v>
      </c>
      <c r="C215" s="64">
        <v>44544</v>
      </c>
      <c r="D215" s="20" t="s">
        <v>195</v>
      </c>
      <c r="E215" s="20">
        <v>1</v>
      </c>
      <c r="F215" s="20" t="s">
        <v>232</v>
      </c>
    </row>
    <row r="216" spans="1:6" x14ac:dyDescent="0.25">
      <c r="A216" s="65" t="s">
        <v>160</v>
      </c>
      <c r="B216" s="64">
        <v>44537</v>
      </c>
      <c r="C216" s="64">
        <v>44544</v>
      </c>
      <c r="D216" s="20" t="s">
        <v>195</v>
      </c>
      <c r="E216" s="20">
        <v>1</v>
      </c>
      <c r="F216" s="20" t="s">
        <v>207</v>
      </c>
    </row>
    <row r="217" spans="1:6" x14ac:dyDescent="0.25">
      <c r="A217" s="65" t="s">
        <v>160</v>
      </c>
      <c r="B217" s="64">
        <v>44537</v>
      </c>
      <c r="C217" s="64">
        <v>44544</v>
      </c>
      <c r="D217" s="20" t="s">
        <v>195</v>
      </c>
      <c r="E217" s="20">
        <v>1</v>
      </c>
      <c r="F217" s="20" t="s">
        <v>207</v>
      </c>
    </row>
    <row r="218" spans="1:6" x14ac:dyDescent="0.25">
      <c r="A218" s="65" t="s">
        <v>160</v>
      </c>
      <c r="B218" s="64">
        <v>44537</v>
      </c>
      <c r="C218" s="64">
        <v>44544</v>
      </c>
      <c r="D218" s="20" t="s">
        <v>195</v>
      </c>
      <c r="E218" s="20">
        <v>1</v>
      </c>
      <c r="F218" s="20" t="s">
        <v>207</v>
      </c>
    </row>
    <row r="219" spans="1:6" x14ac:dyDescent="0.25">
      <c r="A219" s="65" t="s">
        <v>160</v>
      </c>
      <c r="B219" s="64">
        <v>44544</v>
      </c>
      <c r="C219" s="64">
        <v>44551</v>
      </c>
      <c r="D219" s="20" t="s">
        <v>195</v>
      </c>
      <c r="E219" s="20">
        <v>1</v>
      </c>
      <c r="F219" s="20" t="s">
        <v>198</v>
      </c>
    </row>
    <row r="220" spans="1:6" x14ac:dyDescent="0.25">
      <c r="A220" s="65" t="s">
        <v>160</v>
      </c>
      <c r="B220" s="64">
        <v>44544</v>
      </c>
      <c r="C220" s="64">
        <v>44551</v>
      </c>
      <c r="D220" s="20" t="s">
        <v>195</v>
      </c>
      <c r="E220" s="20">
        <v>1</v>
      </c>
      <c r="F220" s="20" t="s">
        <v>198</v>
      </c>
    </row>
    <row r="221" spans="1:6" x14ac:dyDescent="0.25">
      <c r="A221" s="65" t="s">
        <v>160</v>
      </c>
      <c r="B221" s="64">
        <v>44544</v>
      </c>
      <c r="C221" s="64">
        <v>44551</v>
      </c>
      <c r="D221" s="20" t="s">
        <v>196</v>
      </c>
      <c r="E221" s="20">
        <v>2</v>
      </c>
      <c r="F221" s="20" t="s">
        <v>233</v>
      </c>
    </row>
    <row r="222" spans="1:6" x14ac:dyDescent="0.25">
      <c r="A222" s="65" t="s">
        <v>160</v>
      </c>
      <c r="B222" s="64">
        <v>44544</v>
      </c>
      <c r="C222" s="64">
        <v>44551</v>
      </c>
      <c r="D222" s="20" t="s">
        <v>158</v>
      </c>
      <c r="E222" s="20">
        <v>4</v>
      </c>
      <c r="F222" s="20" t="s">
        <v>208</v>
      </c>
    </row>
    <row r="223" spans="1:6" x14ac:dyDescent="0.25">
      <c r="A223" s="65" t="s">
        <v>160</v>
      </c>
      <c r="B223" s="64">
        <v>44544</v>
      </c>
      <c r="C223" s="64">
        <v>44551</v>
      </c>
      <c r="D223" s="20" t="s">
        <v>158</v>
      </c>
      <c r="E223" s="20">
        <v>4</v>
      </c>
      <c r="F223" s="20" t="s">
        <v>208</v>
      </c>
    </row>
    <row r="224" spans="1:6" x14ac:dyDescent="0.25">
      <c r="A224" s="65" t="s">
        <v>160</v>
      </c>
      <c r="B224" s="64">
        <v>44544</v>
      </c>
      <c r="C224" s="64">
        <v>44551</v>
      </c>
      <c r="D224" s="20" t="s">
        <v>195</v>
      </c>
      <c r="E224" s="20">
        <v>1</v>
      </c>
      <c r="F224" s="20" t="s">
        <v>222</v>
      </c>
    </row>
    <row r="225" spans="1:6" x14ac:dyDescent="0.25">
      <c r="A225" s="65" t="s">
        <v>160</v>
      </c>
      <c r="B225" s="64">
        <v>44544</v>
      </c>
      <c r="C225" s="64">
        <v>44551</v>
      </c>
      <c r="D225" s="20" t="s">
        <v>158</v>
      </c>
      <c r="E225" s="20">
        <v>4</v>
      </c>
      <c r="F225" s="20" t="s">
        <v>208</v>
      </c>
    </row>
    <row r="226" spans="1:6" x14ac:dyDescent="0.25">
      <c r="A226" s="65" t="s">
        <v>160</v>
      </c>
      <c r="B226" s="64">
        <v>44544</v>
      </c>
      <c r="C226" s="64">
        <v>44551</v>
      </c>
      <c r="D226" s="20" t="s">
        <v>195</v>
      </c>
      <c r="E226" s="20">
        <v>1</v>
      </c>
      <c r="F226" s="20" t="s">
        <v>198</v>
      </c>
    </row>
    <row r="227" spans="1:6" x14ac:dyDescent="0.25">
      <c r="A227" s="65" t="s">
        <v>160</v>
      </c>
      <c r="B227" s="64">
        <v>44544</v>
      </c>
      <c r="C227" s="64">
        <v>44551</v>
      </c>
      <c r="D227" s="20" t="s">
        <v>195</v>
      </c>
      <c r="E227" s="20">
        <v>1</v>
      </c>
      <c r="F227" s="20" t="s">
        <v>234</v>
      </c>
    </row>
    <row r="228" spans="1:6" x14ac:dyDescent="0.25">
      <c r="A228" s="65" t="s">
        <v>160</v>
      </c>
      <c r="B228" s="64">
        <v>44544</v>
      </c>
      <c r="C228" s="64">
        <v>44551</v>
      </c>
      <c r="D228" s="20" t="s">
        <v>196</v>
      </c>
      <c r="E228" s="20">
        <v>2</v>
      </c>
      <c r="F228" s="20" t="s">
        <v>209</v>
      </c>
    </row>
    <row r="229" spans="1:6" x14ac:dyDescent="0.25">
      <c r="A229" s="65" t="s">
        <v>160</v>
      </c>
      <c r="B229" s="64">
        <v>44544</v>
      </c>
      <c r="C229" s="64">
        <v>44551</v>
      </c>
      <c r="D229" s="20" t="s">
        <v>196</v>
      </c>
      <c r="E229" s="20">
        <v>2</v>
      </c>
      <c r="F229" s="20" t="s">
        <v>235</v>
      </c>
    </row>
    <row r="230" spans="1:6" x14ac:dyDescent="0.25">
      <c r="A230" s="65" t="s">
        <v>160</v>
      </c>
      <c r="B230" s="64">
        <v>44544</v>
      </c>
      <c r="C230" s="64">
        <v>44551</v>
      </c>
      <c r="D230" s="20" t="s">
        <v>195</v>
      </c>
      <c r="E230" s="20">
        <v>1</v>
      </c>
      <c r="F230" s="20" t="s">
        <v>225</v>
      </c>
    </row>
    <row r="231" spans="1:6" x14ac:dyDescent="0.25">
      <c r="A231" s="65" t="s">
        <v>160</v>
      </c>
      <c r="B231" s="64">
        <v>44544</v>
      </c>
      <c r="C231" s="64">
        <v>44551</v>
      </c>
      <c r="D231" s="20" t="s">
        <v>158</v>
      </c>
      <c r="E231" s="20">
        <v>4</v>
      </c>
      <c r="F231" s="20" t="s">
        <v>236</v>
      </c>
    </row>
    <row r="232" spans="1:6" x14ac:dyDescent="0.25">
      <c r="A232" s="65" t="s">
        <v>160</v>
      </c>
      <c r="B232" s="64">
        <v>44544</v>
      </c>
      <c r="C232" s="64">
        <v>44551</v>
      </c>
      <c r="D232" s="20" t="s">
        <v>195</v>
      </c>
      <c r="E232" s="20">
        <v>1</v>
      </c>
      <c r="F232" s="20" t="s">
        <v>207</v>
      </c>
    </row>
    <row r="233" spans="1:6" x14ac:dyDescent="0.25">
      <c r="A233" s="65" t="s">
        <v>160</v>
      </c>
      <c r="B233" s="64">
        <v>44544</v>
      </c>
      <c r="C233" s="64">
        <v>44551</v>
      </c>
      <c r="D233" s="20" t="s">
        <v>195</v>
      </c>
      <c r="E233" s="20">
        <v>1</v>
      </c>
      <c r="F233" s="20" t="s">
        <v>207</v>
      </c>
    </row>
    <row r="234" spans="1:6" x14ac:dyDescent="0.25">
      <c r="A234" s="65" t="s">
        <v>160</v>
      </c>
      <c r="B234" s="64">
        <v>44544</v>
      </c>
      <c r="C234" s="64">
        <v>44551</v>
      </c>
      <c r="D234" s="20" t="s">
        <v>195</v>
      </c>
      <c r="E234" s="20">
        <v>1</v>
      </c>
      <c r="F234" s="20" t="s">
        <v>198</v>
      </c>
    </row>
    <row r="235" spans="1:6" x14ac:dyDescent="0.25">
      <c r="A235" s="65" t="s">
        <v>160</v>
      </c>
      <c r="B235" s="64">
        <v>44544</v>
      </c>
      <c r="C235" s="64">
        <v>44551</v>
      </c>
      <c r="D235" s="20" t="s">
        <v>195</v>
      </c>
      <c r="E235" s="20">
        <v>1</v>
      </c>
      <c r="F235" s="20" t="s">
        <v>198</v>
      </c>
    </row>
    <row r="236" spans="1:6" x14ac:dyDescent="0.25">
      <c r="A236" s="65" t="s">
        <v>160</v>
      </c>
      <c r="B236" s="64">
        <v>44544</v>
      </c>
      <c r="C236" s="64">
        <v>44551</v>
      </c>
      <c r="D236" s="20" t="s">
        <v>196</v>
      </c>
      <c r="E236" s="20">
        <v>2</v>
      </c>
      <c r="F236" s="20" t="s">
        <v>237</v>
      </c>
    </row>
    <row r="237" spans="1:6" x14ac:dyDescent="0.25">
      <c r="A237" s="65" t="s">
        <v>160</v>
      </c>
      <c r="B237" s="64">
        <v>44544</v>
      </c>
      <c r="C237" s="64">
        <v>44551</v>
      </c>
      <c r="D237" s="20" t="s">
        <v>158</v>
      </c>
      <c r="E237" s="20">
        <v>4</v>
      </c>
      <c r="F237" s="20" t="s">
        <v>208</v>
      </c>
    </row>
    <row r="238" spans="1:6" x14ac:dyDescent="0.25">
      <c r="A238" s="65" t="s">
        <v>160</v>
      </c>
      <c r="B238" s="64">
        <v>44544</v>
      </c>
      <c r="C238" s="64">
        <v>44551</v>
      </c>
      <c r="D238" s="20" t="s">
        <v>195</v>
      </c>
      <c r="E238" s="20">
        <v>1</v>
      </c>
      <c r="F238" s="20" t="s">
        <v>198</v>
      </c>
    </row>
    <row r="239" spans="1:6" x14ac:dyDescent="0.25">
      <c r="A239" s="65" t="s">
        <v>160</v>
      </c>
      <c r="B239" s="64">
        <v>44544</v>
      </c>
      <c r="C239" s="64">
        <v>44551</v>
      </c>
      <c r="D239" s="20" t="s">
        <v>195</v>
      </c>
      <c r="E239" s="20">
        <v>1</v>
      </c>
      <c r="F239" s="20" t="s">
        <v>232</v>
      </c>
    </row>
    <row r="240" spans="1:6" x14ac:dyDescent="0.25">
      <c r="A240" s="65" t="s">
        <v>160</v>
      </c>
      <c r="B240" s="64">
        <v>44544</v>
      </c>
      <c r="C240" s="64">
        <v>44551</v>
      </c>
      <c r="D240" s="20" t="s">
        <v>195</v>
      </c>
      <c r="E240" s="20">
        <v>1</v>
      </c>
      <c r="F240" s="20" t="s">
        <v>207</v>
      </c>
    </row>
    <row r="241" spans="1:6" x14ac:dyDescent="0.25">
      <c r="A241" s="65" t="s">
        <v>160</v>
      </c>
      <c r="B241" s="64">
        <v>44544</v>
      </c>
      <c r="C241" s="64">
        <v>44551</v>
      </c>
      <c r="D241" s="20" t="s">
        <v>195</v>
      </c>
      <c r="E241" s="20">
        <v>1</v>
      </c>
      <c r="F241" s="20" t="s">
        <v>207</v>
      </c>
    </row>
    <row r="242" spans="1:6" x14ac:dyDescent="0.25">
      <c r="A242" s="65" t="s">
        <v>160</v>
      </c>
      <c r="B242" s="64">
        <v>44544</v>
      </c>
      <c r="C242" s="64">
        <v>44551</v>
      </c>
      <c r="D242" s="20" t="s">
        <v>195</v>
      </c>
      <c r="E242" s="20">
        <v>1</v>
      </c>
      <c r="F242" s="20" t="s">
        <v>207</v>
      </c>
    </row>
    <row r="243" spans="1:6" x14ac:dyDescent="0.25">
      <c r="A243" s="65" t="s">
        <v>160</v>
      </c>
      <c r="B243" s="64">
        <v>44551</v>
      </c>
      <c r="C243" s="64">
        <v>44558</v>
      </c>
      <c r="D243" s="20" t="s">
        <v>195</v>
      </c>
      <c r="E243" s="20">
        <v>1</v>
      </c>
      <c r="F243" s="20" t="s">
        <v>198</v>
      </c>
    </row>
    <row r="244" spans="1:6" x14ac:dyDescent="0.25">
      <c r="A244" s="65" t="s">
        <v>160</v>
      </c>
      <c r="B244" s="64">
        <v>44551</v>
      </c>
      <c r="C244" s="64">
        <v>44558</v>
      </c>
      <c r="D244" s="20" t="s">
        <v>195</v>
      </c>
      <c r="E244" s="20">
        <v>1</v>
      </c>
      <c r="F244" s="20" t="s">
        <v>198</v>
      </c>
    </row>
    <row r="245" spans="1:6" x14ac:dyDescent="0.25">
      <c r="A245" s="65" t="s">
        <v>160</v>
      </c>
      <c r="B245" s="64">
        <v>44551</v>
      </c>
      <c r="C245" s="64">
        <v>44558</v>
      </c>
      <c r="D245" s="20" t="s">
        <v>195</v>
      </c>
      <c r="E245" s="20">
        <v>1</v>
      </c>
      <c r="F245" s="20" t="s">
        <v>214</v>
      </c>
    </row>
    <row r="246" spans="1:6" x14ac:dyDescent="0.25">
      <c r="A246" s="65" t="s">
        <v>160</v>
      </c>
      <c r="B246" s="64">
        <v>44551</v>
      </c>
      <c r="C246" s="64">
        <v>44558</v>
      </c>
      <c r="D246" s="20" t="s">
        <v>158</v>
      </c>
      <c r="E246" s="20">
        <v>4</v>
      </c>
      <c r="F246" s="20" t="s">
        <v>208</v>
      </c>
    </row>
    <row r="247" spans="1:6" x14ac:dyDescent="0.25">
      <c r="A247" s="65" t="s">
        <v>161</v>
      </c>
      <c r="B247" s="64">
        <v>44551</v>
      </c>
      <c r="C247" s="64">
        <v>44558</v>
      </c>
      <c r="D247" s="20" t="s">
        <v>158</v>
      </c>
      <c r="E247" s="20">
        <v>4</v>
      </c>
      <c r="F247" s="20" t="s">
        <v>208</v>
      </c>
    </row>
    <row r="248" spans="1:6" x14ac:dyDescent="0.25">
      <c r="A248" s="65" t="s">
        <v>161</v>
      </c>
      <c r="B248" s="64">
        <v>44551</v>
      </c>
      <c r="C248" s="64">
        <v>44558</v>
      </c>
      <c r="D248" s="20" t="s">
        <v>195</v>
      </c>
      <c r="E248" s="20">
        <v>1</v>
      </c>
      <c r="F248" s="20" t="s">
        <v>222</v>
      </c>
    </row>
    <row r="249" spans="1:6" x14ac:dyDescent="0.25">
      <c r="A249" s="65" t="s">
        <v>161</v>
      </c>
      <c r="B249" s="64">
        <v>44551</v>
      </c>
      <c r="C249" s="64">
        <v>44558</v>
      </c>
      <c r="D249" s="20" t="s">
        <v>158</v>
      </c>
      <c r="E249" s="20">
        <v>4</v>
      </c>
      <c r="F249" s="20" t="s">
        <v>208</v>
      </c>
    </row>
    <row r="250" spans="1:6" x14ac:dyDescent="0.25">
      <c r="A250" s="65" t="s">
        <v>161</v>
      </c>
      <c r="B250" s="64">
        <v>44551</v>
      </c>
      <c r="C250" s="64">
        <v>44558</v>
      </c>
      <c r="D250" s="20" t="s">
        <v>195</v>
      </c>
      <c r="E250" s="20">
        <v>1</v>
      </c>
      <c r="F250" s="20" t="s">
        <v>198</v>
      </c>
    </row>
    <row r="251" spans="1:6" x14ac:dyDescent="0.25">
      <c r="A251" s="65" t="s">
        <v>161</v>
      </c>
      <c r="B251" s="64">
        <v>44551</v>
      </c>
      <c r="C251" s="64">
        <v>44558</v>
      </c>
      <c r="D251" s="20" t="s">
        <v>195</v>
      </c>
      <c r="E251" s="20">
        <v>1</v>
      </c>
      <c r="F251" s="20" t="s">
        <v>234</v>
      </c>
    </row>
    <row r="252" spans="1:6" x14ac:dyDescent="0.25">
      <c r="A252" s="65" t="s">
        <v>161</v>
      </c>
      <c r="B252" s="64">
        <v>44551</v>
      </c>
      <c r="C252" s="64">
        <v>44558</v>
      </c>
      <c r="D252" s="20" t="s">
        <v>196</v>
      </c>
      <c r="E252" s="20">
        <v>2</v>
      </c>
      <c r="F252" s="20" t="s">
        <v>209</v>
      </c>
    </row>
    <row r="253" spans="1:6" x14ac:dyDescent="0.25">
      <c r="A253" s="65" t="s">
        <v>161</v>
      </c>
      <c r="B253" s="64">
        <v>44551</v>
      </c>
      <c r="C253" s="64">
        <v>44558</v>
      </c>
      <c r="D253" s="20" t="s">
        <v>195</v>
      </c>
      <c r="E253" s="20">
        <v>1</v>
      </c>
      <c r="F253" s="20" t="s">
        <v>214</v>
      </c>
    </row>
    <row r="254" spans="1:6" x14ac:dyDescent="0.25">
      <c r="A254" s="65" t="s">
        <v>161</v>
      </c>
      <c r="B254" s="64">
        <v>44551</v>
      </c>
      <c r="C254" s="64">
        <v>44558</v>
      </c>
      <c r="D254" s="20" t="s">
        <v>195</v>
      </c>
      <c r="E254" s="20">
        <v>1</v>
      </c>
      <c r="F254" s="20" t="s">
        <v>225</v>
      </c>
    </row>
    <row r="255" spans="1:6" x14ac:dyDescent="0.25">
      <c r="A255" s="65" t="s">
        <v>161</v>
      </c>
      <c r="B255" s="64">
        <v>44551</v>
      </c>
      <c r="C255" s="64">
        <v>44558</v>
      </c>
      <c r="D255" s="20" t="s">
        <v>158</v>
      </c>
      <c r="E255" s="20">
        <v>4</v>
      </c>
      <c r="F255" s="20" t="s">
        <v>236</v>
      </c>
    </row>
    <row r="256" spans="1:6" x14ac:dyDescent="0.25">
      <c r="A256" s="65" t="s">
        <v>161</v>
      </c>
      <c r="B256" s="64">
        <v>44551</v>
      </c>
      <c r="C256" s="64">
        <v>44558</v>
      </c>
      <c r="D256" s="20" t="s">
        <v>195</v>
      </c>
      <c r="E256" s="20">
        <v>1</v>
      </c>
      <c r="F256" s="20" t="s">
        <v>207</v>
      </c>
    </row>
    <row r="257" spans="1:6" x14ac:dyDescent="0.25">
      <c r="A257" s="65" t="s">
        <v>161</v>
      </c>
      <c r="B257" s="64">
        <v>44551</v>
      </c>
      <c r="C257" s="64">
        <v>44558</v>
      </c>
      <c r="D257" s="20" t="s">
        <v>195</v>
      </c>
      <c r="E257" s="20">
        <v>1</v>
      </c>
      <c r="F257" s="20" t="s">
        <v>207</v>
      </c>
    </row>
    <row r="258" spans="1:6" x14ac:dyDescent="0.25">
      <c r="A258" s="65" t="s">
        <v>161</v>
      </c>
      <c r="B258" s="64">
        <v>44551</v>
      </c>
      <c r="C258" s="64">
        <v>44558</v>
      </c>
      <c r="D258" s="20" t="s">
        <v>195</v>
      </c>
      <c r="E258" s="20">
        <v>1</v>
      </c>
      <c r="F258" s="20" t="s">
        <v>198</v>
      </c>
    </row>
    <row r="259" spans="1:6" x14ac:dyDescent="0.25">
      <c r="A259" s="65" t="s">
        <v>161</v>
      </c>
      <c r="B259" s="64">
        <v>44551</v>
      </c>
      <c r="C259" s="64">
        <v>44558</v>
      </c>
      <c r="D259" s="20" t="s">
        <v>195</v>
      </c>
      <c r="E259" s="20">
        <v>1</v>
      </c>
      <c r="F259" s="20" t="s">
        <v>198</v>
      </c>
    </row>
    <row r="260" spans="1:6" x14ac:dyDescent="0.25">
      <c r="A260" s="65" t="s">
        <v>161</v>
      </c>
      <c r="B260" s="64">
        <v>44551</v>
      </c>
      <c r="C260" s="64">
        <v>44558</v>
      </c>
      <c r="D260" s="20" t="s">
        <v>196</v>
      </c>
      <c r="E260" s="20">
        <v>2</v>
      </c>
      <c r="F260" s="20" t="s">
        <v>237</v>
      </c>
    </row>
    <row r="261" spans="1:6" x14ac:dyDescent="0.25">
      <c r="A261" s="65" t="s">
        <v>161</v>
      </c>
      <c r="B261" s="64">
        <v>44551</v>
      </c>
      <c r="C261" s="64">
        <v>44558</v>
      </c>
      <c r="D261" s="20" t="s">
        <v>158</v>
      </c>
      <c r="E261" s="20">
        <v>4</v>
      </c>
      <c r="F261" s="20" t="s">
        <v>208</v>
      </c>
    </row>
    <row r="262" spans="1:6" x14ac:dyDescent="0.25">
      <c r="A262" s="65" t="s">
        <v>161</v>
      </c>
      <c r="B262" s="64">
        <v>44551</v>
      </c>
      <c r="C262" s="64">
        <v>44558</v>
      </c>
      <c r="D262" s="20" t="s">
        <v>195</v>
      </c>
      <c r="E262" s="20">
        <v>1</v>
      </c>
      <c r="F262" s="20" t="s">
        <v>198</v>
      </c>
    </row>
    <row r="263" spans="1:6" x14ac:dyDescent="0.25">
      <c r="A263" s="65" t="s">
        <v>161</v>
      </c>
      <c r="B263" s="64">
        <v>44551</v>
      </c>
      <c r="C263" s="64">
        <v>44558</v>
      </c>
      <c r="D263" s="20" t="s">
        <v>195</v>
      </c>
      <c r="E263" s="20">
        <v>1</v>
      </c>
      <c r="F263" s="20" t="s">
        <v>232</v>
      </c>
    </row>
    <row r="264" spans="1:6" x14ac:dyDescent="0.25">
      <c r="A264" s="65" t="s">
        <v>161</v>
      </c>
      <c r="B264" s="64">
        <v>44551</v>
      </c>
      <c r="C264" s="64">
        <v>44558</v>
      </c>
      <c r="D264" s="20" t="s">
        <v>195</v>
      </c>
      <c r="E264" s="20">
        <v>1</v>
      </c>
      <c r="F264" s="20" t="s">
        <v>207</v>
      </c>
    </row>
    <row r="265" spans="1:6" x14ac:dyDescent="0.25">
      <c r="A265" s="65" t="s">
        <v>161</v>
      </c>
      <c r="B265" s="64">
        <v>44551</v>
      </c>
      <c r="C265" s="64">
        <v>44558</v>
      </c>
      <c r="D265" s="20" t="s">
        <v>195</v>
      </c>
      <c r="E265" s="20">
        <v>1</v>
      </c>
      <c r="F265" s="20" t="s">
        <v>207</v>
      </c>
    </row>
    <row r="266" spans="1:6" x14ac:dyDescent="0.25">
      <c r="A266" s="65" t="s">
        <v>161</v>
      </c>
      <c r="B266" s="64">
        <v>44551</v>
      </c>
      <c r="C266" s="64">
        <v>44558</v>
      </c>
      <c r="D266" s="20" t="s">
        <v>195</v>
      </c>
      <c r="E266" s="20">
        <v>1</v>
      </c>
      <c r="F266" s="20" t="s">
        <v>207</v>
      </c>
    </row>
    <row r="267" spans="1:6" x14ac:dyDescent="0.25">
      <c r="A267" s="65" t="s">
        <v>161</v>
      </c>
      <c r="B267" s="64">
        <v>44558</v>
      </c>
      <c r="C267" s="64">
        <v>44565</v>
      </c>
      <c r="D267" s="20" t="s">
        <v>195</v>
      </c>
      <c r="E267" s="20">
        <v>1</v>
      </c>
      <c r="F267" s="20" t="s">
        <v>198</v>
      </c>
    </row>
    <row r="268" spans="1:6" x14ac:dyDescent="0.25">
      <c r="A268" s="65" t="s">
        <v>161</v>
      </c>
      <c r="B268" s="64">
        <v>44558</v>
      </c>
      <c r="C268" s="64">
        <v>44565</v>
      </c>
      <c r="D268" s="20" t="s">
        <v>195</v>
      </c>
      <c r="E268" s="20">
        <v>1</v>
      </c>
      <c r="F268" s="20" t="s">
        <v>198</v>
      </c>
    </row>
    <row r="269" spans="1:6" x14ac:dyDescent="0.25">
      <c r="A269" s="65" t="s">
        <v>161</v>
      </c>
      <c r="B269" s="64">
        <v>44558</v>
      </c>
      <c r="C269" s="64">
        <v>44565</v>
      </c>
      <c r="D269" s="20" t="s">
        <v>195</v>
      </c>
      <c r="E269" s="20">
        <v>1</v>
      </c>
      <c r="F269" s="20" t="s">
        <v>214</v>
      </c>
    </row>
    <row r="270" spans="1:6" x14ac:dyDescent="0.25">
      <c r="A270" s="65" t="s">
        <v>161</v>
      </c>
      <c r="B270" s="64">
        <v>44558</v>
      </c>
      <c r="C270" s="64">
        <v>44565</v>
      </c>
      <c r="D270" s="20" t="s">
        <v>158</v>
      </c>
      <c r="E270" s="20">
        <v>4</v>
      </c>
      <c r="F270" s="20" t="s">
        <v>208</v>
      </c>
    </row>
    <row r="271" spans="1:6" x14ac:dyDescent="0.25">
      <c r="A271" s="65" t="s">
        <v>161</v>
      </c>
      <c r="B271" s="64">
        <v>44558</v>
      </c>
      <c r="C271" s="64">
        <v>44565</v>
      </c>
      <c r="D271" s="20" t="s">
        <v>158</v>
      </c>
      <c r="E271" s="20">
        <v>4</v>
      </c>
      <c r="F271" s="20" t="s">
        <v>208</v>
      </c>
    </row>
    <row r="272" spans="1:6" x14ac:dyDescent="0.25">
      <c r="A272" s="65" t="s">
        <v>161</v>
      </c>
      <c r="B272" s="64">
        <v>44558</v>
      </c>
      <c r="C272" s="64">
        <v>44565</v>
      </c>
      <c r="D272" s="20" t="s">
        <v>195</v>
      </c>
      <c r="E272" s="20">
        <v>1</v>
      </c>
      <c r="F272" s="20" t="s">
        <v>222</v>
      </c>
    </row>
    <row r="273" spans="1:6" x14ac:dyDescent="0.25">
      <c r="A273" s="65" t="s">
        <v>161</v>
      </c>
      <c r="B273" s="64">
        <v>44558</v>
      </c>
      <c r="C273" s="64">
        <v>44565</v>
      </c>
      <c r="D273" s="20" t="s">
        <v>158</v>
      </c>
      <c r="E273" s="20">
        <v>4</v>
      </c>
      <c r="F273" s="20" t="s">
        <v>208</v>
      </c>
    </row>
    <row r="274" spans="1:6" x14ac:dyDescent="0.25">
      <c r="A274" s="65" t="s">
        <v>161</v>
      </c>
      <c r="B274" s="64">
        <v>44558</v>
      </c>
      <c r="C274" s="64">
        <v>44565</v>
      </c>
      <c r="D274" s="20" t="s">
        <v>195</v>
      </c>
      <c r="E274" s="20">
        <v>1</v>
      </c>
      <c r="F274" s="20" t="s">
        <v>198</v>
      </c>
    </row>
    <row r="275" spans="1:6" x14ac:dyDescent="0.25">
      <c r="A275" s="65" t="s">
        <v>161</v>
      </c>
      <c r="B275" s="64">
        <v>44558</v>
      </c>
      <c r="C275" s="64">
        <v>44565</v>
      </c>
      <c r="D275" s="20" t="s">
        <v>195</v>
      </c>
      <c r="E275" s="20">
        <v>1</v>
      </c>
      <c r="F275" s="20" t="s">
        <v>234</v>
      </c>
    </row>
    <row r="276" spans="1:6" x14ac:dyDescent="0.25">
      <c r="A276" s="65" t="s">
        <v>161</v>
      </c>
      <c r="B276" s="64">
        <v>44558</v>
      </c>
      <c r="C276" s="64">
        <v>44565</v>
      </c>
      <c r="D276" s="20" t="s">
        <v>196</v>
      </c>
      <c r="E276" s="20">
        <v>2</v>
      </c>
      <c r="F276" s="20" t="s">
        <v>209</v>
      </c>
    </row>
    <row r="277" spans="1:6" x14ac:dyDescent="0.25">
      <c r="A277" s="65" t="s">
        <v>161</v>
      </c>
      <c r="B277" s="64">
        <v>44558</v>
      </c>
      <c r="C277" s="64">
        <v>44565</v>
      </c>
      <c r="D277" s="20" t="s">
        <v>195</v>
      </c>
      <c r="E277" s="20">
        <v>1</v>
      </c>
      <c r="F277" s="20" t="s">
        <v>214</v>
      </c>
    </row>
    <row r="278" spans="1:6" x14ac:dyDescent="0.25">
      <c r="A278" s="65" t="s">
        <v>161</v>
      </c>
      <c r="B278" s="64">
        <v>44558</v>
      </c>
      <c r="C278" s="64">
        <v>44565</v>
      </c>
      <c r="D278" s="20" t="s">
        <v>195</v>
      </c>
      <c r="E278" s="20">
        <v>1</v>
      </c>
      <c r="F278" s="20" t="s">
        <v>225</v>
      </c>
    </row>
    <row r="279" spans="1:6" x14ac:dyDescent="0.25">
      <c r="A279" s="65" t="s">
        <v>161</v>
      </c>
      <c r="B279" s="64">
        <v>44558</v>
      </c>
      <c r="C279" s="64">
        <v>44565</v>
      </c>
      <c r="D279" s="20" t="s">
        <v>158</v>
      </c>
      <c r="E279" s="20">
        <v>4</v>
      </c>
      <c r="F279" s="20" t="s">
        <v>236</v>
      </c>
    </row>
    <row r="280" spans="1:6" x14ac:dyDescent="0.25">
      <c r="A280" s="65" t="s">
        <v>161</v>
      </c>
      <c r="B280" s="64">
        <v>44558</v>
      </c>
      <c r="C280" s="64">
        <v>44565</v>
      </c>
      <c r="D280" s="20" t="s">
        <v>195</v>
      </c>
      <c r="E280" s="20">
        <v>1</v>
      </c>
      <c r="F280" s="20" t="s">
        <v>207</v>
      </c>
    </row>
    <row r="281" spans="1:6" x14ac:dyDescent="0.25">
      <c r="A281" s="65" t="s">
        <v>161</v>
      </c>
      <c r="B281" s="64">
        <v>44558</v>
      </c>
      <c r="C281" s="64">
        <v>44565</v>
      </c>
      <c r="D281" s="20" t="s">
        <v>195</v>
      </c>
      <c r="E281" s="20">
        <v>1</v>
      </c>
      <c r="F281" s="20" t="s">
        <v>207</v>
      </c>
    </row>
    <row r="282" spans="1:6" x14ac:dyDescent="0.25">
      <c r="A282" s="65" t="s">
        <v>162</v>
      </c>
      <c r="B282" s="64">
        <v>44558</v>
      </c>
      <c r="C282" s="64">
        <v>44565</v>
      </c>
      <c r="D282" s="20" t="s">
        <v>195</v>
      </c>
      <c r="E282" s="20">
        <v>1</v>
      </c>
      <c r="F282" s="20" t="s">
        <v>238</v>
      </c>
    </row>
    <row r="283" spans="1:6" x14ac:dyDescent="0.25">
      <c r="A283" s="65" t="s">
        <v>162</v>
      </c>
      <c r="B283" s="64">
        <v>44558</v>
      </c>
      <c r="C283" s="64">
        <v>44565</v>
      </c>
      <c r="D283" s="20" t="s">
        <v>195</v>
      </c>
      <c r="E283" s="20">
        <v>1</v>
      </c>
      <c r="F283" s="20" t="s">
        <v>238</v>
      </c>
    </row>
    <row r="284" spans="1:6" x14ac:dyDescent="0.25">
      <c r="A284" s="65" t="s">
        <v>162</v>
      </c>
      <c r="B284" s="64">
        <v>44558</v>
      </c>
      <c r="C284" s="64">
        <v>44565</v>
      </c>
      <c r="D284" s="20" t="s">
        <v>196</v>
      </c>
      <c r="E284" s="20">
        <v>2</v>
      </c>
      <c r="F284" s="20" t="s">
        <v>239</v>
      </c>
    </row>
    <row r="285" spans="1:6" x14ac:dyDescent="0.25">
      <c r="A285" s="65" t="s">
        <v>162</v>
      </c>
      <c r="B285" s="64">
        <v>44558</v>
      </c>
      <c r="C285" s="64">
        <v>44565</v>
      </c>
      <c r="D285" s="20" t="s">
        <v>158</v>
      </c>
      <c r="E285" s="20">
        <v>4</v>
      </c>
      <c r="F285" s="20" t="s">
        <v>208</v>
      </c>
    </row>
    <row r="286" spans="1:6" x14ac:dyDescent="0.25">
      <c r="A286" s="65" t="s">
        <v>162</v>
      </c>
      <c r="B286" s="64">
        <v>44558</v>
      </c>
      <c r="C286" s="64">
        <v>44565</v>
      </c>
      <c r="D286" s="20" t="s">
        <v>195</v>
      </c>
      <c r="E286" s="20">
        <v>1</v>
      </c>
      <c r="F286" s="20" t="s">
        <v>198</v>
      </c>
    </row>
    <row r="287" spans="1:6" x14ac:dyDescent="0.25">
      <c r="A287" s="65" t="s">
        <v>162</v>
      </c>
      <c r="B287" s="64">
        <v>44558</v>
      </c>
      <c r="C287" s="64">
        <v>44565</v>
      </c>
      <c r="D287" s="20" t="s">
        <v>195</v>
      </c>
      <c r="E287" s="20">
        <v>1</v>
      </c>
      <c r="F287" s="20" t="s">
        <v>232</v>
      </c>
    </row>
    <row r="288" spans="1:6" x14ac:dyDescent="0.25">
      <c r="A288" s="65" t="s">
        <v>162</v>
      </c>
      <c r="B288" s="64">
        <v>44558</v>
      </c>
      <c r="C288" s="64">
        <v>44565</v>
      </c>
      <c r="D288" s="20" t="s">
        <v>195</v>
      </c>
      <c r="E288" s="20">
        <v>1</v>
      </c>
      <c r="F288" s="20" t="s">
        <v>207</v>
      </c>
    </row>
    <row r="289" spans="1:6" x14ac:dyDescent="0.25">
      <c r="A289" s="65" t="s">
        <v>162</v>
      </c>
      <c r="B289" s="64">
        <v>44558</v>
      </c>
      <c r="C289" s="64">
        <v>44565</v>
      </c>
      <c r="D289" s="20" t="s">
        <v>195</v>
      </c>
      <c r="E289" s="20">
        <v>1</v>
      </c>
      <c r="F289" s="20" t="s">
        <v>207</v>
      </c>
    </row>
    <row r="290" spans="1:6" x14ac:dyDescent="0.25">
      <c r="A290" s="65" t="s">
        <v>162</v>
      </c>
      <c r="B290" s="64">
        <v>44558</v>
      </c>
      <c r="C290" s="64">
        <v>44565</v>
      </c>
      <c r="D290" s="20" t="s">
        <v>195</v>
      </c>
      <c r="E290" s="20">
        <v>1</v>
      </c>
      <c r="F290" s="20" t="s">
        <v>207</v>
      </c>
    </row>
    <row r="291" spans="1:6" x14ac:dyDescent="0.25">
      <c r="A291" s="65" t="s">
        <v>162</v>
      </c>
      <c r="B291" s="64">
        <v>44565</v>
      </c>
      <c r="C291" s="64">
        <v>44572</v>
      </c>
      <c r="D291" s="20" t="s">
        <v>195</v>
      </c>
      <c r="E291" s="20">
        <v>1</v>
      </c>
      <c r="F291" s="20" t="s">
        <v>198</v>
      </c>
    </row>
    <row r="292" spans="1:6" x14ac:dyDescent="0.25">
      <c r="A292" s="65" t="s">
        <v>162</v>
      </c>
      <c r="B292" s="64">
        <v>44565</v>
      </c>
      <c r="C292" s="64">
        <v>44572</v>
      </c>
      <c r="D292" s="20" t="s">
        <v>195</v>
      </c>
      <c r="E292" s="20">
        <v>1</v>
      </c>
      <c r="F292" s="20" t="s">
        <v>198</v>
      </c>
    </row>
    <row r="293" spans="1:6" x14ac:dyDescent="0.25">
      <c r="A293" s="65" t="s">
        <v>162</v>
      </c>
      <c r="B293" s="64">
        <v>44565</v>
      </c>
      <c r="C293" s="64">
        <v>44572</v>
      </c>
      <c r="D293" s="20" t="s">
        <v>195</v>
      </c>
      <c r="E293" s="20">
        <v>1</v>
      </c>
      <c r="F293" s="20" t="s">
        <v>214</v>
      </c>
    </row>
    <row r="294" spans="1:6" x14ac:dyDescent="0.25">
      <c r="A294" s="65" t="s">
        <v>162</v>
      </c>
      <c r="B294" s="64">
        <v>44565</v>
      </c>
      <c r="C294" s="64">
        <v>44572</v>
      </c>
      <c r="D294" s="20" t="s">
        <v>158</v>
      </c>
      <c r="E294" s="20">
        <v>4</v>
      </c>
      <c r="F294" s="20" t="s">
        <v>208</v>
      </c>
    </row>
    <row r="295" spans="1:6" x14ac:dyDescent="0.25">
      <c r="A295" s="65" t="s">
        <v>162</v>
      </c>
      <c r="B295" s="64">
        <v>44565</v>
      </c>
      <c r="C295" s="64">
        <v>44572</v>
      </c>
      <c r="D295" s="20" t="s">
        <v>158</v>
      </c>
      <c r="E295" s="20">
        <v>4</v>
      </c>
      <c r="F295" s="20" t="s">
        <v>208</v>
      </c>
    </row>
    <row r="296" spans="1:6" x14ac:dyDescent="0.25">
      <c r="A296" s="65" t="s">
        <v>162</v>
      </c>
      <c r="B296" s="64">
        <v>44565</v>
      </c>
      <c r="C296" s="64">
        <v>44572</v>
      </c>
      <c r="D296" s="20" t="s">
        <v>158</v>
      </c>
      <c r="E296" s="20">
        <v>4</v>
      </c>
      <c r="F296" s="20" t="s">
        <v>240</v>
      </c>
    </row>
    <row r="297" spans="1:6" x14ac:dyDescent="0.25">
      <c r="A297" s="65" t="s">
        <v>162</v>
      </c>
      <c r="B297" s="64">
        <v>44565</v>
      </c>
      <c r="C297" s="64">
        <v>44572</v>
      </c>
      <c r="D297" s="20" t="s">
        <v>158</v>
      </c>
      <c r="E297" s="20">
        <v>4</v>
      </c>
      <c r="F297" s="20" t="s">
        <v>208</v>
      </c>
    </row>
    <row r="298" spans="1:6" x14ac:dyDescent="0.25">
      <c r="A298" s="65" t="s">
        <v>162</v>
      </c>
      <c r="B298" s="64">
        <v>44565</v>
      </c>
      <c r="C298" s="64">
        <v>44572</v>
      </c>
      <c r="D298" s="20" t="s">
        <v>195</v>
      </c>
      <c r="E298" s="20">
        <v>1</v>
      </c>
      <c r="F298" s="20" t="s">
        <v>198</v>
      </c>
    </row>
    <row r="299" spans="1:6" x14ac:dyDescent="0.25">
      <c r="A299" s="65" t="s">
        <v>162</v>
      </c>
      <c r="B299" s="64">
        <v>44565</v>
      </c>
      <c r="C299" s="64">
        <v>44572</v>
      </c>
      <c r="D299" s="20" t="s">
        <v>196</v>
      </c>
      <c r="E299" s="20">
        <v>2</v>
      </c>
      <c r="F299" s="20" t="s">
        <v>241</v>
      </c>
    </row>
    <row r="300" spans="1:6" x14ac:dyDescent="0.25">
      <c r="A300" s="65" t="s">
        <v>162</v>
      </c>
      <c r="B300" s="64">
        <v>44565</v>
      </c>
      <c r="C300" s="64">
        <v>44572</v>
      </c>
      <c r="D300" s="20" t="s">
        <v>196</v>
      </c>
      <c r="E300" s="20">
        <v>2</v>
      </c>
      <c r="F300" s="20" t="s">
        <v>242</v>
      </c>
    </row>
    <row r="301" spans="1:6" x14ac:dyDescent="0.25">
      <c r="A301" s="65" t="s">
        <v>162</v>
      </c>
      <c r="B301" s="64">
        <v>44565</v>
      </c>
      <c r="C301" s="64">
        <v>44572</v>
      </c>
      <c r="D301" s="20" t="s">
        <v>196</v>
      </c>
      <c r="E301" s="20">
        <v>2</v>
      </c>
      <c r="F301" s="20" t="s">
        <v>243</v>
      </c>
    </row>
    <row r="302" spans="1:6" x14ac:dyDescent="0.25">
      <c r="A302" s="65" t="s">
        <v>162</v>
      </c>
      <c r="B302" s="64">
        <v>44565</v>
      </c>
      <c r="C302" s="64">
        <v>44572</v>
      </c>
      <c r="D302" s="20" t="s">
        <v>195</v>
      </c>
      <c r="E302" s="20">
        <v>1</v>
      </c>
      <c r="F302" s="20" t="s">
        <v>225</v>
      </c>
    </row>
    <row r="303" spans="1:6" x14ac:dyDescent="0.25">
      <c r="A303" s="65" t="s">
        <v>162</v>
      </c>
      <c r="B303" s="64">
        <v>44565</v>
      </c>
      <c r="C303" s="64">
        <v>44572</v>
      </c>
      <c r="D303" s="20" t="s">
        <v>195</v>
      </c>
      <c r="E303" s="20">
        <v>1</v>
      </c>
      <c r="F303" s="20" t="s">
        <v>214</v>
      </c>
    </row>
    <row r="304" spans="1:6" x14ac:dyDescent="0.25">
      <c r="A304" s="65" t="s">
        <v>162</v>
      </c>
      <c r="B304" s="64">
        <v>44565</v>
      </c>
      <c r="C304" s="64">
        <v>44572</v>
      </c>
      <c r="D304" s="20" t="s">
        <v>195</v>
      </c>
      <c r="E304" s="20">
        <v>1</v>
      </c>
      <c r="F304" s="20" t="s">
        <v>207</v>
      </c>
    </row>
    <row r="305" spans="1:6" x14ac:dyDescent="0.25">
      <c r="A305" s="65" t="s">
        <v>162</v>
      </c>
      <c r="B305" s="64">
        <v>44565</v>
      </c>
      <c r="C305" s="64">
        <v>44572</v>
      </c>
      <c r="D305" s="20" t="s">
        <v>195</v>
      </c>
      <c r="E305" s="20">
        <v>1</v>
      </c>
      <c r="F305" s="20" t="s">
        <v>207</v>
      </c>
    </row>
    <row r="306" spans="1:6" x14ac:dyDescent="0.25">
      <c r="A306" s="65" t="s">
        <v>162</v>
      </c>
      <c r="B306" s="64">
        <v>44565</v>
      </c>
      <c r="C306" s="64">
        <v>44572</v>
      </c>
      <c r="D306" s="20" t="s">
        <v>195</v>
      </c>
      <c r="E306" s="20">
        <v>1</v>
      </c>
      <c r="F306" s="20" t="s">
        <v>238</v>
      </c>
    </row>
    <row r="307" spans="1:6" x14ac:dyDescent="0.25">
      <c r="A307" s="65" t="s">
        <v>162</v>
      </c>
      <c r="B307" s="64">
        <v>44565</v>
      </c>
      <c r="C307" s="64">
        <v>44572</v>
      </c>
      <c r="D307" s="20" t="s">
        <v>195</v>
      </c>
      <c r="E307" s="20">
        <v>1</v>
      </c>
      <c r="F307" s="20" t="s">
        <v>238</v>
      </c>
    </row>
    <row r="308" spans="1:6" x14ac:dyDescent="0.25">
      <c r="A308" s="65" t="s">
        <v>162</v>
      </c>
      <c r="B308" s="64">
        <v>44565</v>
      </c>
      <c r="C308" s="64">
        <v>44572</v>
      </c>
      <c r="D308" s="20" t="s">
        <v>196</v>
      </c>
      <c r="E308" s="20">
        <v>2</v>
      </c>
      <c r="F308" s="20" t="s">
        <v>239</v>
      </c>
    </row>
    <row r="309" spans="1:6" x14ac:dyDescent="0.25">
      <c r="A309" s="65" t="s">
        <v>162</v>
      </c>
      <c r="B309" s="64">
        <v>44565</v>
      </c>
      <c r="C309" s="64">
        <v>44572</v>
      </c>
      <c r="D309" s="20" t="s">
        <v>158</v>
      </c>
      <c r="E309" s="20">
        <v>4</v>
      </c>
      <c r="F309" s="20" t="s">
        <v>208</v>
      </c>
    </row>
    <row r="310" spans="1:6" x14ac:dyDescent="0.25">
      <c r="A310" s="65" t="s">
        <v>162</v>
      </c>
      <c r="B310" s="64">
        <v>44565</v>
      </c>
      <c r="C310" s="64">
        <v>44572</v>
      </c>
      <c r="D310" s="20" t="s">
        <v>195</v>
      </c>
      <c r="E310" s="20">
        <v>1</v>
      </c>
      <c r="F310" s="20" t="s">
        <v>198</v>
      </c>
    </row>
    <row r="311" spans="1:6" x14ac:dyDescent="0.25">
      <c r="A311" s="65" t="s">
        <v>162</v>
      </c>
      <c r="B311" s="64">
        <v>44565</v>
      </c>
      <c r="C311" s="64">
        <v>44572</v>
      </c>
      <c r="D311" s="20" t="s">
        <v>195</v>
      </c>
      <c r="E311" s="20">
        <v>1</v>
      </c>
      <c r="F311" s="20" t="s">
        <v>232</v>
      </c>
    </row>
    <row r="312" spans="1:6" x14ac:dyDescent="0.25">
      <c r="A312" s="65" t="s">
        <v>162</v>
      </c>
      <c r="B312" s="64">
        <v>44565</v>
      </c>
      <c r="C312" s="64">
        <v>44572</v>
      </c>
      <c r="D312" s="20" t="s">
        <v>195</v>
      </c>
      <c r="E312" s="20">
        <v>1</v>
      </c>
      <c r="F312" s="20" t="s">
        <v>207</v>
      </c>
    </row>
    <row r="313" spans="1:6" x14ac:dyDescent="0.25">
      <c r="A313" s="65" t="s">
        <v>162</v>
      </c>
      <c r="B313" s="64">
        <v>44565</v>
      </c>
      <c r="C313" s="64">
        <v>44572</v>
      </c>
      <c r="D313" s="20" t="s">
        <v>195</v>
      </c>
      <c r="E313" s="20">
        <v>1</v>
      </c>
      <c r="F313" s="20" t="s">
        <v>207</v>
      </c>
    </row>
    <row r="314" spans="1:6" x14ac:dyDescent="0.25">
      <c r="A314" s="65" t="s">
        <v>162</v>
      </c>
      <c r="B314" s="64">
        <v>44565</v>
      </c>
      <c r="C314" s="64">
        <v>44572</v>
      </c>
      <c r="D314" s="20" t="s">
        <v>195</v>
      </c>
      <c r="E314" s="20">
        <v>1</v>
      </c>
      <c r="F314" s="20" t="s">
        <v>207</v>
      </c>
    </row>
    <row r="315" spans="1:6" x14ac:dyDescent="0.25">
      <c r="A315" s="65" t="s">
        <v>162</v>
      </c>
      <c r="B315" s="64">
        <v>44572</v>
      </c>
      <c r="C315" s="64">
        <v>44579</v>
      </c>
      <c r="D315" s="20" t="s">
        <v>195</v>
      </c>
      <c r="E315" s="20">
        <v>1</v>
      </c>
      <c r="F315" s="20" t="s">
        <v>198</v>
      </c>
    </row>
    <row r="316" spans="1:6" x14ac:dyDescent="0.25">
      <c r="A316" s="65" t="s">
        <v>162</v>
      </c>
      <c r="B316" s="64">
        <v>44572</v>
      </c>
      <c r="C316" s="64">
        <v>44579</v>
      </c>
      <c r="D316" s="20" t="s">
        <v>195</v>
      </c>
      <c r="E316" s="20">
        <v>1</v>
      </c>
      <c r="F316" s="20" t="s">
        <v>198</v>
      </c>
    </row>
    <row r="317" spans="1:6" x14ac:dyDescent="0.25">
      <c r="A317" s="65" t="s">
        <v>163</v>
      </c>
      <c r="B317" s="64">
        <v>44572</v>
      </c>
      <c r="C317" s="64">
        <v>44579</v>
      </c>
      <c r="D317" s="20" t="s">
        <v>197</v>
      </c>
      <c r="E317" s="20">
        <v>3</v>
      </c>
      <c r="F317" s="20" t="s">
        <v>244</v>
      </c>
    </row>
    <row r="318" spans="1:6" x14ac:dyDescent="0.25">
      <c r="A318" s="65" t="s">
        <v>163</v>
      </c>
      <c r="B318" s="64">
        <v>44572</v>
      </c>
      <c r="C318" s="64">
        <v>44579</v>
      </c>
      <c r="D318" s="20" t="s">
        <v>197</v>
      </c>
      <c r="E318" s="20">
        <v>3</v>
      </c>
      <c r="F318" s="20" t="s">
        <v>244</v>
      </c>
    </row>
    <row r="319" spans="1:6" x14ac:dyDescent="0.25">
      <c r="A319" s="65" t="s">
        <v>163</v>
      </c>
      <c r="B319" s="64">
        <v>44572</v>
      </c>
      <c r="C319" s="64">
        <v>44579</v>
      </c>
      <c r="D319" s="20" t="s">
        <v>158</v>
      </c>
      <c r="E319" s="20">
        <v>4</v>
      </c>
      <c r="F319" s="20" t="s">
        <v>208</v>
      </c>
    </row>
    <row r="320" spans="1:6" x14ac:dyDescent="0.25">
      <c r="A320" s="65" t="s">
        <v>163</v>
      </c>
      <c r="B320" s="64">
        <v>44572</v>
      </c>
      <c r="C320" s="64">
        <v>44579</v>
      </c>
      <c r="D320" s="20" t="s">
        <v>158</v>
      </c>
      <c r="E320" s="20">
        <v>4</v>
      </c>
      <c r="F320" s="20" t="s">
        <v>208</v>
      </c>
    </row>
    <row r="321" spans="1:6" x14ac:dyDescent="0.25">
      <c r="A321" s="65" t="s">
        <v>163</v>
      </c>
      <c r="B321" s="64">
        <v>44572</v>
      </c>
      <c r="C321" s="64">
        <v>44579</v>
      </c>
      <c r="D321" s="20" t="s">
        <v>158</v>
      </c>
      <c r="E321" s="20">
        <v>4</v>
      </c>
      <c r="F321" s="20" t="s">
        <v>240</v>
      </c>
    </row>
    <row r="322" spans="1:6" x14ac:dyDescent="0.25">
      <c r="A322" s="65" t="s">
        <v>163</v>
      </c>
      <c r="B322" s="64">
        <v>44572</v>
      </c>
      <c r="C322" s="64">
        <v>44579</v>
      </c>
      <c r="D322" s="20" t="s">
        <v>158</v>
      </c>
      <c r="E322" s="20">
        <v>4</v>
      </c>
      <c r="F322" s="20" t="s">
        <v>208</v>
      </c>
    </row>
    <row r="323" spans="1:6" x14ac:dyDescent="0.25">
      <c r="A323" s="65" t="s">
        <v>163</v>
      </c>
      <c r="B323" s="64">
        <v>44572</v>
      </c>
      <c r="C323" s="64">
        <v>44579</v>
      </c>
      <c r="D323" s="20" t="s">
        <v>195</v>
      </c>
      <c r="E323" s="20">
        <v>1</v>
      </c>
      <c r="F323" s="20" t="s">
        <v>198</v>
      </c>
    </row>
    <row r="324" spans="1:6" x14ac:dyDescent="0.25">
      <c r="A324" s="65" t="s">
        <v>163</v>
      </c>
      <c r="B324" s="64">
        <v>44572</v>
      </c>
      <c r="C324" s="64">
        <v>44579</v>
      </c>
      <c r="D324" s="20" t="s">
        <v>196</v>
      </c>
      <c r="E324" s="20">
        <v>2</v>
      </c>
      <c r="F324" s="20" t="s">
        <v>245</v>
      </c>
    </row>
    <row r="325" spans="1:6" x14ac:dyDescent="0.25">
      <c r="A325" s="65" t="s">
        <v>163</v>
      </c>
      <c r="B325" s="64">
        <v>44572</v>
      </c>
      <c r="C325" s="64">
        <v>44579</v>
      </c>
      <c r="D325" s="20" t="s">
        <v>196</v>
      </c>
      <c r="E325" s="20">
        <v>2</v>
      </c>
      <c r="F325" s="20" t="s">
        <v>246</v>
      </c>
    </row>
    <row r="326" spans="1:6" x14ac:dyDescent="0.25">
      <c r="A326" s="65" t="s">
        <v>163</v>
      </c>
      <c r="B326" s="64">
        <v>44572</v>
      </c>
      <c r="C326" s="64">
        <v>44579</v>
      </c>
      <c r="D326" s="20" t="s">
        <v>196</v>
      </c>
      <c r="E326" s="20">
        <v>2</v>
      </c>
      <c r="F326" s="20" t="s">
        <v>247</v>
      </c>
    </row>
    <row r="327" spans="1:6" x14ac:dyDescent="0.25">
      <c r="A327" s="65" t="s">
        <v>163</v>
      </c>
      <c r="B327" s="64">
        <v>44572</v>
      </c>
      <c r="C327" s="64">
        <v>44579</v>
      </c>
      <c r="D327" s="20" t="s">
        <v>195</v>
      </c>
      <c r="E327" s="20">
        <v>1</v>
      </c>
      <c r="F327" s="20" t="s">
        <v>225</v>
      </c>
    </row>
    <row r="328" spans="1:6" x14ac:dyDescent="0.25">
      <c r="A328" s="65" t="s">
        <v>163</v>
      </c>
      <c r="B328" s="64">
        <v>44572</v>
      </c>
      <c r="C328" s="64">
        <v>44579</v>
      </c>
      <c r="D328" s="20" t="s">
        <v>195</v>
      </c>
      <c r="E328" s="20">
        <v>1</v>
      </c>
      <c r="F328" s="20" t="s">
        <v>248</v>
      </c>
    </row>
    <row r="329" spans="1:6" x14ac:dyDescent="0.25">
      <c r="A329" s="65" t="s">
        <v>163</v>
      </c>
      <c r="B329" s="64">
        <v>44572</v>
      </c>
      <c r="C329" s="64">
        <v>44579</v>
      </c>
      <c r="D329" s="20" t="s">
        <v>195</v>
      </c>
      <c r="E329" s="20">
        <v>1</v>
      </c>
      <c r="F329" s="20" t="s">
        <v>207</v>
      </c>
    </row>
    <row r="330" spans="1:6" x14ac:dyDescent="0.25">
      <c r="A330" s="65" t="s">
        <v>163</v>
      </c>
      <c r="B330" s="64">
        <v>44572</v>
      </c>
      <c r="C330" s="64">
        <v>44579</v>
      </c>
      <c r="D330" s="20" t="s">
        <v>195</v>
      </c>
      <c r="E330" s="20">
        <v>1</v>
      </c>
      <c r="F330" s="20" t="s">
        <v>207</v>
      </c>
    </row>
    <row r="331" spans="1:6" x14ac:dyDescent="0.25">
      <c r="A331" s="65" t="s">
        <v>163</v>
      </c>
      <c r="B331" s="64">
        <v>44572</v>
      </c>
      <c r="C331" s="64">
        <v>44579</v>
      </c>
      <c r="D331" s="20" t="s">
        <v>195</v>
      </c>
      <c r="E331" s="20">
        <v>1</v>
      </c>
      <c r="F331" s="20" t="s">
        <v>214</v>
      </c>
    </row>
    <row r="332" spans="1:6" x14ac:dyDescent="0.25">
      <c r="A332" s="65" t="s">
        <v>163</v>
      </c>
      <c r="B332" s="64">
        <v>44572</v>
      </c>
      <c r="C332" s="64">
        <v>44579</v>
      </c>
      <c r="D332" s="20" t="s">
        <v>195</v>
      </c>
      <c r="E332" s="20">
        <v>1</v>
      </c>
      <c r="F332" s="20" t="s">
        <v>214</v>
      </c>
    </row>
    <row r="333" spans="1:6" x14ac:dyDescent="0.25">
      <c r="A333" s="65" t="s">
        <v>163</v>
      </c>
      <c r="B333" s="64">
        <v>44572</v>
      </c>
      <c r="C333" s="64">
        <v>44579</v>
      </c>
      <c r="D333" s="20" t="s">
        <v>196</v>
      </c>
      <c r="E333" s="20">
        <v>2</v>
      </c>
      <c r="F333" s="20" t="s">
        <v>249</v>
      </c>
    </row>
    <row r="334" spans="1:6" x14ac:dyDescent="0.25">
      <c r="A334" s="65" t="s">
        <v>163</v>
      </c>
      <c r="B334" s="64">
        <v>44572</v>
      </c>
      <c r="C334" s="64">
        <v>44579</v>
      </c>
      <c r="D334" s="20" t="s">
        <v>158</v>
      </c>
      <c r="E334" s="20">
        <v>4</v>
      </c>
      <c r="F334" s="20" t="s">
        <v>208</v>
      </c>
    </row>
    <row r="335" spans="1:6" x14ac:dyDescent="0.25">
      <c r="A335" s="65" t="s">
        <v>163</v>
      </c>
      <c r="B335" s="64">
        <v>44572</v>
      </c>
      <c r="C335" s="64">
        <v>44579</v>
      </c>
      <c r="D335" s="20" t="s">
        <v>195</v>
      </c>
      <c r="E335" s="20">
        <v>1</v>
      </c>
      <c r="F335" s="20" t="s">
        <v>198</v>
      </c>
    </row>
    <row r="336" spans="1:6" x14ac:dyDescent="0.25">
      <c r="A336" s="65" t="s">
        <v>163</v>
      </c>
      <c r="B336" s="64">
        <v>44572</v>
      </c>
      <c r="C336" s="64">
        <v>44579</v>
      </c>
      <c r="D336" s="20" t="s">
        <v>195</v>
      </c>
      <c r="E336" s="20">
        <v>1</v>
      </c>
      <c r="F336" s="20" t="s">
        <v>232</v>
      </c>
    </row>
    <row r="337" spans="1:6" x14ac:dyDescent="0.25">
      <c r="A337" s="65" t="s">
        <v>163</v>
      </c>
      <c r="B337" s="64">
        <v>44572</v>
      </c>
      <c r="C337" s="64">
        <v>44579</v>
      </c>
      <c r="D337" s="20" t="s">
        <v>195</v>
      </c>
      <c r="E337" s="20">
        <v>1</v>
      </c>
      <c r="F337" s="20" t="s">
        <v>207</v>
      </c>
    </row>
    <row r="338" spans="1:6" x14ac:dyDescent="0.25">
      <c r="A338" s="65" t="s">
        <v>163</v>
      </c>
      <c r="B338" s="64">
        <v>44572</v>
      </c>
      <c r="C338" s="64">
        <v>44579</v>
      </c>
      <c r="D338" s="20" t="s">
        <v>195</v>
      </c>
      <c r="E338" s="20">
        <v>1</v>
      </c>
      <c r="F338" s="20" t="s">
        <v>207</v>
      </c>
    </row>
    <row r="339" spans="1:6" x14ac:dyDescent="0.25">
      <c r="A339" s="65" t="s">
        <v>163</v>
      </c>
      <c r="B339" s="64">
        <v>44572</v>
      </c>
      <c r="C339" s="64">
        <v>44579</v>
      </c>
      <c r="D339" s="20" t="s">
        <v>195</v>
      </c>
      <c r="E339" s="20">
        <v>1</v>
      </c>
      <c r="F339" s="20" t="s">
        <v>207</v>
      </c>
    </row>
    <row r="340" spans="1:6" x14ac:dyDescent="0.25">
      <c r="A340" s="65" t="s">
        <v>163</v>
      </c>
      <c r="B340" s="64">
        <v>44579</v>
      </c>
      <c r="C340" s="64">
        <v>44586</v>
      </c>
      <c r="D340" s="20" t="s">
        <v>195</v>
      </c>
      <c r="E340" s="20">
        <v>1</v>
      </c>
      <c r="F340" s="20" t="s">
        <v>198</v>
      </c>
    </row>
    <row r="341" spans="1:6" x14ac:dyDescent="0.25">
      <c r="A341" s="65" t="s">
        <v>163</v>
      </c>
      <c r="B341" s="64">
        <v>44579</v>
      </c>
      <c r="C341" s="64">
        <v>44586</v>
      </c>
      <c r="D341" s="20" t="s">
        <v>195</v>
      </c>
      <c r="E341" s="20">
        <v>1</v>
      </c>
      <c r="F341" s="20" t="s">
        <v>198</v>
      </c>
    </row>
    <row r="342" spans="1:6" x14ac:dyDescent="0.25">
      <c r="A342" s="65" t="s">
        <v>163</v>
      </c>
      <c r="B342" s="64">
        <v>44579</v>
      </c>
      <c r="C342" s="64">
        <v>44586</v>
      </c>
      <c r="D342" s="20" t="s">
        <v>195</v>
      </c>
      <c r="E342" s="20">
        <v>1</v>
      </c>
      <c r="F342" s="20" t="s">
        <v>214</v>
      </c>
    </row>
    <row r="343" spans="1:6" x14ac:dyDescent="0.25">
      <c r="A343" s="65" t="s">
        <v>163</v>
      </c>
      <c r="B343" s="64">
        <v>44579</v>
      </c>
      <c r="C343" s="64">
        <v>44586</v>
      </c>
      <c r="D343" s="20" t="s">
        <v>195</v>
      </c>
      <c r="E343" s="20">
        <v>1</v>
      </c>
      <c r="F343" s="20" t="s">
        <v>219</v>
      </c>
    </row>
    <row r="344" spans="1:6" x14ac:dyDescent="0.25">
      <c r="A344" s="65" t="s">
        <v>163</v>
      </c>
      <c r="B344" s="64">
        <v>44579</v>
      </c>
      <c r="C344" s="64">
        <v>44586</v>
      </c>
      <c r="D344" s="20" t="s">
        <v>158</v>
      </c>
      <c r="E344" s="20">
        <v>4</v>
      </c>
      <c r="F344" s="20" t="s">
        <v>208</v>
      </c>
    </row>
    <row r="345" spans="1:6" x14ac:dyDescent="0.25">
      <c r="A345" s="65" t="s">
        <v>163</v>
      </c>
      <c r="B345" s="64">
        <v>44579</v>
      </c>
      <c r="C345" s="64">
        <v>44586</v>
      </c>
      <c r="D345" s="20" t="s">
        <v>195</v>
      </c>
      <c r="E345" s="20">
        <v>1</v>
      </c>
      <c r="F345" s="20" t="s">
        <v>214</v>
      </c>
    </row>
    <row r="346" spans="1:6" x14ac:dyDescent="0.25">
      <c r="A346" s="65" t="s">
        <v>163</v>
      </c>
      <c r="B346" s="64">
        <v>44579</v>
      </c>
      <c r="C346" s="64">
        <v>44586</v>
      </c>
      <c r="D346" s="20" t="s">
        <v>158</v>
      </c>
      <c r="E346" s="20">
        <v>4</v>
      </c>
      <c r="F346" s="20" t="s">
        <v>240</v>
      </c>
    </row>
    <row r="347" spans="1:6" x14ac:dyDescent="0.25">
      <c r="A347" s="65" t="s">
        <v>163</v>
      </c>
      <c r="B347" s="64">
        <v>44579</v>
      </c>
      <c r="C347" s="64">
        <v>44586</v>
      </c>
      <c r="D347" s="20" t="s">
        <v>158</v>
      </c>
      <c r="E347" s="20">
        <v>4</v>
      </c>
      <c r="F347" s="20" t="s">
        <v>208</v>
      </c>
    </row>
    <row r="348" spans="1:6" x14ac:dyDescent="0.25">
      <c r="A348" s="65" t="s">
        <v>163</v>
      </c>
      <c r="B348" s="64">
        <v>44579</v>
      </c>
      <c r="C348" s="64">
        <v>44586</v>
      </c>
      <c r="D348" s="20" t="s">
        <v>195</v>
      </c>
      <c r="E348" s="20">
        <v>1</v>
      </c>
      <c r="F348" s="20" t="s">
        <v>214</v>
      </c>
    </row>
    <row r="349" spans="1:6" x14ac:dyDescent="0.25">
      <c r="A349" s="65" t="s">
        <v>163</v>
      </c>
      <c r="B349" s="64">
        <v>44579</v>
      </c>
      <c r="C349" s="64">
        <v>44586</v>
      </c>
      <c r="D349" s="20" t="s">
        <v>195</v>
      </c>
      <c r="E349" s="20">
        <v>1</v>
      </c>
      <c r="F349" s="20" t="s">
        <v>214</v>
      </c>
    </row>
    <row r="350" spans="1:6" x14ac:dyDescent="0.25">
      <c r="A350" s="65" t="s">
        <v>163</v>
      </c>
      <c r="B350" s="64">
        <v>44579</v>
      </c>
      <c r="C350" s="64">
        <v>44586</v>
      </c>
      <c r="D350" s="20" t="s">
        <v>196</v>
      </c>
      <c r="E350" s="20">
        <v>2</v>
      </c>
      <c r="F350" s="20" t="s">
        <v>250</v>
      </c>
    </row>
    <row r="351" spans="1:6" x14ac:dyDescent="0.25">
      <c r="A351" s="65" t="s">
        <v>163</v>
      </c>
      <c r="B351" s="64">
        <v>44579</v>
      </c>
      <c r="C351" s="64">
        <v>44586</v>
      </c>
      <c r="D351" s="20" t="s">
        <v>195</v>
      </c>
      <c r="E351" s="20">
        <v>1</v>
      </c>
      <c r="F351" s="20" t="s">
        <v>214</v>
      </c>
    </row>
    <row r="352" spans="1:6" x14ac:dyDescent="0.25">
      <c r="A352" s="65" t="s">
        <v>164</v>
      </c>
      <c r="B352" s="64">
        <v>44579</v>
      </c>
      <c r="C352" s="64">
        <v>44586</v>
      </c>
      <c r="D352" s="20" t="s">
        <v>195</v>
      </c>
      <c r="E352" s="20">
        <v>1</v>
      </c>
      <c r="F352" s="20" t="s">
        <v>225</v>
      </c>
    </row>
    <row r="353" spans="1:6" x14ac:dyDescent="0.25">
      <c r="A353" s="65" t="s">
        <v>164</v>
      </c>
      <c r="B353" s="64">
        <v>44579</v>
      </c>
      <c r="C353" s="64">
        <v>44586</v>
      </c>
      <c r="D353" s="20" t="s">
        <v>196</v>
      </c>
      <c r="E353" s="20">
        <v>2</v>
      </c>
      <c r="F353" s="20" t="s">
        <v>251</v>
      </c>
    </row>
    <row r="354" spans="1:6" x14ac:dyDescent="0.25">
      <c r="A354" s="65" t="s">
        <v>164</v>
      </c>
      <c r="B354" s="64">
        <v>44579</v>
      </c>
      <c r="C354" s="64">
        <v>44586</v>
      </c>
      <c r="D354" s="20" t="s">
        <v>195</v>
      </c>
      <c r="E354" s="20">
        <v>1</v>
      </c>
      <c r="F354" s="20" t="s">
        <v>207</v>
      </c>
    </row>
    <row r="355" spans="1:6" x14ac:dyDescent="0.25">
      <c r="A355" s="65" t="s">
        <v>164</v>
      </c>
      <c r="B355" s="64">
        <v>44579</v>
      </c>
      <c r="C355" s="64">
        <v>44586</v>
      </c>
      <c r="D355" s="20" t="s">
        <v>195</v>
      </c>
      <c r="E355" s="20">
        <v>1</v>
      </c>
      <c r="F355" s="20" t="s">
        <v>207</v>
      </c>
    </row>
    <row r="356" spans="1:6" x14ac:dyDescent="0.25">
      <c r="A356" s="65" t="s">
        <v>164</v>
      </c>
      <c r="B356" s="64">
        <v>44579</v>
      </c>
      <c r="C356" s="64">
        <v>44586</v>
      </c>
      <c r="D356" s="20" t="s">
        <v>195</v>
      </c>
      <c r="E356" s="20">
        <v>1</v>
      </c>
      <c r="F356" s="20" t="s">
        <v>214</v>
      </c>
    </row>
    <row r="357" spans="1:6" x14ac:dyDescent="0.25">
      <c r="A357" s="65" t="s">
        <v>164</v>
      </c>
      <c r="B357" s="64">
        <v>44579</v>
      </c>
      <c r="C357" s="64">
        <v>44586</v>
      </c>
      <c r="D357" s="20" t="s">
        <v>195</v>
      </c>
      <c r="E357" s="20">
        <v>1</v>
      </c>
      <c r="F357" s="20" t="s">
        <v>214</v>
      </c>
    </row>
    <row r="358" spans="1:6" x14ac:dyDescent="0.25">
      <c r="A358" s="65" t="s">
        <v>164</v>
      </c>
      <c r="B358" s="64">
        <v>44579</v>
      </c>
      <c r="C358" s="64">
        <v>44586</v>
      </c>
      <c r="D358" s="20" t="s">
        <v>195</v>
      </c>
      <c r="E358" s="20">
        <v>1</v>
      </c>
      <c r="F358" s="20" t="s">
        <v>214</v>
      </c>
    </row>
    <row r="359" spans="1:6" x14ac:dyDescent="0.25">
      <c r="A359" s="65" t="s">
        <v>164</v>
      </c>
      <c r="B359" s="64">
        <v>44579</v>
      </c>
      <c r="C359" s="64">
        <v>44586</v>
      </c>
      <c r="D359" s="20" t="s">
        <v>158</v>
      </c>
      <c r="E359" s="20">
        <v>4</v>
      </c>
      <c r="F359" s="20" t="s">
        <v>208</v>
      </c>
    </row>
    <row r="360" spans="1:6" x14ac:dyDescent="0.25">
      <c r="A360" s="65" t="s">
        <v>164</v>
      </c>
      <c r="B360" s="64">
        <v>44579</v>
      </c>
      <c r="C360" s="64">
        <v>44586</v>
      </c>
      <c r="D360" s="20" t="s">
        <v>195</v>
      </c>
      <c r="E360" s="20">
        <v>1</v>
      </c>
      <c r="F360" s="20" t="s">
        <v>198</v>
      </c>
    </row>
    <row r="361" spans="1:6" x14ac:dyDescent="0.25">
      <c r="A361" s="65" t="s">
        <v>164</v>
      </c>
      <c r="B361" s="64">
        <v>44579</v>
      </c>
      <c r="C361" s="64">
        <v>44586</v>
      </c>
      <c r="D361" s="20" t="s">
        <v>195</v>
      </c>
      <c r="E361" s="20">
        <v>1</v>
      </c>
      <c r="F361" s="20" t="s">
        <v>232</v>
      </c>
    </row>
    <row r="362" spans="1:6" x14ac:dyDescent="0.25">
      <c r="A362" s="65" t="s">
        <v>164</v>
      </c>
      <c r="B362" s="64">
        <v>44579</v>
      </c>
      <c r="C362" s="64">
        <v>44586</v>
      </c>
      <c r="D362" s="20" t="s">
        <v>195</v>
      </c>
      <c r="E362" s="20">
        <v>1</v>
      </c>
      <c r="F362" s="20" t="s">
        <v>207</v>
      </c>
    </row>
    <row r="363" spans="1:6" x14ac:dyDescent="0.25">
      <c r="A363" s="65" t="s">
        <v>164</v>
      </c>
      <c r="B363" s="64">
        <v>44579</v>
      </c>
      <c r="C363" s="64">
        <v>44586</v>
      </c>
      <c r="D363" s="20" t="s">
        <v>195</v>
      </c>
      <c r="E363" s="20">
        <v>1</v>
      </c>
      <c r="F363" s="20" t="s">
        <v>207</v>
      </c>
    </row>
    <row r="364" spans="1:6" x14ac:dyDescent="0.25">
      <c r="A364" s="65" t="s">
        <v>164</v>
      </c>
      <c r="B364" s="64">
        <v>44579</v>
      </c>
      <c r="C364" s="64">
        <v>44586</v>
      </c>
      <c r="D364" s="20" t="s">
        <v>195</v>
      </c>
      <c r="E364" s="20">
        <v>1</v>
      </c>
      <c r="F364" s="20" t="s">
        <v>207</v>
      </c>
    </row>
    <row r="365" spans="1:6" x14ac:dyDescent="0.25">
      <c r="A365" s="65" t="s">
        <v>164</v>
      </c>
      <c r="B365" s="64">
        <v>44586</v>
      </c>
      <c r="C365" s="64">
        <v>44593</v>
      </c>
      <c r="D365" s="20" t="s">
        <v>195</v>
      </c>
      <c r="E365" s="20">
        <v>1</v>
      </c>
      <c r="F365" s="20" t="s">
        <v>214</v>
      </c>
    </row>
    <row r="366" spans="1:6" x14ac:dyDescent="0.25">
      <c r="A366" s="65" t="s">
        <v>164</v>
      </c>
      <c r="B366" s="64">
        <v>44586</v>
      </c>
      <c r="C366" s="64">
        <v>44593</v>
      </c>
      <c r="D366" s="20" t="s">
        <v>195</v>
      </c>
      <c r="E366" s="20">
        <v>1</v>
      </c>
      <c r="F366" s="20" t="s">
        <v>214</v>
      </c>
    </row>
    <row r="367" spans="1:6" x14ac:dyDescent="0.25">
      <c r="A367" s="65" t="s">
        <v>164</v>
      </c>
      <c r="B367" s="64">
        <v>44586</v>
      </c>
      <c r="C367" s="64">
        <v>44593</v>
      </c>
      <c r="D367" s="20" t="s">
        <v>195</v>
      </c>
      <c r="E367" s="20">
        <v>1</v>
      </c>
      <c r="F367" s="20" t="s">
        <v>214</v>
      </c>
    </row>
    <row r="368" spans="1:6" x14ac:dyDescent="0.25">
      <c r="A368" s="65" t="s">
        <v>164</v>
      </c>
      <c r="B368" s="64">
        <v>44586</v>
      </c>
      <c r="C368" s="64">
        <v>44593</v>
      </c>
      <c r="D368" s="20" t="s">
        <v>195</v>
      </c>
      <c r="E368" s="20">
        <v>1</v>
      </c>
      <c r="F368" s="20" t="s">
        <v>219</v>
      </c>
    </row>
    <row r="369" spans="1:6" x14ac:dyDescent="0.25">
      <c r="A369" s="65" t="s">
        <v>164</v>
      </c>
      <c r="B369" s="64">
        <v>44586</v>
      </c>
      <c r="C369" s="64">
        <v>44593</v>
      </c>
      <c r="D369" s="20" t="s">
        <v>158</v>
      </c>
      <c r="E369" s="20">
        <v>4</v>
      </c>
      <c r="F369" s="20" t="s">
        <v>208</v>
      </c>
    </row>
    <row r="370" spans="1:6" x14ac:dyDescent="0.25">
      <c r="A370" s="65" t="s">
        <v>164</v>
      </c>
      <c r="B370" s="64">
        <v>44586</v>
      </c>
      <c r="C370" s="64">
        <v>44593</v>
      </c>
      <c r="D370" s="20" t="s">
        <v>195</v>
      </c>
      <c r="E370" s="20">
        <v>1</v>
      </c>
      <c r="F370" s="20" t="s">
        <v>214</v>
      </c>
    </row>
    <row r="371" spans="1:6" x14ac:dyDescent="0.25">
      <c r="A371" s="65" t="s">
        <v>164</v>
      </c>
      <c r="B371" s="64">
        <v>44586</v>
      </c>
      <c r="C371" s="64">
        <v>44593</v>
      </c>
      <c r="D371" s="20" t="s">
        <v>158</v>
      </c>
      <c r="E371" s="20">
        <v>4</v>
      </c>
      <c r="F371" s="20" t="s">
        <v>240</v>
      </c>
    </row>
    <row r="372" spans="1:6" x14ac:dyDescent="0.25">
      <c r="A372" s="65" t="s">
        <v>164</v>
      </c>
      <c r="B372" s="64">
        <v>44586</v>
      </c>
      <c r="C372" s="64">
        <v>44593</v>
      </c>
      <c r="D372" s="20" t="s">
        <v>158</v>
      </c>
      <c r="E372" s="20">
        <v>4</v>
      </c>
      <c r="F372" s="20" t="s">
        <v>208</v>
      </c>
    </row>
    <row r="373" spans="1:6" x14ac:dyDescent="0.25">
      <c r="A373" s="65" t="s">
        <v>164</v>
      </c>
      <c r="B373" s="64">
        <v>44586</v>
      </c>
      <c r="C373" s="64">
        <v>44593</v>
      </c>
      <c r="D373" s="20" t="s">
        <v>195</v>
      </c>
      <c r="E373" s="20">
        <v>1</v>
      </c>
      <c r="F373" s="20" t="s">
        <v>214</v>
      </c>
    </row>
    <row r="374" spans="1:6" x14ac:dyDescent="0.25">
      <c r="A374" s="65" t="s">
        <v>164</v>
      </c>
      <c r="B374" s="64">
        <v>44586</v>
      </c>
      <c r="C374" s="64">
        <v>44593</v>
      </c>
      <c r="D374" s="20" t="s">
        <v>195</v>
      </c>
      <c r="E374" s="20">
        <v>1</v>
      </c>
      <c r="F374" s="20" t="s">
        <v>214</v>
      </c>
    </row>
    <row r="375" spans="1:6" x14ac:dyDescent="0.25">
      <c r="A375" s="65" t="s">
        <v>164</v>
      </c>
      <c r="B375" s="64">
        <v>44586</v>
      </c>
      <c r="C375" s="64">
        <v>44593</v>
      </c>
      <c r="D375" s="20" t="s">
        <v>196</v>
      </c>
      <c r="E375" s="20">
        <v>2</v>
      </c>
      <c r="F375" s="20" t="s">
        <v>250</v>
      </c>
    </row>
    <row r="376" spans="1:6" x14ac:dyDescent="0.25">
      <c r="A376" s="65" t="s">
        <v>164</v>
      </c>
      <c r="B376" s="64">
        <v>44586</v>
      </c>
      <c r="C376" s="64">
        <v>44593</v>
      </c>
      <c r="D376" s="20" t="s">
        <v>195</v>
      </c>
      <c r="E376" s="20">
        <v>1</v>
      </c>
      <c r="F376" s="20" t="s">
        <v>214</v>
      </c>
    </row>
    <row r="377" spans="1:6" x14ac:dyDescent="0.25">
      <c r="A377" s="65" t="s">
        <v>164</v>
      </c>
      <c r="B377" s="64">
        <v>44586</v>
      </c>
      <c r="C377" s="64">
        <v>44593</v>
      </c>
      <c r="D377" s="20" t="s">
        <v>195</v>
      </c>
      <c r="E377" s="20">
        <v>1</v>
      </c>
      <c r="F377" s="20" t="s">
        <v>252</v>
      </c>
    </row>
    <row r="378" spans="1:6" x14ac:dyDescent="0.25">
      <c r="A378" s="65" t="s">
        <v>164</v>
      </c>
      <c r="B378" s="64">
        <v>44586</v>
      </c>
      <c r="C378" s="64">
        <v>44593</v>
      </c>
      <c r="D378" s="20" t="s">
        <v>195</v>
      </c>
      <c r="E378" s="20">
        <v>1</v>
      </c>
      <c r="F378" s="20" t="s">
        <v>214</v>
      </c>
    </row>
    <row r="379" spans="1:6" x14ac:dyDescent="0.25">
      <c r="A379" s="65" t="s">
        <v>164</v>
      </c>
      <c r="B379" s="64">
        <v>44586</v>
      </c>
      <c r="C379" s="64">
        <v>44593</v>
      </c>
      <c r="D379" s="20" t="s">
        <v>195</v>
      </c>
      <c r="E379" s="20">
        <v>1</v>
      </c>
      <c r="F379" s="20" t="s">
        <v>218</v>
      </c>
    </row>
    <row r="380" spans="1:6" x14ac:dyDescent="0.25">
      <c r="A380" s="65" t="s">
        <v>164</v>
      </c>
      <c r="B380" s="64">
        <v>44586</v>
      </c>
      <c r="C380" s="64">
        <v>44593</v>
      </c>
      <c r="D380" s="20" t="s">
        <v>195</v>
      </c>
      <c r="E380" s="20">
        <v>1</v>
      </c>
      <c r="F380" s="20" t="s">
        <v>214</v>
      </c>
    </row>
    <row r="381" spans="1:6" x14ac:dyDescent="0.25">
      <c r="A381" s="65" t="s">
        <v>164</v>
      </c>
      <c r="B381" s="64">
        <v>44586</v>
      </c>
      <c r="C381" s="64">
        <v>44593</v>
      </c>
      <c r="D381" s="20" t="s">
        <v>195</v>
      </c>
      <c r="E381" s="20">
        <v>1</v>
      </c>
      <c r="F381" s="20" t="s">
        <v>214</v>
      </c>
    </row>
    <row r="382" spans="1:6" x14ac:dyDescent="0.25">
      <c r="A382" s="65" t="s">
        <v>164</v>
      </c>
      <c r="B382" s="64">
        <v>44586</v>
      </c>
      <c r="C382" s="64">
        <v>44593</v>
      </c>
      <c r="D382" s="20" t="s">
        <v>195</v>
      </c>
      <c r="E382" s="20">
        <v>1</v>
      </c>
      <c r="F382" s="20" t="s">
        <v>214</v>
      </c>
    </row>
    <row r="383" spans="1:6" x14ac:dyDescent="0.25">
      <c r="A383" s="65" t="s">
        <v>164</v>
      </c>
      <c r="B383" s="64">
        <v>44586</v>
      </c>
      <c r="C383" s="64">
        <v>44593</v>
      </c>
      <c r="D383" s="20" t="s">
        <v>195</v>
      </c>
      <c r="E383" s="20">
        <v>1</v>
      </c>
      <c r="F383" s="20" t="s">
        <v>214</v>
      </c>
    </row>
    <row r="384" spans="1:6" x14ac:dyDescent="0.25">
      <c r="A384" s="65" t="s">
        <v>164</v>
      </c>
      <c r="B384" s="64">
        <v>44586</v>
      </c>
      <c r="C384" s="64">
        <v>44593</v>
      </c>
      <c r="D384" s="20" t="s">
        <v>158</v>
      </c>
      <c r="E384" s="20">
        <v>4</v>
      </c>
      <c r="F384" s="20" t="s">
        <v>208</v>
      </c>
    </row>
    <row r="385" spans="1:6" x14ac:dyDescent="0.25">
      <c r="A385" s="65" t="s">
        <v>164</v>
      </c>
      <c r="B385" s="64">
        <v>44586</v>
      </c>
      <c r="C385" s="64">
        <v>44593</v>
      </c>
      <c r="D385" s="20" t="s">
        <v>195</v>
      </c>
      <c r="E385" s="20">
        <v>1</v>
      </c>
      <c r="F385" s="20" t="s">
        <v>219</v>
      </c>
    </row>
    <row r="386" spans="1:6" x14ac:dyDescent="0.25">
      <c r="A386" s="65" t="s">
        <v>164</v>
      </c>
      <c r="B386" s="64">
        <v>44586</v>
      </c>
      <c r="C386" s="64">
        <v>44593</v>
      </c>
      <c r="D386" s="20" t="s">
        <v>195</v>
      </c>
      <c r="E386" s="20">
        <v>1</v>
      </c>
      <c r="F386" s="20" t="s">
        <v>232</v>
      </c>
    </row>
    <row r="387" spans="1:6" x14ac:dyDescent="0.25">
      <c r="A387" s="65" t="s">
        <v>165</v>
      </c>
      <c r="B387" s="64">
        <v>44586</v>
      </c>
      <c r="C387" s="64">
        <v>44593</v>
      </c>
      <c r="D387" s="20" t="s">
        <v>195</v>
      </c>
      <c r="E387" s="20">
        <v>1</v>
      </c>
      <c r="F387" s="20" t="s">
        <v>214</v>
      </c>
    </row>
    <row r="388" spans="1:6" x14ac:dyDescent="0.25">
      <c r="A388" s="65" t="s">
        <v>165</v>
      </c>
      <c r="B388" s="64">
        <v>44586</v>
      </c>
      <c r="C388" s="64">
        <v>44593</v>
      </c>
      <c r="D388" s="20" t="s">
        <v>195</v>
      </c>
      <c r="E388" s="20">
        <v>1</v>
      </c>
      <c r="F388" s="20" t="s">
        <v>214</v>
      </c>
    </row>
    <row r="389" spans="1:6" x14ac:dyDescent="0.25">
      <c r="A389" s="65" t="s">
        <v>165</v>
      </c>
      <c r="B389" s="64">
        <v>44586</v>
      </c>
      <c r="C389" s="64">
        <v>44593</v>
      </c>
      <c r="D389" s="20" t="s">
        <v>195</v>
      </c>
      <c r="E389" s="20">
        <v>1</v>
      </c>
      <c r="F389" s="20" t="s">
        <v>214</v>
      </c>
    </row>
    <row r="390" spans="1:6" x14ac:dyDescent="0.25">
      <c r="A390" s="65" t="s">
        <v>165</v>
      </c>
      <c r="B390" s="64">
        <v>44593</v>
      </c>
      <c r="C390" s="64">
        <v>44600</v>
      </c>
      <c r="D390" s="20" t="s">
        <v>195</v>
      </c>
      <c r="E390" s="20">
        <v>1</v>
      </c>
      <c r="F390" s="20" t="s">
        <v>214</v>
      </c>
    </row>
    <row r="391" spans="1:6" x14ac:dyDescent="0.25">
      <c r="A391" s="65" t="s">
        <v>165</v>
      </c>
      <c r="B391" s="64">
        <v>44593</v>
      </c>
      <c r="C391" s="64">
        <v>44600</v>
      </c>
      <c r="D391" s="20" t="s">
        <v>195</v>
      </c>
      <c r="E391" s="20">
        <v>1</v>
      </c>
      <c r="F391" s="20" t="s">
        <v>214</v>
      </c>
    </row>
    <row r="392" spans="1:6" x14ac:dyDescent="0.25">
      <c r="A392" s="65" t="s">
        <v>165</v>
      </c>
      <c r="B392" s="64">
        <v>44593</v>
      </c>
      <c r="C392" s="64">
        <v>44600</v>
      </c>
      <c r="D392" s="20" t="s">
        <v>195</v>
      </c>
      <c r="E392" s="20">
        <v>1</v>
      </c>
      <c r="F392" s="20" t="s">
        <v>214</v>
      </c>
    </row>
    <row r="393" spans="1:6" x14ac:dyDescent="0.25">
      <c r="A393" s="65" t="s">
        <v>165</v>
      </c>
      <c r="B393" s="64">
        <v>44593</v>
      </c>
      <c r="C393" s="64">
        <v>44600</v>
      </c>
      <c r="D393" s="20" t="s">
        <v>195</v>
      </c>
      <c r="E393" s="20">
        <v>1</v>
      </c>
      <c r="F393" s="20" t="s">
        <v>219</v>
      </c>
    </row>
    <row r="394" spans="1:6" x14ac:dyDescent="0.25">
      <c r="A394" s="65" t="s">
        <v>165</v>
      </c>
      <c r="B394" s="64">
        <v>44593</v>
      </c>
      <c r="C394" s="64">
        <v>44600</v>
      </c>
      <c r="D394" s="20" t="s">
        <v>158</v>
      </c>
      <c r="E394" s="20">
        <v>4</v>
      </c>
      <c r="F394" s="20" t="s">
        <v>208</v>
      </c>
    </row>
    <row r="395" spans="1:6" x14ac:dyDescent="0.25">
      <c r="A395" s="65" t="s">
        <v>165</v>
      </c>
      <c r="B395" s="64">
        <v>44593</v>
      </c>
      <c r="C395" s="64">
        <v>44600</v>
      </c>
      <c r="D395" s="20" t="s">
        <v>195</v>
      </c>
      <c r="E395" s="20">
        <v>1</v>
      </c>
      <c r="F395" s="20" t="s">
        <v>214</v>
      </c>
    </row>
    <row r="396" spans="1:6" x14ac:dyDescent="0.25">
      <c r="A396" s="65" t="s">
        <v>165</v>
      </c>
      <c r="B396" s="64">
        <v>44593</v>
      </c>
      <c r="C396" s="64">
        <v>44600</v>
      </c>
      <c r="D396" s="20" t="s">
        <v>158</v>
      </c>
      <c r="E396" s="20">
        <v>4</v>
      </c>
      <c r="F396" s="20" t="s">
        <v>240</v>
      </c>
    </row>
    <row r="397" spans="1:6" x14ac:dyDescent="0.25">
      <c r="A397" s="65" t="s">
        <v>165</v>
      </c>
      <c r="B397" s="64">
        <v>44593</v>
      </c>
      <c r="C397" s="64">
        <v>44600</v>
      </c>
      <c r="D397" s="20" t="s">
        <v>158</v>
      </c>
      <c r="E397" s="20">
        <v>4</v>
      </c>
      <c r="F397" s="20" t="s">
        <v>208</v>
      </c>
    </row>
    <row r="398" spans="1:6" x14ac:dyDescent="0.25">
      <c r="A398" s="65" t="s">
        <v>165</v>
      </c>
      <c r="B398" s="64">
        <v>44593</v>
      </c>
      <c r="C398" s="64">
        <v>44600</v>
      </c>
      <c r="D398" s="20" t="s">
        <v>195</v>
      </c>
      <c r="E398" s="20">
        <v>1</v>
      </c>
      <c r="F398" s="20" t="s">
        <v>214</v>
      </c>
    </row>
    <row r="399" spans="1:6" x14ac:dyDescent="0.25">
      <c r="A399" s="65" t="s">
        <v>165</v>
      </c>
      <c r="B399" s="64">
        <v>44593</v>
      </c>
      <c r="C399" s="64">
        <v>44600</v>
      </c>
      <c r="D399" s="20" t="s">
        <v>195</v>
      </c>
      <c r="E399" s="20">
        <v>1</v>
      </c>
      <c r="F399" s="20" t="s">
        <v>214</v>
      </c>
    </row>
    <row r="400" spans="1:6" x14ac:dyDescent="0.25">
      <c r="A400" s="65" t="s">
        <v>165</v>
      </c>
      <c r="B400" s="64">
        <v>44593</v>
      </c>
      <c r="C400" s="64">
        <v>44600</v>
      </c>
      <c r="D400" s="20" t="s">
        <v>196</v>
      </c>
      <c r="E400" s="20">
        <v>2</v>
      </c>
      <c r="F400" s="20" t="s">
        <v>250</v>
      </c>
    </row>
    <row r="401" spans="1:6" x14ac:dyDescent="0.25">
      <c r="A401" s="65" t="s">
        <v>165</v>
      </c>
      <c r="B401" s="64">
        <v>44593</v>
      </c>
      <c r="C401" s="64">
        <v>44600</v>
      </c>
      <c r="D401" s="20" t="s">
        <v>195</v>
      </c>
      <c r="E401" s="20">
        <v>1</v>
      </c>
      <c r="F401" s="20" t="s">
        <v>214</v>
      </c>
    </row>
    <row r="402" spans="1:6" x14ac:dyDescent="0.25">
      <c r="A402" s="65" t="s">
        <v>165</v>
      </c>
      <c r="B402" s="64">
        <v>44593</v>
      </c>
      <c r="C402" s="64">
        <v>44600</v>
      </c>
      <c r="D402" s="20" t="s">
        <v>195</v>
      </c>
      <c r="E402" s="20">
        <v>1</v>
      </c>
      <c r="F402" s="20" t="s">
        <v>252</v>
      </c>
    </row>
    <row r="403" spans="1:6" x14ac:dyDescent="0.25">
      <c r="A403" s="65" t="s">
        <v>165</v>
      </c>
      <c r="B403" s="64">
        <v>44593</v>
      </c>
      <c r="C403" s="64">
        <v>44600</v>
      </c>
      <c r="D403" s="20" t="s">
        <v>195</v>
      </c>
      <c r="E403" s="20">
        <v>1</v>
      </c>
      <c r="F403" s="20" t="s">
        <v>214</v>
      </c>
    </row>
    <row r="404" spans="1:6" x14ac:dyDescent="0.25">
      <c r="A404" s="65" t="s">
        <v>165</v>
      </c>
      <c r="B404" s="64">
        <v>44593</v>
      </c>
      <c r="C404" s="64">
        <v>44600</v>
      </c>
      <c r="D404" s="20" t="s">
        <v>195</v>
      </c>
      <c r="E404" s="20">
        <v>1</v>
      </c>
      <c r="F404" s="20" t="s">
        <v>218</v>
      </c>
    </row>
    <row r="405" spans="1:6" x14ac:dyDescent="0.25">
      <c r="A405" s="65" t="s">
        <v>165</v>
      </c>
      <c r="B405" s="64">
        <v>44593</v>
      </c>
      <c r="C405" s="64">
        <v>44600</v>
      </c>
      <c r="D405" s="20" t="s">
        <v>195</v>
      </c>
      <c r="E405" s="20">
        <v>1</v>
      </c>
      <c r="F405" s="20" t="s">
        <v>214</v>
      </c>
    </row>
    <row r="406" spans="1:6" x14ac:dyDescent="0.25">
      <c r="A406" s="65" t="s">
        <v>165</v>
      </c>
      <c r="B406" s="64">
        <v>44593</v>
      </c>
      <c r="C406" s="64">
        <v>44600</v>
      </c>
      <c r="D406" s="20" t="s">
        <v>195</v>
      </c>
      <c r="E406" s="20">
        <v>1</v>
      </c>
      <c r="F406" s="20" t="s">
        <v>214</v>
      </c>
    </row>
    <row r="407" spans="1:6" x14ac:dyDescent="0.25">
      <c r="A407" s="65" t="s">
        <v>165</v>
      </c>
      <c r="B407" s="64">
        <v>44593</v>
      </c>
      <c r="C407" s="64">
        <v>44600</v>
      </c>
      <c r="D407" s="20" t="s">
        <v>195</v>
      </c>
      <c r="E407" s="20">
        <v>1</v>
      </c>
      <c r="F407" s="20" t="s">
        <v>214</v>
      </c>
    </row>
    <row r="408" spans="1:6" x14ac:dyDescent="0.25">
      <c r="A408" s="65" t="s">
        <v>165</v>
      </c>
      <c r="B408" s="64">
        <v>44593</v>
      </c>
      <c r="C408" s="64">
        <v>44600</v>
      </c>
      <c r="D408" s="20" t="s">
        <v>195</v>
      </c>
      <c r="E408" s="20">
        <v>1</v>
      </c>
      <c r="F408" s="20" t="s">
        <v>214</v>
      </c>
    </row>
    <row r="409" spans="1:6" x14ac:dyDescent="0.25">
      <c r="A409" s="65" t="s">
        <v>165</v>
      </c>
      <c r="B409" s="64">
        <v>44593</v>
      </c>
      <c r="C409" s="64">
        <v>44600</v>
      </c>
      <c r="D409" s="20" t="s">
        <v>158</v>
      </c>
      <c r="E409" s="20">
        <v>4</v>
      </c>
      <c r="F409" s="20" t="s">
        <v>208</v>
      </c>
    </row>
    <row r="410" spans="1:6" x14ac:dyDescent="0.25">
      <c r="A410" s="65" t="s">
        <v>165</v>
      </c>
      <c r="B410" s="64">
        <v>44593</v>
      </c>
      <c r="C410" s="64">
        <v>44600</v>
      </c>
      <c r="D410" s="20" t="s">
        <v>195</v>
      </c>
      <c r="E410" s="20">
        <v>1</v>
      </c>
      <c r="F410" s="20" t="s">
        <v>219</v>
      </c>
    </row>
    <row r="411" spans="1:6" x14ac:dyDescent="0.25">
      <c r="A411" s="65" t="s">
        <v>165</v>
      </c>
      <c r="B411" s="64">
        <v>44593</v>
      </c>
      <c r="C411" s="64">
        <v>44600</v>
      </c>
      <c r="D411" s="20" t="s">
        <v>195</v>
      </c>
      <c r="E411" s="20">
        <v>1</v>
      </c>
      <c r="F411" s="20" t="s">
        <v>219</v>
      </c>
    </row>
    <row r="412" spans="1:6" x14ac:dyDescent="0.25">
      <c r="A412" s="65" t="s">
        <v>165</v>
      </c>
      <c r="B412" s="64">
        <v>44593</v>
      </c>
      <c r="C412" s="64">
        <v>44600</v>
      </c>
      <c r="D412" s="20" t="s">
        <v>195</v>
      </c>
      <c r="E412" s="20">
        <v>1</v>
      </c>
      <c r="F412" s="20" t="s">
        <v>232</v>
      </c>
    </row>
    <row r="413" spans="1:6" x14ac:dyDescent="0.25">
      <c r="A413" s="65" t="s">
        <v>165</v>
      </c>
      <c r="B413" s="64">
        <v>44593</v>
      </c>
      <c r="C413" s="64">
        <v>44600</v>
      </c>
      <c r="D413" s="20" t="s">
        <v>195</v>
      </c>
      <c r="E413" s="20">
        <v>1</v>
      </c>
      <c r="F413" s="20" t="s">
        <v>214</v>
      </c>
    </row>
    <row r="414" spans="1:6" x14ac:dyDescent="0.25">
      <c r="A414" s="65" t="s">
        <v>165</v>
      </c>
      <c r="B414" s="64">
        <v>44593</v>
      </c>
      <c r="C414" s="64">
        <v>44600</v>
      </c>
      <c r="D414" s="20" t="s">
        <v>195</v>
      </c>
      <c r="E414" s="20">
        <v>1</v>
      </c>
      <c r="F414" s="20" t="s">
        <v>214</v>
      </c>
    </row>
    <row r="415" spans="1:6" x14ac:dyDescent="0.25">
      <c r="A415" s="65" t="s">
        <v>165</v>
      </c>
      <c r="B415" s="64">
        <v>44593</v>
      </c>
      <c r="C415" s="64">
        <v>44600</v>
      </c>
      <c r="D415" s="20" t="s">
        <v>195</v>
      </c>
      <c r="E415" s="20">
        <v>1</v>
      </c>
      <c r="F415" s="20" t="s">
        <v>214</v>
      </c>
    </row>
    <row r="416" spans="1:6" x14ac:dyDescent="0.25">
      <c r="A416" s="65" t="s">
        <v>165</v>
      </c>
      <c r="B416" s="64">
        <v>44600</v>
      </c>
      <c r="C416" s="64">
        <v>44607</v>
      </c>
      <c r="D416" s="20" t="s">
        <v>195</v>
      </c>
      <c r="E416" s="20">
        <v>1</v>
      </c>
      <c r="F416" s="20" t="s">
        <v>214</v>
      </c>
    </row>
    <row r="417" spans="1:6" x14ac:dyDescent="0.25">
      <c r="A417" s="65" t="s">
        <v>165</v>
      </c>
      <c r="B417" s="64">
        <v>44600</v>
      </c>
      <c r="C417" s="64">
        <v>44607</v>
      </c>
      <c r="D417" s="20" t="s">
        <v>195</v>
      </c>
      <c r="E417" s="20">
        <v>1</v>
      </c>
      <c r="F417" s="20" t="s">
        <v>214</v>
      </c>
    </row>
    <row r="418" spans="1:6" x14ac:dyDescent="0.25">
      <c r="A418" s="65" t="s">
        <v>165</v>
      </c>
      <c r="B418" s="64">
        <v>44600</v>
      </c>
      <c r="C418" s="64">
        <v>44607</v>
      </c>
      <c r="D418" s="20" t="s">
        <v>195</v>
      </c>
      <c r="E418" s="20">
        <v>1</v>
      </c>
      <c r="F418" s="20" t="s">
        <v>214</v>
      </c>
    </row>
    <row r="419" spans="1:6" x14ac:dyDescent="0.25">
      <c r="A419" s="65" t="s">
        <v>165</v>
      </c>
      <c r="B419" s="64">
        <v>44600</v>
      </c>
      <c r="C419" s="64">
        <v>44607</v>
      </c>
      <c r="D419" s="20" t="s">
        <v>195</v>
      </c>
      <c r="E419" s="20">
        <v>1</v>
      </c>
      <c r="F419" s="20" t="s">
        <v>219</v>
      </c>
    </row>
    <row r="420" spans="1:6" x14ac:dyDescent="0.25">
      <c r="A420" s="65" t="s">
        <v>165</v>
      </c>
      <c r="B420" s="64">
        <v>44600</v>
      </c>
      <c r="C420" s="64">
        <v>44607</v>
      </c>
      <c r="D420" s="20" t="s">
        <v>158</v>
      </c>
      <c r="E420" s="20">
        <v>4</v>
      </c>
      <c r="F420" s="20" t="s">
        <v>208</v>
      </c>
    </row>
    <row r="421" spans="1:6" x14ac:dyDescent="0.25">
      <c r="A421" s="65" t="s">
        <v>165</v>
      </c>
      <c r="B421" s="64">
        <v>44600</v>
      </c>
      <c r="C421" s="64">
        <v>44607</v>
      </c>
      <c r="D421" s="20" t="s">
        <v>195</v>
      </c>
      <c r="E421" s="20">
        <v>1</v>
      </c>
      <c r="F421" s="20" t="s">
        <v>214</v>
      </c>
    </row>
    <row r="422" spans="1:6" x14ac:dyDescent="0.25">
      <c r="A422" s="65" t="s">
        <v>166</v>
      </c>
      <c r="B422" s="64">
        <v>44600</v>
      </c>
      <c r="C422" s="64">
        <v>44607</v>
      </c>
      <c r="D422" s="20" t="s">
        <v>158</v>
      </c>
      <c r="E422" s="20">
        <v>4</v>
      </c>
      <c r="F422" s="20" t="s">
        <v>240</v>
      </c>
    </row>
    <row r="423" spans="1:6" x14ac:dyDescent="0.25">
      <c r="A423" s="65" t="s">
        <v>166</v>
      </c>
      <c r="B423" s="64">
        <v>44600</v>
      </c>
      <c r="C423" s="64">
        <v>44607</v>
      </c>
      <c r="D423" s="20" t="s">
        <v>158</v>
      </c>
      <c r="E423" s="20">
        <v>4</v>
      </c>
      <c r="F423" s="20" t="s">
        <v>208</v>
      </c>
    </row>
    <row r="424" spans="1:6" x14ac:dyDescent="0.25">
      <c r="A424" s="65" t="s">
        <v>166</v>
      </c>
      <c r="B424" s="64">
        <v>44600</v>
      </c>
      <c r="C424" s="64">
        <v>44607</v>
      </c>
      <c r="D424" s="20" t="s">
        <v>195</v>
      </c>
      <c r="E424" s="20">
        <v>1</v>
      </c>
      <c r="F424" s="20" t="s">
        <v>214</v>
      </c>
    </row>
    <row r="425" spans="1:6" x14ac:dyDescent="0.25">
      <c r="A425" s="65" t="s">
        <v>166</v>
      </c>
      <c r="B425" s="64">
        <v>44600</v>
      </c>
      <c r="C425" s="64">
        <v>44607</v>
      </c>
      <c r="D425" s="20" t="s">
        <v>195</v>
      </c>
      <c r="E425" s="20">
        <v>1</v>
      </c>
      <c r="F425" s="20" t="s">
        <v>214</v>
      </c>
    </row>
    <row r="426" spans="1:6" x14ac:dyDescent="0.25">
      <c r="A426" s="65" t="s">
        <v>166</v>
      </c>
      <c r="B426" s="64">
        <v>44600</v>
      </c>
      <c r="C426" s="64">
        <v>44607</v>
      </c>
      <c r="D426" s="20" t="s">
        <v>195</v>
      </c>
      <c r="E426" s="20">
        <v>1</v>
      </c>
      <c r="F426" s="20" t="s">
        <v>219</v>
      </c>
    </row>
    <row r="427" spans="1:6" x14ac:dyDescent="0.25">
      <c r="A427" s="65" t="s">
        <v>166</v>
      </c>
      <c r="B427" s="64">
        <v>44600</v>
      </c>
      <c r="C427" s="64">
        <v>44607</v>
      </c>
      <c r="D427" s="20" t="s">
        <v>196</v>
      </c>
      <c r="E427" s="20">
        <v>2</v>
      </c>
      <c r="F427" s="20" t="s">
        <v>253</v>
      </c>
    </row>
    <row r="428" spans="1:6" x14ac:dyDescent="0.25">
      <c r="A428" s="65" t="s">
        <v>166</v>
      </c>
      <c r="B428" s="64">
        <v>44600</v>
      </c>
      <c r="C428" s="64">
        <v>44607</v>
      </c>
      <c r="D428" s="20" t="s">
        <v>195</v>
      </c>
      <c r="E428" s="20">
        <v>1</v>
      </c>
      <c r="F428" s="20" t="s">
        <v>252</v>
      </c>
    </row>
    <row r="429" spans="1:6" x14ac:dyDescent="0.25">
      <c r="A429" s="65" t="s">
        <v>166</v>
      </c>
      <c r="B429" s="64">
        <v>44600</v>
      </c>
      <c r="C429" s="64">
        <v>44607</v>
      </c>
      <c r="D429" s="20" t="s">
        <v>195</v>
      </c>
      <c r="E429" s="20">
        <v>1</v>
      </c>
      <c r="F429" s="20" t="s">
        <v>214</v>
      </c>
    </row>
    <row r="430" spans="1:6" x14ac:dyDescent="0.25">
      <c r="A430" s="65" t="s">
        <v>166</v>
      </c>
      <c r="B430" s="64">
        <v>44600</v>
      </c>
      <c r="C430" s="64">
        <v>44607</v>
      </c>
      <c r="D430" s="20" t="s">
        <v>195</v>
      </c>
      <c r="E430" s="20">
        <v>1</v>
      </c>
      <c r="F430" s="20" t="s">
        <v>218</v>
      </c>
    </row>
    <row r="431" spans="1:6" x14ac:dyDescent="0.25">
      <c r="A431" s="65" t="s">
        <v>166</v>
      </c>
      <c r="B431" s="64">
        <v>44600</v>
      </c>
      <c r="C431" s="64">
        <v>44607</v>
      </c>
      <c r="D431" s="20" t="s">
        <v>195</v>
      </c>
      <c r="E431" s="20">
        <v>1</v>
      </c>
      <c r="F431" s="20" t="s">
        <v>214</v>
      </c>
    </row>
    <row r="432" spans="1:6" x14ac:dyDescent="0.25">
      <c r="A432" s="65" t="s">
        <v>166</v>
      </c>
      <c r="B432" s="64">
        <v>44600</v>
      </c>
      <c r="C432" s="64">
        <v>44607</v>
      </c>
      <c r="D432" s="20" t="s">
        <v>195</v>
      </c>
      <c r="E432" s="20">
        <v>1</v>
      </c>
      <c r="F432" s="20" t="s">
        <v>214</v>
      </c>
    </row>
    <row r="433" spans="1:6" x14ac:dyDescent="0.25">
      <c r="A433" s="65" t="s">
        <v>166</v>
      </c>
      <c r="B433" s="64">
        <v>44600</v>
      </c>
      <c r="C433" s="64">
        <v>44607</v>
      </c>
      <c r="D433" s="20" t="s">
        <v>195</v>
      </c>
      <c r="E433" s="20">
        <v>1</v>
      </c>
      <c r="F433" s="20" t="s">
        <v>214</v>
      </c>
    </row>
    <row r="434" spans="1:6" x14ac:dyDescent="0.25">
      <c r="A434" s="65" t="s">
        <v>166</v>
      </c>
      <c r="B434" s="64">
        <v>44600</v>
      </c>
      <c r="C434" s="64">
        <v>44607</v>
      </c>
      <c r="D434" s="20" t="s">
        <v>195</v>
      </c>
      <c r="E434" s="20">
        <v>1</v>
      </c>
      <c r="F434" s="20" t="s">
        <v>214</v>
      </c>
    </row>
    <row r="435" spans="1:6" x14ac:dyDescent="0.25">
      <c r="A435" s="65" t="s">
        <v>166</v>
      </c>
      <c r="B435" s="64">
        <v>44600</v>
      </c>
      <c r="C435" s="64">
        <v>44607</v>
      </c>
      <c r="D435" s="20" t="s">
        <v>158</v>
      </c>
      <c r="E435" s="20">
        <v>4</v>
      </c>
      <c r="F435" s="20" t="s">
        <v>208</v>
      </c>
    </row>
    <row r="436" spans="1:6" x14ac:dyDescent="0.25">
      <c r="A436" s="65" t="s">
        <v>166</v>
      </c>
      <c r="B436" s="64">
        <v>44600</v>
      </c>
      <c r="C436" s="64">
        <v>44607</v>
      </c>
      <c r="D436" s="20" t="s">
        <v>195</v>
      </c>
      <c r="E436" s="20">
        <v>1</v>
      </c>
      <c r="F436" s="20" t="s">
        <v>219</v>
      </c>
    </row>
    <row r="437" spans="1:6" x14ac:dyDescent="0.25">
      <c r="A437" s="65" t="s">
        <v>166</v>
      </c>
      <c r="B437" s="64">
        <v>44600</v>
      </c>
      <c r="C437" s="64">
        <v>44607</v>
      </c>
      <c r="D437" s="20" t="s">
        <v>196</v>
      </c>
      <c r="E437" s="20">
        <v>2</v>
      </c>
      <c r="F437" s="20" t="s">
        <v>254</v>
      </c>
    </row>
    <row r="438" spans="1:6" x14ac:dyDescent="0.25">
      <c r="A438" s="65" t="s">
        <v>166</v>
      </c>
      <c r="B438" s="64">
        <v>44600</v>
      </c>
      <c r="C438" s="64">
        <v>44607</v>
      </c>
      <c r="D438" s="20" t="s">
        <v>195</v>
      </c>
      <c r="E438" s="20">
        <v>1</v>
      </c>
      <c r="F438" s="20" t="s">
        <v>232</v>
      </c>
    </row>
    <row r="439" spans="1:6" x14ac:dyDescent="0.25">
      <c r="A439" s="65" t="s">
        <v>166</v>
      </c>
      <c r="B439" s="64">
        <v>44600</v>
      </c>
      <c r="C439" s="64">
        <v>44607</v>
      </c>
      <c r="D439" s="20" t="s">
        <v>195</v>
      </c>
      <c r="E439" s="20">
        <v>1</v>
      </c>
      <c r="F439" s="20" t="s">
        <v>214</v>
      </c>
    </row>
    <row r="440" spans="1:6" x14ac:dyDescent="0.25">
      <c r="A440" s="65" t="s">
        <v>166</v>
      </c>
      <c r="B440" s="64">
        <v>44600</v>
      </c>
      <c r="C440" s="64">
        <v>44607</v>
      </c>
      <c r="D440" s="20" t="s">
        <v>195</v>
      </c>
      <c r="E440" s="20">
        <v>1</v>
      </c>
      <c r="F440" s="20" t="s">
        <v>214</v>
      </c>
    </row>
    <row r="441" spans="1:6" x14ac:dyDescent="0.25">
      <c r="A441" s="65" t="s">
        <v>166</v>
      </c>
      <c r="B441" s="64">
        <v>44600</v>
      </c>
      <c r="C441" s="64">
        <v>44607</v>
      </c>
      <c r="D441" s="20" t="s">
        <v>195</v>
      </c>
      <c r="E441" s="20">
        <v>1</v>
      </c>
      <c r="F441" s="20" t="s">
        <v>214</v>
      </c>
    </row>
    <row r="442" spans="1:6" x14ac:dyDescent="0.25">
      <c r="A442" s="65" t="s">
        <v>166</v>
      </c>
      <c r="B442" s="64">
        <v>44607</v>
      </c>
      <c r="C442" s="64">
        <v>44614</v>
      </c>
      <c r="D442" s="20" t="s">
        <v>195</v>
      </c>
      <c r="E442" s="20">
        <v>1</v>
      </c>
      <c r="F442" s="20" t="s">
        <v>214</v>
      </c>
    </row>
    <row r="443" spans="1:6" x14ac:dyDescent="0.25">
      <c r="A443" s="65" t="s">
        <v>166</v>
      </c>
      <c r="B443" s="64">
        <v>44607</v>
      </c>
      <c r="C443" s="64">
        <v>44614</v>
      </c>
      <c r="D443" s="20" t="s">
        <v>195</v>
      </c>
      <c r="E443" s="20">
        <v>1</v>
      </c>
      <c r="F443" s="20" t="s">
        <v>214</v>
      </c>
    </row>
    <row r="444" spans="1:6" x14ac:dyDescent="0.25">
      <c r="A444" s="65" t="s">
        <v>166</v>
      </c>
      <c r="B444" s="64">
        <v>44607</v>
      </c>
      <c r="C444" s="64">
        <v>44614</v>
      </c>
      <c r="D444" s="20" t="s">
        <v>195</v>
      </c>
      <c r="E444" s="20">
        <v>1</v>
      </c>
      <c r="F444" s="20" t="s">
        <v>214</v>
      </c>
    </row>
    <row r="445" spans="1:6" x14ac:dyDescent="0.25">
      <c r="A445" s="65" t="s">
        <v>166</v>
      </c>
      <c r="B445" s="64">
        <v>44607</v>
      </c>
      <c r="C445" s="64">
        <v>44614</v>
      </c>
      <c r="D445" s="20" t="s">
        <v>195</v>
      </c>
      <c r="E445" s="20">
        <v>1</v>
      </c>
      <c r="F445" s="20" t="s">
        <v>219</v>
      </c>
    </row>
    <row r="446" spans="1:6" x14ac:dyDescent="0.25">
      <c r="A446" s="65" t="s">
        <v>166</v>
      </c>
      <c r="B446" s="64">
        <v>44607</v>
      </c>
      <c r="C446" s="64">
        <v>44614</v>
      </c>
      <c r="D446" s="20" t="s">
        <v>158</v>
      </c>
      <c r="E446" s="20">
        <v>4</v>
      </c>
      <c r="F446" s="20" t="s">
        <v>208</v>
      </c>
    </row>
    <row r="447" spans="1:6" x14ac:dyDescent="0.25">
      <c r="A447" s="65" t="s">
        <v>166</v>
      </c>
      <c r="B447" s="64">
        <v>44607</v>
      </c>
      <c r="C447" s="64">
        <v>44614</v>
      </c>
      <c r="D447" s="20" t="s">
        <v>195</v>
      </c>
      <c r="E447" s="20">
        <v>1</v>
      </c>
      <c r="F447" s="20" t="s">
        <v>214</v>
      </c>
    </row>
    <row r="448" spans="1:6" x14ac:dyDescent="0.25">
      <c r="A448" s="65" t="s">
        <v>166</v>
      </c>
      <c r="B448" s="64">
        <v>44607</v>
      </c>
      <c r="C448" s="64">
        <v>44614</v>
      </c>
      <c r="D448" s="20" t="s">
        <v>158</v>
      </c>
      <c r="E448" s="20">
        <v>4</v>
      </c>
      <c r="F448" s="20" t="s">
        <v>240</v>
      </c>
    </row>
    <row r="449" spans="1:6" x14ac:dyDescent="0.25">
      <c r="A449" s="65" t="s">
        <v>166</v>
      </c>
      <c r="B449" s="64">
        <v>44607</v>
      </c>
      <c r="C449" s="64">
        <v>44614</v>
      </c>
      <c r="D449" s="20" t="s">
        <v>158</v>
      </c>
      <c r="E449" s="20">
        <v>4</v>
      </c>
      <c r="F449" s="20" t="s">
        <v>208</v>
      </c>
    </row>
    <row r="450" spans="1:6" x14ac:dyDescent="0.25">
      <c r="A450" s="65" t="s">
        <v>166</v>
      </c>
      <c r="B450" s="64">
        <v>44607</v>
      </c>
      <c r="C450" s="64">
        <v>44614</v>
      </c>
      <c r="D450" s="20" t="s">
        <v>195</v>
      </c>
      <c r="E450" s="20">
        <v>1</v>
      </c>
      <c r="F450" s="20" t="s">
        <v>214</v>
      </c>
    </row>
    <row r="451" spans="1:6" x14ac:dyDescent="0.25">
      <c r="A451" s="65" t="s">
        <v>166</v>
      </c>
      <c r="B451" s="64">
        <v>44607</v>
      </c>
      <c r="C451" s="64">
        <v>44614</v>
      </c>
      <c r="D451" s="20" t="s">
        <v>195</v>
      </c>
      <c r="E451" s="20">
        <v>1</v>
      </c>
      <c r="F451" s="20" t="s">
        <v>214</v>
      </c>
    </row>
    <row r="452" spans="1:6" x14ac:dyDescent="0.25">
      <c r="A452" s="65" t="s">
        <v>166</v>
      </c>
      <c r="B452" s="64">
        <v>44607</v>
      </c>
      <c r="C452" s="64">
        <v>44614</v>
      </c>
      <c r="D452" s="20" t="s">
        <v>195</v>
      </c>
      <c r="E452" s="20">
        <v>1</v>
      </c>
      <c r="F452" s="20" t="s">
        <v>219</v>
      </c>
    </row>
    <row r="453" spans="1:6" x14ac:dyDescent="0.25">
      <c r="A453" s="65" t="s">
        <v>166</v>
      </c>
      <c r="B453" s="64">
        <v>44607</v>
      </c>
      <c r="C453" s="64">
        <v>44614</v>
      </c>
      <c r="D453" s="20" t="s">
        <v>195</v>
      </c>
      <c r="E453" s="20">
        <v>1</v>
      </c>
      <c r="F453" s="20" t="s">
        <v>214</v>
      </c>
    </row>
    <row r="454" spans="1:6" x14ac:dyDescent="0.25">
      <c r="A454" s="65" t="s">
        <v>166</v>
      </c>
      <c r="B454" s="64">
        <v>44607</v>
      </c>
      <c r="C454" s="64">
        <v>44614</v>
      </c>
      <c r="D454" s="20" t="s">
        <v>195</v>
      </c>
      <c r="E454" s="20">
        <v>1</v>
      </c>
      <c r="F454" s="20" t="s">
        <v>252</v>
      </c>
    </row>
    <row r="455" spans="1:6" x14ac:dyDescent="0.25">
      <c r="A455" s="65" t="s">
        <v>166</v>
      </c>
      <c r="B455" s="64">
        <v>44607</v>
      </c>
      <c r="C455" s="64">
        <v>44614</v>
      </c>
      <c r="D455" s="20" t="s">
        <v>195</v>
      </c>
      <c r="E455" s="20">
        <v>1</v>
      </c>
      <c r="F455" s="20" t="s">
        <v>214</v>
      </c>
    </row>
    <row r="456" spans="1:6" x14ac:dyDescent="0.25">
      <c r="A456" s="65" t="s">
        <v>166</v>
      </c>
      <c r="B456" s="64">
        <v>44607</v>
      </c>
      <c r="C456" s="64">
        <v>44614</v>
      </c>
      <c r="D456" s="20" t="s">
        <v>195</v>
      </c>
      <c r="E456" s="20">
        <v>1</v>
      </c>
      <c r="F456" s="20" t="s">
        <v>218</v>
      </c>
    </row>
    <row r="457" spans="1:6" x14ac:dyDescent="0.25">
      <c r="A457" s="65" t="s">
        <v>167</v>
      </c>
      <c r="B457" s="64">
        <v>44607</v>
      </c>
      <c r="C457" s="64">
        <v>44614</v>
      </c>
      <c r="D457" s="20" t="s">
        <v>195</v>
      </c>
      <c r="E457" s="20">
        <v>1</v>
      </c>
      <c r="F457" s="20" t="s">
        <v>214</v>
      </c>
    </row>
    <row r="458" spans="1:6" x14ac:dyDescent="0.25">
      <c r="A458" s="65" t="s">
        <v>167</v>
      </c>
      <c r="B458" s="64">
        <v>44607</v>
      </c>
      <c r="C458" s="64">
        <v>44614</v>
      </c>
      <c r="D458" s="20" t="s">
        <v>195</v>
      </c>
      <c r="E458" s="20">
        <v>1</v>
      </c>
      <c r="F458" s="20" t="s">
        <v>214</v>
      </c>
    </row>
    <row r="459" spans="1:6" x14ac:dyDescent="0.25">
      <c r="A459" s="65" t="s">
        <v>167</v>
      </c>
      <c r="B459" s="64">
        <v>44607</v>
      </c>
      <c r="C459" s="64">
        <v>44614</v>
      </c>
      <c r="D459" s="20" t="s">
        <v>195</v>
      </c>
      <c r="E459" s="20">
        <v>1</v>
      </c>
      <c r="F459" s="20" t="s">
        <v>214</v>
      </c>
    </row>
    <row r="460" spans="1:6" x14ac:dyDescent="0.25">
      <c r="A460" s="65" t="s">
        <v>167</v>
      </c>
      <c r="B460" s="64">
        <v>44607</v>
      </c>
      <c r="C460" s="64">
        <v>44614</v>
      </c>
      <c r="D460" s="20" t="s">
        <v>196</v>
      </c>
      <c r="E460" s="20">
        <v>2</v>
      </c>
      <c r="F460" s="20" t="s">
        <v>255</v>
      </c>
    </row>
    <row r="461" spans="1:6" x14ac:dyDescent="0.25">
      <c r="A461" s="65" t="s">
        <v>167</v>
      </c>
      <c r="B461" s="64">
        <v>44607</v>
      </c>
      <c r="C461" s="64">
        <v>44614</v>
      </c>
      <c r="D461" s="20" t="s">
        <v>158</v>
      </c>
      <c r="E461" s="20">
        <v>4</v>
      </c>
      <c r="F461" s="20" t="s">
        <v>208</v>
      </c>
    </row>
    <row r="462" spans="1:6" x14ac:dyDescent="0.25">
      <c r="A462" s="65" t="s">
        <v>167</v>
      </c>
      <c r="B462" s="64">
        <v>44607</v>
      </c>
      <c r="C462" s="64">
        <v>44614</v>
      </c>
      <c r="D462" s="20" t="s">
        <v>195</v>
      </c>
      <c r="E462" s="20">
        <v>1</v>
      </c>
      <c r="F462" s="20" t="s">
        <v>219</v>
      </c>
    </row>
    <row r="463" spans="1:6" x14ac:dyDescent="0.25">
      <c r="A463" s="65" t="s">
        <v>167</v>
      </c>
      <c r="B463" s="64">
        <v>44607</v>
      </c>
      <c r="C463" s="64">
        <v>44614</v>
      </c>
      <c r="D463" s="20" t="s">
        <v>196</v>
      </c>
      <c r="E463" s="20">
        <v>2</v>
      </c>
      <c r="F463" s="20" t="s">
        <v>254</v>
      </c>
    </row>
    <row r="464" spans="1:6" x14ac:dyDescent="0.25">
      <c r="A464" s="65" t="s">
        <v>167</v>
      </c>
      <c r="B464" s="64">
        <v>44607</v>
      </c>
      <c r="C464" s="64">
        <v>44614</v>
      </c>
      <c r="D464" s="20" t="s">
        <v>195</v>
      </c>
      <c r="E464" s="20">
        <v>1</v>
      </c>
      <c r="F464" s="20" t="s">
        <v>232</v>
      </c>
    </row>
    <row r="465" spans="1:6" x14ac:dyDescent="0.25">
      <c r="A465" s="65" t="s">
        <v>167</v>
      </c>
      <c r="B465" s="64">
        <v>44607</v>
      </c>
      <c r="C465" s="64">
        <v>44614</v>
      </c>
      <c r="D465" s="20" t="s">
        <v>195</v>
      </c>
      <c r="E465" s="20">
        <v>1</v>
      </c>
      <c r="F465" s="20" t="s">
        <v>214</v>
      </c>
    </row>
    <row r="466" spans="1:6" x14ac:dyDescent="0.25">
      <c r="A466" s="65" t="s">
        <v>167</v>
      </c>
      <c r="B466" s="64">
        <v>44607</v>
      </c>
      <c r="C466" s="64">
        <v>44614</v>
      </c>
      <c r="D466" s="20" t="s">
        <v>195</v>
      </c>
      <c r="E466" s="20">
        <v>1</v>
      </c>
      <c r="F466" s="20" t="s">
        <v>214</v>
      </c>
    </row>
    <row r="467" spans="1:6" x14ac:dyDescent="0.25">
      <c r="A467" s="65" t="s">
        <v>167</v>
      </c>
      <c r="B467" s="64">
        <v>44607</v>
      </c>
      <c r="C467" s="64">
        <v>44614</v>
      </c>
      <c r="D467" s="20" t="s">
        <v>195</v>
      </c>
      <c r="E467" s="20">
        <v>1</v>
      </c>
      <c r="F467" s="20" t="s">
        <v>214</v>
      </c>
    </row>
    <row r="468" spans="1:6" x14ac:dyDescent="0.25">
      <c r="A468" s="65" t="s">
        <v>167</v>
      </c>
      <c r="B468" s="64">
        <v>44614</v>
      </c>
      <c r="C468" s="64">
        <v>44621</v>
      </c>
      <c r="D468" s="20" t="s">
        <v>195</v>
      </c>
      <c r="E468" s="20">
        <v>1</v>
      </c>
      <c r="F468" s="20" t="s">
        <v>214</v>
      </c>
    </row>
    <row r="469" spans="1:6" x14ac:dyDescent="0.25">
      <c r="A469" s="65" t="s">
        <v>167</v>
      </c>
      <c r="B469" s="64">
        <v>44614</v>
      </c>
      <c r="C469" s="64">
        <v>44621</v>
      </c>
      <c r="D469" s="20" t="s">
        <v>195</v>
      </c>
      <c r="E469" s="20">
        <v>1</v>
      </c>
      <c r="F469" s="20" t="s">
        <v>256</v>
      </c>
    </row>
    <row r="470" spans="1:6" x14ac:dyDescent="0.25">
      <c r="A470" s="65" t="s">
        <v>167</v>
      </c>
      <c r="B470" s="64">
        <v>44614</v>
      </c>
      <c r="C470" s="64">
        <v>44621</v>
      </c>
      <c r="D470" s="20" t="s">
        <v>195</v>
      </c>
      <c r="E470" s="20">
        <v>1</v>
      </c>
      <c r="F470" s="20" t="s">
        <v>214</v>
      </c>
    </row>
    <row r="471" spans="1:6" x14ac:dyDescent="0.25">
      <c r="A471" s="65" t="s">
        <v>167</v>
      </c>
      <c r="B471" s="64">
        <v>44614</v>
      </c>
      <c r="C471" s="64">
        <v>44621</v>
      </c>
      <c r="D471" s="20" t="s">
        <v>195</v>
      </c>
      <c r="E471" s="20">
        <v>1</v>
      </c>
      <c r="F471" s="20" t="s">
        <v>219</v>
      </c>
    </row>
    <row r="472" spans="1:6" x14ac:dyDescent="0.25">
      <c r="A472" s="65" t="s">
        <v>167</v>
      </c>
      <c r="B472" s="64">
        <v>44614</v>
      </c>
      <c r="C472" s="64">
        <v>44621</v>
      </c>
      <c r="D472" s="20" t="s">
        <v>158</v>
      </c>
      <c r="E472" s="20">
        <v>4</v>
      </c>
      <c r="F472" s="20" t="s">
        <v>208</v>
      </c>
    </row>
    <row r="473" spans="1:6" x14ac:dyDescent="0.25">
      <c r="A473" s="65" t="s">
        <v>167</v>
      </c>
      <c r="B473" s="64">
        <v>44614</v>
      </c>
      <c r="C473" s="64">
        <v>44621</v>
      </c>
      <c r="D473" s="20" t="s">
        <v>195</v>
      </c>
      <c r="E473" s="20">
        <v>1</v>
      </c>
      <c r="F473" s="20" t="s">
        <v>214</v>
      </c>
    </row>
    <row r="474" spans="1:6" x14ac:dyDescent="0.25">
      <c r="A474" s="65" t="s">
        <v>167</v>
      </c>
      <c r="B474" s="64">
        <v>44614</v>
      </c>
      <c r="C474" s="64">
        <v>44621</v>
      </c>
      <c r="D474" s="20" t="s">
        <v>158</v>
      </c>
      <c r="E474" s="20">
        <v>4</v>
      </c>
      <c r="F474" s="20" t="s">
        <v>240</v>
      </c>
    </row>
    <row r="475" spans="1:6" x14ac:dyDescent="0.25">
      <c r="A475" s="65" t="s">
        <v>167</v>
      </c>
      <c r="B475" s="64">
        <v>44614</v>
      </c>
      <c r="C475" s="64">
        <v>44621</v>
      </c>
      <c r="D475" s="20" t="s">
        <v>158</v>
      </c>
      <c r="E475" s="20">
        <v>4</v>
      </c>
      <c r="F475" s="20" t="s">
        <v>208</v>
      </c>
    </row>
    <row r="476" spans="1:6" x14ac:dyDescent="0.25">
      <c r="A476" s="65" t="s">
        <v>167</v>
      </c>
      <c r="B476" s="64">
        <v>44614</v>
      </c>
      <c r="C476" s="64">
        <v>44621</v>
      </c>
      <c r="D476" s="20" t="s">
        <v>195</v>
      </c>
      <c r="E476" s="20">
        <v>1</v>
      </c>
      <c r="F476" s="20" t="s">
        <v>214</v>
      </c>
    </row>
    <row r="477" spans="1:6" x14ac:dyDescent="0.25">
      <c r="A477" s="65" t="s">
        <v>167</v>
      </c>
      <c r="B477" s="64">
        <v>44614</v>
      </c>
      <c r="C477" s="64">
        <v>44621</v>
      </c>
      <c r="D477" s="20" t="s">
        <v>195</v>
      </c>
      <c r="E477" s="20">
        <v>1</v>
      </c>
      <c r="F477" s="20" t="s">
        <v>214</v>
      </c>
    </row>
    <row r="478" spans="1:6" x14ac:dyDescent="0.25">
      <c r="A478" s="65" t="s">
        <v>167</v>
      </c>
      <c r="B478" s="64">
        <v>44614</v>
      </c>
      <c r="C478" s="64">
        <v>44621</v>
      </c>
      <c r="D478" s="20" t="s">
        <v>195</v>
      </c>
      <c r="E478" s="20">
        <v>1</v>
      </c>
      <c r="F478" s="20" t="s">
        <v>219</v>
      </c>
    </row>
    <row r="479" spans="1:6" x14ac:dyDescent="0.25">
      <c r="A479" s="65" t="s">
        <v>167</v>
      </c>
      <c r="B479" s="64">
        <v>44614</v>
      </c>
      <c r="C479" s="64">
        <v>44621</v>
      </c>
      <c r="D479" s="20" t="s">
        <v>195</v>
      </c>
      <c r="E479" s="20">
        <v>1</v>
      </c>
      <c r="F479" s="20" t="s">
        <v>214</v>
      </c>
    </row>
    <row r="480" spans="1:6" x14ac:dyDescent="0.25">
      <c r="A480" s="65" t="s">
        <v>167</v>
      </c>
      <c r="B480" s="64">
        <v>44614</v>
      </c>
      <c r="C480" s="64">
        <v>44621</v>
      </c>
      <c r="D480" s="20" t="s">
        <v>195</v>
      </c>
      <c r="E480" s="20">
        <v>1</v>
      </c>
      <c r="F480" s="20" t="s">
        <v>252</v>
      </c>
    </row>
    <row r="481" spans="1:6" x14ac:dyDescent="0.25">
      <c r="A481" s="65" t="s">
        <v>167</v>
      </c>
      <c r="B481" s="64">
        <v>44614</v>
      </c>
      <c r="C481" s="64">
        <v>44621</v>
      </c>
      <c r="D481" s="20" t="s">
        <v>195</v>
      </c>
      <c r="E481" s="20">
        <v>1</v>
      </c>
      <c r="F481" s="20" t="s">
        <v>214</v>
      </c>
    </row>
    <row r="482" spans="1:6" x14ac:dyDescent="0.25">
      <c r="A482" s="65" t="s">
        <v>167</v>
      </c>
      <c r="B482" s="64">
        <v>44614</v>
      </c>
      <c r="C482" s="64">
        <v>44621</v>
      </c>
      <c r="D482" s="20" t="s">
        <v>195</v>
      </c>
      <c r="E482" s="20">
        <v>1</v>
      </c>
      <c r="F482" s="20" t="s">
        <v>218</v>
      </c>
    </row>
    <row r="483" spans="1:6" x14ac:dyDescent="0.25">
      <c r="A483" s="65" t="s">
        <v>167</v>
      </c>
      <c r="B483" s="64">
        <v>44614</v>
      </c>
      <c r="C483" s="64">
        <v>44621</v>
      </c>
      <c r="D483" s="20" t="s">
        <v>195</v>
      </c>
      <c r="E483" s="20">
        <v>1</v>
      </c>
      <c r="F483" s="20" t="s">
        <v>214</v>
      </c>
    </row>
    <row r="484" spans="1:6" x14ac:dyDescent="0.25">
      <c r="A484" s="65" t="s">
        <v>167</v>
      </c>
      <c r="B484" s="64">
        <v>44614</v>
      </c>
      <c r="C484" s="64">
        <v>44621</v>
      </c>
      <c r="D484" s="20" t="s">
        <v>195</v>
      </c>
      <c r="E484" s="20">
        <v>1</v>
      </c>
      <c r="F484" s="20" t="s">
        <v>214</v>
      </c>
    </row>
    <row r="485" spans="1:6" x14ac:dyDescent="0.25">
      <c r="A485" s="65" t="s">
        <v>167</v>
      </c>
      <c r="B485" s="64">
        <v>44614</v>
      </c>
      <c r="C485" s="64">
        <v>44621</v>
      </c>
      <c r="D485" s="20" t="s">
        <v>195</v>
      </c>
      <c r="E485" s="20">
        <v>1</v>
      </c>
      <c r="F485" s="20" t="s">
        <v>214</v>
      </c>
    </row>
    <row r="486" spans="1:6" x14ac:dyDescent="0.25">
      <c r="A486" s="65" t="s">
        <v>167</v>
      </c>
      <c r="B486" s="64">
        <v>44614</v>
      </c>
      <c r="C486" s="64">
        <v>44621</v>
      </c>
      <c r="D486" s="20" t="s">
        <v>196</v>
      </c>
      <c r="E486" s="20">
        <v>2</v>
      </c>
      <c r="F486" s="20" t="s">
        <v>255</v>
      </c>
    </row>
    <row r="487" spans="1:6" x14ac:dyDescent="0.25">
      <c r="A487" s="65" t="s">
        <v>167</v>
      </c>
      <c r="B487" s="64">
        <v>44614</v>
      </c>
      <c r="C487" s="64">
        <v>44621</v>
      </c>
      <c r="D487" s="20" t="s">
        <v>158</v>
      </c>
      <c r="E487" s="20">
        <v>4</v>
      </c>
      <c r="F487" s="20" t="s">
        <v>208</v>
      </c>
    </row>
    <row r="488" spans="1:6" x14ac:dyDescent="0.25">
      <c r="A488" s="65" t="s">
        <v>167</v>
      </c>
      <c r="B488" s="64">
        <v>44614</v>
      </c>
      <c r="C488" s="64">
        <v>44621</v>
      </c>
      <c r="D488" s="20" t="s">
        <v>195</v>
      </c>
      <c r="E488" s="20">
        <v>1</v>
      </c>
      <c r="F488" s="20" t="s">
        <v>219</v>
      </c>
    </row>
    <row r="489" spans="1:6" x14ac:dyDescent="0.25">
      <c r="A489" s="65" t="s">
        <v>167</v>
      </c>
      <c r="B489" s="64">
        <v>44614</v>
      </c>
      <c r="C489" s="64">
        <v>44621</v>
      </c>
      <c r="D489" s="20" t="s">
        <v>195</v>
      </c>
      <c r="E489" s="20">
        <v>1</v>
      </c>
      <c r="F489" s="20" t="s">
        <v>214</v>
      </c>
    </row>
    <row r="490" spans="1:6" x14ac:dyDescent="0.25">
      <c r="A490" s="65" t="s">
        <v>167</v>
      </c>
      <c r="B490" s="64">
        <v>44614</v>
      </c>
      <c r="C490" s="64">
        <v>44621</v>
      </c>
      <c r="D490" s="20" t="s">
        <v>195</v>
      </c>
      <c r="E490" s="20">
        <v>1</v>
      </c>
      <c r="F490" s="20" t="s">
        <v>232</v>
      </c>
    </row>
    <row r="491" spans="1:6" x14ac:dyDescent="0.25">
      <c r="A491" s="65" t="s">
        <v>167</v>
      </c>
      <c r="B491" s="64">
        <v>44614</v>
      </c>
      <c r="C491" s="64">
        <v>44621</v>
      </c>
      <c r="D491" s="20" t="s">
        <v>195</v>
      </c>
      <c r="E491" s="20">
        <v>1</v>
      </c>
      <c r="F491" s="20" t="s">
        <v>214</v>
      </c>
    </row>
    <row r="492" spans="1:6" ht="31.5" x14ac:dyDescent="0.25">
      <c r="A492" s="65" t="s">
        <v>168</v>
      </c>
      <c r="B492" s="64">
        <v>44614</v>
      </c>
      <c r="C492" s="64">
        <v>44621</v>
      </c>
      <c r="D492" s="20" t="s">
        <v>195</v>
      </c>
      <c r="E492" s="20">
        <v>1</v>
      </c>
      <c r="F492" s="20" t="s">
        <v>214</v>
      </c>
    </row>
    <row r="493" spans="1:6" ht="31.5" x14ac:dyDescent="0.25">
      <c r="A493" s="65" t="s">
        <v>168</v>
      </c>
      <c r="B493" s="64">
        <v>44614</v>
      </c>
      <c r="C493" s="64">
        <v>44621</v>
      </c>
      <c r="D493" s="20" t="s">
        <v>195</v>
      </c>
      <c r="E493" s="20">
        <v>1</v>
      </c>
      <c r="F493" s="20" t="s">
        <v>214</v>
      </c>
    </row>
    <row r="494" spans="1:6" ht="31.5" x14ac:dyDescent="0.25">
      <c r="A494" s="65" t="s">
        <v>168</v>
      </c>
      <c r="B494" s="64">
        <v>44621</v>
      </c>
      <c r="C494" s="64">
        <v>44628</v>
      </c>
      <c r="D494" s="20" t="s">
        <v>195</v>
      </c>
      <c r="E494" s="20">
        <v>1</v>
      </c>
      <c r="F494" s="20" t="s">
        <v>214</v>
      </c>
    </row>
    <row r="495" spans="1:6" ht="31.5" x14ac:dyDescent="0.25">
      <c r="A495" s="65" t="s">
        <v>168</v>
      </c>
      <c r="B495" s="64">
        <v>44621</v>
      </c>
      <c r="C495" s="64">
        <v>44628</v>
      </c>
      <c r="D495" s="20" t="s">
        <v>195</v>
      </c>
      <c r="E495" s="20">
        <v>1</v>
      </c>
      <c r="F495" s="20" t="s">
        <v>257</v>
      </c>
    </row>
    <row r="496" spans="1:6" ht="31.5" x14ac:dyDescent="0.25">
      <c r="A496" s="65" t="s">
        <v>168</v>
      </c>
      <c r="B496" s="64">
        <v>44621</v>
      </c>
      <c r="C496" s="64">
        <v>44628</v>
      </c>
      <c r="D496" s="20" t="s">
        <v>195</v>
      </c>
      <c r="E496" s="20">
        <v>1</v>
      </c>
      <c r="F496" s="20" t="s">
        <v>214</v>
      </c>
    </row>
    <row r="497" spans="1:6" ht="31.5" x14ac:dyDescent="0.25">
      <c r="A497" s="65" t="s">
        <v>168</v>
      </c>
      <c r="B497" s="64">
        <v>44621</v>
      </c>
      <c r="C497" s="64">
        <v>44628</v>
      </c>
      <c r="D497" s="20" t="s">
        <v>195</v>
      </c>
      <c r="E497" s="20">
        <v>1</v>
      </c>
      <c r="F497" s="20" t="s">
        <v>219</v>
      </c>
    </row>
    <row r="498" spans="1:6" ht="31.5" x14ac:dyDescent="0.25">
      <c r="A498" s="65" t="s">
        <v>168</v>
      </c>
      <c r="B498" s="64">
        <v>44621</v>
      </c>
      <c r="C498" s="64">
        <v>44628</v>
      </c>
      <c r="D498" s="20" t="s">
        <v>158</v>
      </c>
      <c r="E498" s="20">
        <v>4</v>
      </c>
      <c r="F498" s="20" t="s">
        <v>208</v>
      </c>
    </row>
    <row r="499" spans="1:6" ht="31.5" x14ac:dyDescent="0.25">
      <c r="A499" s="65" t="s">
        <v>168</v>
      </c>
      <c r="B499" s="64">
        <v>44621</v>
      </c>
      <c r="C499" s="64">
        <v>44628</v>
      </c>
      <c r="D499" s="20" t="s">
        <v>195</v>
      </c>
      <c r="E499" s="20">
        <v>1</v>
      </c>
      <c r="F499" s="20" t="s">
        <v>214</v>
      </c>
    </row>
    <row r="500" spans="1:6" ht="31.5" x14ac:dyDescent="0.25">
      <c r="A500" s="65" t="s">
        <v>168</v>
      </c>
      <c r="B500" s="64">
        <v>44621</v>
      </c>
      <c r="C500" s="64">
        <v>44628</v>
      </c>
      <c r="D500" s="20" t="s">
        <v>158</v>
      </c>
      <c r="E500" s="20">
        <v>4</v>
      </c>
      <c r="F500" s="20" t="s">
        <v>240</v>
      </c>
    </row>
    <row r="501" spans="1:6" ht="31.5" x14ac:dyDescent="0.25">
      <c r="A501" s="65" t="s">
        <v>168</v>
      </c>
      <c r="B501" s="64">
        <v>44621</v>
      </c>
      <c r="C501" s="64">
        <v>44628</v>
      </c>
      <c r="D501" s="20" t="s">
        <v>158</v>
      </c>
      <c r="E501" s="20">
        <v>4</v>
      </c>
      <c r="F501" s="20" t="s">
        <v>208</v>
      </c>
    </row>
    <row r="502" spans="1:6" ht="31.5" x14ac:dyDescent="0.25">
      <c r="A502" s="65" t="s">
        <v>168</v>
      </c>
      <c r="B502" s="64">
        <v>44621</v>
      </c>
      <c r="C502" s="64">
        <v>44628</v>
      </c>
      <c r="D502" s="20" t="s">
        <v>195</v>
      </c>
      <c r="E502" s="20">
        <v>1</v>
      </c>
      <c r="F502" s="20" t="s">
        <v>214</v>
      </c>
    </row>
    <row r="503" spans="1:6" ht="31.5" x14ac:dyDescent="0.25">
      <c r="A503" s="65" t="s">
        <v>168</v>
      </c>
      <c r="B503" s="64">
        <v>44621</v>
      </c>
      <c r="C503" s="64">
        <v>44628</v>
      </c>
      <c r="D503" s="20" t="s">
        <v>195</v>
      </c>
      <c r="E503" s="20">
        <v>1</v>
      </c>
      <c r="F503" s="20" t="s">
        <v>214</v>
      </c>
    </row>
    <row r="504" spans="1:6" ht="31.5" x14ac:dyDescent="0.25">
      <c r="A504" s="65" t="s">
        <v>168</v>
      </c>
      <c r="B504" s="64">
        <v>44621</v>
      </c>
      <c r="C504" s="64">
        <v>44628</v>
      </c>
      <c r="D504" s="20" t="s">
        <v>196</v>
      </c>
      <c r="E504" s="20">
        <v>2</v>
      </c>
      <c r="F504" s="20" t="s">
        <v>258</v>
      </c>
    </row>
    <row r="505" spans="1:6" ht="31.5" x14ac:dyDescent="0.25">
      <c r="A505" s="65" t="s">
        <v>168</v>
      </c>
      <c r="B505" s="64">
        <v>44621</v>
      </c>
      <c r="C505" s="64">
        <v>44628</v>
      </c>
      <c r="D505" s="20" t="s">
        <v>195</v>
      </c>
      <c r="E505" s="20">
        <v>1</v>
      </c>
      <c r="F505" s="20" t="s">
        <v>214</v>
      </c>
    </row>
    <row r="506" spans="1:6" ht="31.5" x14ac:dyDescent="0.25">
      <c r="A506" s="65" t="s">
        <v>168</v>
      </c>
      <c r="B506" s="64">
        <v>44621</v>
      </c>
      <c r="C506" s="64">
        <v>44628</v>
      </c>
      <c r="D506" s="20" t="s">
        <v>195</v>
      </c>
      <c r="E506" s="20">
        <v>1</v>
      </c>
      <c r="F506" s="20" t="s">
        <v>252</v>
      </c>
    </row>
    <row r="507" spans="1:6" ht="31.5" x14ac:dyDescent="0.25">
      <c r="A507" s="65" t="s">
        <v>168</v>
      </c>
      <c r="B507" s="64">
        <v>44621</v>
      </c>
      <c r="C507" s="64">
        <v>44628</v>
      </c>
      <c r="D507" s="20" t="s">
        <v>195</v>
      </c>
      <c r="E507" s="20">
        <v>1</v>
      </c>
      <c r="F507" s="20" t="s">
        <v>214</v>
      </c>
    </row>
    <row r="508" spans="1:6" ht="31.5" x14ac:dyDescent="0.25">
      <c r="A508" s="65" t="s">
        <v>168</v>
      </c>
      <c r="B508" s="64">
        <v>44621</v>
      </c>
      <c r="C508" s="64">
        <v>44628</v>
      </c>
      <c r="D508" s="20" t="s">
        <v>195</v>
      </c>
      <c r="E508" s="20">
        <v>1</v>
      </c>
      <c r="F508" s="20" t="s">
        <v>218</v>
      </c>
    </row>
    <row r="509" spans="1:6" ht="31.5" x14ac:dyDescent="0.25">
      <c r="A509" s="65" t="s">
        <v>168</v>
      </c>
      <c r="B509" s="64">
        <v>44621</v>
      </c>
      <c r="C509" s="64">
        <v>44628</v>
      </c>
      <c r="D509" s="20" t="s">
        <v>195</v>
      </c>
      <c r="E509" s="20">
        <v>1</v>
      </c>
      <c r="F509" s="20" t="s">
        <v>214</v>
      </c>
    </row>
    <row r="510" spans="1:6" ht="31.5" x14ac:dyDescent="0.25">
      <c r="A510" s="65" t="s">
        <v>168</v>
      </c>
      <c r="B510" s="64">
        <v>44621</v>
      </c>
      <c r="C510" s="64">
        <v>44628</v>
      </c>
      <c r="D510" s="20" t="s">
        <v>195</v>
      </c>
      <c r="E510" s="20">
        <v>1</v>
      </c>
      <c r="F510" s="20" t="s">
        <v>214</v>
      </c>
    </row>
    <row r="511" spans="1:6" ht="31.5" x14ac:dyDescent="0.25">
      <c r="A511" s="65" t="s">
        <v>168</v>
      </c>
      <c r="B511" s="64">
        <v>44621</v>
      </c>
      <c r="C511" s="64">
        <v>44628</v>
      </c>
      <c r="D511" s="20" t="s">
        <v>195</v>
      </c>
      <c r="E511" s="20">
        <v>1</v>
      </c>
      <c r="F511" s="20" t="s">
        <v>214</v>
      </c>
    </row>
    <row r="512" spans="1:6" ht="31.5" x14ac:dyDescent="0.25">
      <c r="A512" s="65" t="s">
        <v>168</v>
      </c>
      <c r="B512" s="64">
        <v>44621</v>
      </c>
      <c r="C512" s="64">
        <v>44628</v>
      </c>
      <c r="D512" s="20" t="s">
        <v>195</v>
      </c>
      <c r="E512" s="20">
        <v>1</v>
      </c>
      <c r="F512" s="20" t="s">
        <v>259</v>
      </c>
    </row>
    <row r="513" spans="1:6" ht="31.5" x14ac:dyDescent="0.25">
      <c r="A513" s="65" t="s">
        <v>168</v>
      </c>
      <c r="B513" s="64">
        <v>44621</v>
      </c>
      <c r="C513" s="64">
        <v>44628</v>
      </c>
      <c r="D513" s="20" t="s">
        <v>158</v>
      </c>
      <c r="E513" s="20">
        <v>4</v>
      </c>
      <c r="F513" s="20" t="s">
        <v>208</v>
      </c>
    </row>
    <row r="514" spans="1:6" ht="31.5" x14ac:dyDescent="0.25">
      <c r="A514" s="65" t="s">
        <v>168</v>
      </c>
      <c r="B514" s="64">
        <v>44621</v>
      </c>
      <c r="C514" s="64">
        <v>44628</v>
      </c>
      <c r="D514" s="20" t="s">
        <v>195</v>
      </c>
      <c r="E514" s="20">
        <v>1</v>
      </c>
      <c r="F514" s="20" t="s">
        <v>219</v>
      </c>
    </row>
    <row r="515" spans="1:6" ht="31.5" x14ac:dyDescent="0.25">
      <c r="A515" s="65" t="s">
        <v>168</v>
      </c>
      <c r="B515" s="64">
        <v>44621</v>
      </c>
      <c r="C515" s="64">
        <v>44628</v>
      </c>
      <c r="D515" s="20" t="s">
        <v>195</v>
      </c>
      <c r="E515" s="20">
        <v>1</v>
      </c>
      <c r="F515" s="20" t="s">
        <v>214</v>
      </c>
    </row>
    <row r="516" spans="1:6" ht="31.5" x14ac:dyDescent="0.25">
      <c r="A516" s="65" t="s">
        <v>168</v>
      </c>
      <c r="B516" s="64">
        <v>44621</v>
      </c>
      <c r="C516" s="64">
        <v>44628</v>
      </c>
      <c r="D516" s="20" t="s">
        <v>195</v>
      </c>
      <c r="E516" s="20">
        <v>1</v>
      </c>
      <c r="F516" s="20" t="s">
        <v>232</v>
      </c>
    </row>
    <row r="517" spans="1:6" ht="31.5" x14ac:dyDescent="0.25">
      <c r="A517" s="65" t="s">
        <v>168</v>
      </c>
      <c r="B517" s="64">
        <v>44621</v>
      </c>
      <c r="C517" s="64">
        <v>44628</v>
      </c>
      <c r="D517" s="20" t="s">
        <v>195</v>
      </c>
      <c r="E517" s="20">
        <v>1</v>
      </c>
      <c r="F517" s="20" t="s">
        <v>214</v>
      </c>
    </row>
    <row r="518" spans="1:6" ht="31.5" x14ac:dyDescent="0.25">
      <c r="A518" s="65" t="s">
        <v>168</v>
      </c>
      <c r="B518" s="64">
        <v>44621</v>
      </c>
      <c r="C518" s="64">
        <v>44628</v>
      </c>
      <c r="D518" s="20" t="s">
        <v>195</v>
      </c>
      <c r="E518" s="20">
        <v>1</v>
      </c>
      <c r="F518" s="20" t="s">
        <v>214</v>
      </c>
    </row>
    <row r="519" spans="1:6" ht="31.5" x14ac:dyDescent="0.25">
      <c r="A519" s="65" t="s">
        <v>168</v>
      </c>
      <c r="B519" s="64">
        <v>44621</v>
      </c>
      <c r="C519" s="64">
        <v>44628</v>
      </c>
      <c r="D519" s="20" t="s">
        <v>195</v>
      </c>
      <c r="E519" s="20">
        <v>1</v>
      </c>
      <c r="F519" s="20" t="s">
        <v>214</v>
      </c>
    </row>
    <row r="520" spans="1:6" ht="31.5" x14ac:dyDescent="0.25">
      <c r="A520" s="65" t="s">
        <v>168</v>
      </c>
      <c r="B520" s="64">
        <v>44628</v>
      </c>
      <c r="C520" s="64">
        <v>44635</v>
      </c>
      <c r="D520" s="20" t="s">
        <v>195</v>
      </c>
      <c r="E520" s="20">
        <v>1</v>
      </c>
      <c r="F520" s="20" t="s">
        <v>214</v>
      </c>
    </row>
    <row r="521" spans="1:6" ht="31.5" x14ac:dyDescent="0.25">
      <c r="A521" s="65" t="s">
        <v>168</v>
      </c>
      <c r="B521" s="64">
        <v>44628</v>
      </c>
      <c r="C521" s="64">
        <v>44635</v>
      </c>
      <c r="D521" s="20" t="s">
        <v>195</v>
      </c>
      <c r="E521" s="20">
        <v>1</v>
      </c>
      <c r="F521" s="20" t="s">
        <v>214</v>
      </c>
    </row>
    <row r="522" spans="1:6" ht="31.5" x14ac:dyDescent="0.25">
      <c r="A522" s="65" t="s">
        <v>168</v>
      </c>
      <c r="B522" s="64">
        <v>44628</v>
      </c>
      <c r="C522" s="64">
        <v>44635</v>
      </c>
      <c r="D522" s="20" t="s">
        <v>195</v>
      </c>
      <c r="E522" s="20">
        <v>1</v>
      </c>
      <c r="F522" s="20" t="s">
        <v>214</v>
      </c>
    </row>
    <row r="523" spans="1:6" ht="31.5" x14ac:dyDescent="0.25">
      <c r="A523" s="65" t="s">
        <v>168</v>
      </c>
      <c r="B523" s="64">
        <v>44628</v>
      </c>
      <c r="C523" s="64">
        <v>44635</v>
      </c>
      <c r="D523" s="20" t="s">
        <v>195</v>
      </c>
      <c r="E523" s="20">
        <v>1</v>
      </c>
      <c r="F523" s="20" t="s">
        <v>219</v>
      </c>
    </row>
    <row r="524" spans="1:6" ht="31.5" x14ac:dyDescent="0.25">
      <c r="A524" s="65" t="s">
        <v>168</v>
      </c>
      <c r="B524" s="64">
        <v>44628</v>
      </c>
      <c r="C524" s="64">
        <v>44635</v>
      </c>
      <c r="D524" s="20" t="s">
        <v>158</v>
      </c>
      <c r="E524" s="20">
        <v>4</v>
      </c>
      <c r="F524" s="20" t="s">
        <v>208</v>
      </c>
    </row>
    <row r="525" spans="1:6" ht="31.5" x14ac:dyDescent="0.25">
      <c r="A525" s="65" t="s">
        <v>168</v>
      </c>
      <c r="B525" s="64">
        <v>44628</v>
      </c>
      <c r="C525" s="64">
        <v>44635</v>
      </c>
      <c r="D525" s="20" t="s">
        <v>195</v>
      </c>
      <c r="E525" s="20">
        <v>1</v>
      </c>
      <c r="F525" s="20" t="s">
        <v>214</v>
      </c>
    </row>
    <row r="526" spans="1:6" ht="31.5" x14ac:dyDescent="0.25">
      <c r="A526" s="65" t="s">
        <v>168</v>
      </c>
      <c r="B526" s="64">
        <v>44628</v>
      </c>
      <c r="C526" s="64">
        <v>44635</v>
      </c>
      <c r="D526" s="20" t="s">
        <v>158</v>
      </c>
      <c r="E526" s="20">
        <v>4</v>
      </c>
      <c r="F526" s="20" t="s">
        <v>240</v>
      </c>
    </row>
    <row r="527" spans="1:6" x14ac:dyDescent="0.25">
      <c r="A527" s="20" t="s">
        <v>167</v>
      </c>
      <c r="B527" s="64">
        <v>44628</v>
      </c>
      <c r="C527" s="64">
        <v>44635</v>
      </c>
      <c r="D527" s="20" t="s">
        <v>158</v>
      </c>
      <c r="E527" s="20">
        <v>4</v>
      </c>
      <c r="F527" s="20" t="s">
        <v>208</v>
      </c>
    </row>
    <row r="528" spans="1:6" x14ac:dyDescent="0.25">
      <c r="A528" s="20" t="s">
        <v>167</v>
      </c>
      <c r="B528" s="64">
        <v>44628</v>
      </c>
      <c r="C528" s="64">
        <v>44635</v>
      </c>
      <c r="D528" s="20" t="s">
        <v>195</v>
      </c>
      <c r="E528" s="20">
        <v>1</v>
      </c>
      <c r="F528" s="20" t="s">
        <v>214</v>
      </c>
    </row>
    <row r="529" spans="1:6" x14ac:dyDescent="0.25">
      <c r="A529" s="20" t="s">
        <v>167</v>
      </c>
      <c r="B529" s="64">
        <v>44628</v>
      </c>
      <c r="C529" s="64">
        <v>44635</v>
      </c>
      <c r="D529" s="20" t="s">
        <v>195</v>
      </c>
      <c r="E529" s="20">
        <v>1</v>
      </c>
      <c r="F529" s="20" t="s">
        <v>214</v>
      </c>
    </row>
    <row r="530" spans="1:6" x14ac:dyDescent="0.25">
      <c r="A530" s="20" t="s">
        <v>167</v>
      </c>
      <c r="B530" s="64">
        <v>44628</v>
      </c>
      <c r="C530" s="64">
        <v>44635</v>
      </c>
      <c r="D530" s="20" t="s">
        <v>196</v>
      </c>
      <c r="E530" s="20">
        <v>2</v>
      </c>
      <c r="F530" s="20" t="s">
        <v>260</v>
      </c>
    </row>
    <row r="531" spans="1:6" x14ac:dyDescent="0.25">
      <c r="A531" s="20" t="s">
        <v>167</v>
      </c>
      <c r="B531" s="64">
        <v>44628</v>
      </c>
      <c r="C531" s="64">
        <v>44635</v>
      </c>
      <c r="D531" s="20" t="s">
        <v>195</v>
      </c>
      <c r="E531" s="20">
        <v>1</v>
      </c>
      <c r="F531" s="20" t="s">
        <v>214</v>
      </c>
    </row>
    <row r="532" spans="1:6" x14ac:dyDescent="0.25">
      <c r="A532" s="20" t="s">
        <v>167</v>
      </c>
      <c r="B532" s="64">
        <v>44628</v>
      </c>
      <c r="C532" s="64">
        <v>44635</v>
      </c>
      <c r="D532" s="20" t="s">
        <v>195</v>
      </c>
      <c r="E532" s="20">
        <v>1</v>
      </c>
      <c r="F532" s="20" t="s">
        <v>252</v>
      </c>
    </row>
    <row r="533" spans="1:6" x14ac:dyDescent="0.25">
      <c r="A533" s="20" t="s">
        <v>167</v>
      </c>
      <c r="B533" s="64">
        <v>44628</v>
      </c>
      <c r="C533" s="64">
        <v>44635</v>
      </c>
      <c r="D533" s="20" t="s">
        <v>195</v>
      </c>
      <c r="E533" s="20">
        <v>1</v>
      </c>
      <c r="F533" s="20" t="s">
        <v>214</v>
      </c>
    </row>
    <row r="534" spans="1:6" x14ac:dyDescent="0.25">
      <c r="A534" s="20" t="s">
        <v>168</v>
      </c>
      <c r="B534" s="64">
        <v>44628</v>
      </c>
      <c r="C534" s="64">
        <v>44635</v>
      </c>
      <c r="D534" s="20" t="s">
        <v>195</v>
      </c>
      <c r="E534" s="20">
        <v>1</v>
      </c>
      <c r="F534" s="20" t="s">
        <v>218</v>
      </c>
    </row>
    <row r="535" spans="1:6" x14ac:dyDescent="0.25">
      <c r="A535" s="20" t="s">
        <v>168</v>
      </c>
      <c r="B535" s="64">
        <v>44628</v>
      </c>
      <c r="C535" s="64">
        <v>44635</v>
      </c>
      <c r="D535" s="20" t="s">
        <v>195</v>
      </c>
      <c r="E535" s="20">
        <v>1</v>
      </c>
      <c r="F535" s="20" t="s">
        <v>214</v>
      </c>
    </row>
    <row r="536" spans="1:6" x14ac:dyDescent="0.25">
      <c r="A536" s="20" t="s">
        <v>168</v>
      </c>
      <c r="B536" s="64">
        <v>44628</v>
      </c>
      <c r="C536" s="64">
        <v>44635</v>
      </c>
      <c r="D536" s="20" t="s">
        <v>195</v>
      </c>
      <c r="E536" s="20">
        <v>1</v>
      </c>
      <c r="F536" s="20" t="s">
        <v>214</v>
      </c>
    </row>
    <row r="537" spans="1:6" x14ac:dyDescent="0.25">
      <c r="A537" s="20" t="s">
        <v>168</v>
      </c>
      <c r="B537" s="64">
        <v>44628</v>
      </c>
      <c r="C537" s="64">
        <v>44635</v>
      </c>
      <c r="D537" s="20" t="s">
        <v>195</v>
      </c>
      <c r="E537" s="20">
        <v>1</v>
      </c>
      <c r="F537" s="20" t="s">
        <v>214</v>
      </c>
    </row>
    <row r="538" spans="1:6" x14ac:dyDescent="0.25">
      <c r="A538" s="20" t="s">
        <v>168</v>
      </c>
      <c r="B538" s="64">
        <v>44628</v>
      </c>
      <c r="C538" s="64">
        <v>44635</v>
      </c>
      <c r="D538" s="20" t="s">
        <v>195</v>
      </c>
      <c r="E538" s="20">
        <v>1</v>
      </c>
      <c r="F538" s="20" t="s">
        <v>214</v>
      </c>
    </row>
    <row r="539" spans="1:6" x14ac:dyDescent="0.25">
      <c r="A539" s="20" t="s">
        <v>168</v>
      </c>
      <c r="B539" s="64">
        <v>44628</v>
      </c>
      <c r="C539" s="64">
        <v>44635</v>
      </c>
      <c r="D539" s="20" t="s">
        <v>158</v>
      </c>
      <c r="E539" s="20">
        <v>4</v>
      </c>
      <c r="F539" s="20" t="s">
        <v>208</v>
      </c>
    </row>
    <row r="540" spans="1:6" x14ac:dyDescent="0.25">
      <c r="A540" s="20" t="s">
        <v>168</v>
      </c>
      <c r="B540" s="64">
        <v>44628</v>
      </c>
      <c r="C540" s="64">
        <v>44635</v>
      </c>
      <c r="D540" s="20" t="s">
        <v>195</v>
      </c>
      <c r="E540" s="20">
        <v>1</v>
      </c>
      <c r="F540" s="20" t="s">
        <v>219</v>
      </c>
    </row>
    <row r="541" spans="1:6" x14ac:dyDescent="0.25">
      <c r="A541" s="20" t="s">
        <v>168</v>
      </c>
      <c r="B541" s="64">
        <v>44628</v>
      </c>
      <c r="C541" s="64">
        <v>44635</v>
      </c>
      <c r="D541" s="20" t="s">
        <v>195</v>
      </c>
      <c r="E541" s="20">
        <v>1</v>
      </c>
      <c r="F541" s="20" t="s">
        <v>214</v>
      </c>
    </row>
    <row r="542" spans="1:6" x14ac:dyDescent="0.25">
      <c r="A542" s="20" t="s">
        <v>168</v>
      </c>
      <c r="B542" s="64">
        <v>44628</v>
      </c>
      <c r="C542" s="64">
        <v>44635</v>
      </c>
      <c r="D542" s="20" t="s">
        <v>195</v>
      </c>
      <c r="E542" s="20">
        <v>1</v>
      </c>
      <c r="F542" s="20" t="s">
        <v>232</v>
      </c>
    </row>
    <row r="543" spans="1:6" x14ac:dyDescent="0.25">
      <c r="A543" s="20" t="s">
        <v>168</v>
      </c>
      <c r="B543" s="64">
        <v>44628</v>
      </c>
      <c r="C543" s="64">
        <v>44635</v>
      </c>
      <c r="D543" s="20" t="s">
        <v>195</v>
      </c>
      <c r="E543" s="20">
        <v>1</v>
      </c>
      <c r="F543" s="20" t="s">
        <v>214</v>
      </c>
    </row>
    <row r="544" spans="1:6" x14ac:dyDescent="0.25">
      <c r="A544" s="20" t="s">
        <v>168</v>
      </c>
      <c r="B544" s="64">
        <v>44628</v>
      </c>
      <c r="C544" s="64">
        <v>44635</v>
      </c>
      <c r="D544" s="20" t="s">
        <v>195</v>
      </c>
      <c r="E544" s="20">
        <v>1</v>
      </c>
      <c r="F544" s="20" t="s">
        <v>214</v>
      </c>
    </row>
    <row r="545" spans="1:6" x14ac:dyDescent="0.25">
      <c r="A545" s="20" t="s">
        <v>168</v>
      </c>
      <c r="B545" s="64">
        <v>44628</v>
      </c>
      <c r="C545" s="64">
        <v>44635</v>
      </c>
      <c r="D545" s="20" t="s">
        <v>195</v>
      </c>
      <c r="E545" s="20">
        <v>1</v>
      </c>
      <c r="F545" s="20" t="s">
        <v>214</v>
      </c>
    </row>
    <row r="546" spans="1:6" x14ac:dyDescent="0.25">
      <c r="A546" s="20" t="s">
        <v>168</v>
      </c>
      <c r="B546" s="64">
        <v>44635</v>
      </c>
      <c r="C546" s="64">
        <v>44642</v>
      </c>
      <c r="D546" s="20" t="s">
        <v>195</v>
      </c>
      <c r="E546" s="20">
        <v>1</v>
      </c>
      <c r="F546" s="20" t="s">
        <v>214</v>
      </c>
    </row>
    <row r="547" spans="1:6" x14ac:dyDescent="0.25">
      <c r="A547" s="20" t="s">
        <v>168</v>
      </c>
      <c r="B547" s="64">
        <v>44635</v>
      </c>
      <c r="C547" s="64">
        <v>44642</v>
      </c>
      <c r="D547" s="20" t="s">
        <v>195</v>
      </c>
      <c r="E547" s="20">
        <v>1</v>
      </c>
      <c r="F547" s="20" t="s">
        <v>214</v>
      </c>
    </row>
    <row r="548" spans="1:6" x14ac:dyDescent="0.25">
      <c r="A548" s="20" t="s">
        <v>168</v>
      </c>
      <c r="B548" s="64">
        <v>44635</v>
      </c>
      <c r="C548" s="64">
        <v>44642</v>
      </c>
      <c r="D548" s="20" t="s">
        <v>195</v>
      </c>
      <c r="E548" s="20">
        <v>1</v>
      </c>
      <c r="F548" s="20" t="s">
        <v>214</v>
      </c>
    </row>
    <row r="549" spans="1:6" x14ac:dyDescent="0.25">
      <c r="A549" s="20" t="s">
        <v>168</v>
      </c>
      <c r="B549" s="64">
        <v>44635</v>
      </c>
      <c r="C549" s="64">
        <v>44642</v>
      </c>
      <c r="D549" s="20" t="s">
        <v>195</v>
      </c>
      <c r="E549" s="20">
        <v>1</v>
      </c>
      <c r="F549" s="20" t="s">
        <v>219</v>
      </c>
    </row>
    <row r="550" spans="1:6" x14ac:dyDescent="0.25">
      <c r="A550" s="20" t="s">
        <v>168</v>
      </c>
      <c r="B550" s="64">
        <v>44635</v>
      </c>
      <c r="C550" s="64">
        <v>44642</v>
      </c>
      <c r="D550" s="20" t="s">
        <v>158</v>
      </c>
      <c r="E550" s="20">
        <v>4</v>
      </c>
      <c r="F550" s="20" t="s">
        <v>208</v>
      </c>
    </row>
    <row r="551" spans="1:6" x14ac:dyDescent="0.25">
      <c r="A551" s="20" t="s">
        <v>168</v>
      </c>
      <c r="B551" s="64">
        <v>44635</v>
      </c>
      <c r="C551" s="64">
        <v>44642</v>
      </c>
      <c r="D551" s="20" t="s">
        <v>195</v>
      </c>
      <c r="E551" s="20">
        <v>1</v>
      </c>
      <c r="F551" s="20" t="s">
        <v>214</v>
      </c>
    </row>
    <row r="552" spans="1:6" x14ac:dyDescent="0.25">
      <c r="A552" s="20" t="s">
        <v>168</v>
      </c>
      <c r="B552" s="64">
        <v>44635</v>
      </c>
      <c r="C552" s="64">
        <v>44642</v>
      </c>
      <c r="D552" s="20" t="s">
        <v>158</v>
      </c>
      <c r="E552" s="20">
        <v>4</v>
      </c>
      <c r="F552" s="20" t="s">
        <v>240</v>
      </c>
    </row>
    <row r="553" spans="1:6" x14ac:dyDescent="0.25">
      <c r="A553" s="20" t="s">
        <v>168</v>
      </c>
      <c r="B553" s="64">
        <v>44635</v>
      </c>
      <c r="C553" s="64">
        <v>44642</v>
      </c>
      <c r="D553" s="20" t="s">
        <v>158</v>
      </c>
      <c r="E553" s="20">
        <v>4</v>
      </c>
      <c r="F553" s="20" t="s">
        <v>208</v>
      </c>
    </row>
    <row r="554" spans="1:6" x14ac:dyDescent="0.25">
      <c r="A554" s="20" t="s">
        <v>168</v>
      </c>
      <c r="B554" s="64">
        <v>44635</v>
      </c>
      <c r="C554" s="64">
        <v>44642</v>
      </c>
      <c r="D554" s="20" t="s">
        <v>195</v>
      </c>
      <c r="E554" s="20">
        <v>1</v>
      </c>
      <c r="F554" s="20" t="s">
        <v>214</v>
      </c>
    </row>
    <row r="555" spans="1:6" x14ac:dyDescent="0.25">
      <c r="A555" s="20" t="s">
        <v>168</v>
      </c>
      <c r="B555" s="64">
        <v>44635</v>
      </c>
      <c r="C555" s="64">
        <v>44642</v>
      </c>
      <c r="D555" s="20" t="s">
        <v>196</v>
      </c>
      <c r="E555" s="20">
        <v>2</v>
      </c>
      <c r="F555" s="20" t="s">
        <v>214</v>
      </c>
    </row>
    <row r="556" spans="1:6" x14ac:dyDescent="0.25">
      <c r="A556" s="20" t="s">
        <v>168</v>
      </c>
      <c r="B556" s="64">
        <v>44635</v>
      </c>
      <c r="C556" s="64">
        <v>44642</v>
      </c>
      <c r="D556" s="20" t="s">
        <v>196</v>
      </c>
      <c r="E556" s="20">
        <v>2</v>
      </c>
      <c r="F556" s="20" t="s">
        <v>261</v>
      </c>
    </row>
    <row r="557" spans="1:6" x14ac:dyDescent="0.25">
      <c r="A557" s="20" t="s">
        <v>168</v>
      </c>
      <c r="B557" s="64">
        <v>44635</v>
      </c>
      <c r="C557" s="64">
        <v>44642</v>
      </c>
      <c r="D557" s="20" t="s">
        <v>195</v>
      </c>
      <c r="E557" s="20">
        <v>1</v>
      </c>
      <c r="F557" s="20" t="s">
        <v>214</v>
      </c>
    </row>
    <row r="558" spans="1:6" x14ac:dyDescent="0.25">
      <c r="A558" s="20" t="s">
        <v>168</v>
      </c>
      <c r="B558" s="64">
        <v>44635</v>
      </c>
      <c r="C558" s="64">
        <v>44642</v>
      </c>
      <c r="D558" s="20" t="s">
        <v>195</v>
      </c>
      <c r="E558" s="20">
        <v>1</v>
      </c>
      <c r="F558" s="20" t="s">
        <v>252</v>
      </c>
    </row>
    <row r="559" spans="1:6" x14ac:dyDescent="0.25">
      <c r="A559" s="20" t="s">
        <v>168</v>
      </c>
      <c r="B559" s="64">
        <v>44635</v>
      </c>
      <c r="C559" s="64">
        <v>44642</v>
      </c>
      <c r="D559" s="20" t="s">
        <v>195</v>
      </c>
      <c r="E559" s="20">
        <v>1</v>
      </c>
      <c r="F559" s="20" t="s">
        <v>214</v>
      </c>
    </row>
    <row r="560" spans="1:6" x14ac:dyDescent="0.25">
      <c r="A560" s="20" t="s">
        <v>168</v>
      </c>
      <c r="B560" s="64">
        <v>44635</v>
      </c>
      <c r="C560" s="64">
        <v>44642</v>
      </c>
      <c r="D560" s="20" t="s">
        <v>195</v>
      </c>
      <c r="E560" s="20">
        <v>1</v>
      </c>
      <c r="F560" s="20" t="s">
        <v>218</v>
      </c>
    </row>
    <row r="561" spans="1:6" x14ac:dyDescent="0.25">
      <c r="A561" s="20" t="s">
        <v>168</v>
      </c>
      <c r="B561" s="64">
        <v>44635</v>
      </c>
      <c r="C561" s="64">
        <v>44642</v>
      </c>
      <c r="D561" s="20" t="s">
        <v>195</v>
      </c>
      <c r="E561" s="20">
        <v>1</v>
      </c>
      <c r="F561" s="20" t="s">
        <v>214</v>
      </c>
    </row>
    <row r="562" spans="1:6" x14ac:dyDescent="0.25">
      <c r="A562" s="20" t="s">
        <v>168</v>
      </c>
      <c r="B562" s="64">
        <v>44635</v>
      </c>
      <c r="C562" s="64">
        <v>44642</v>
      </c>
      <c r="D562" s="20" t="s">
        <v>195</v>
      </c>
      <c r="E562" s="20">
        <v>1</v>
      </c>
      <c r="F562" s="20" t="s">
        <v>214</v>
      </c>
    </row>
    <row r="563" spans="1:6" x14ac:dyDescent="0.25">
      <c r="A563" s="20" t="s">
        <v>168</v>
      </c>
      <c r="B563" s="64">
        <v>44635</v>
      </c>
      <c r="C563" s="64">
        <v>44642</v>
      </c>
      <c r="D563" s="20" t="s">
        <v>195</v>
      </c>
      <c r="E563" s="20">
        <v>1</v>
      </c>
      <c r="F563" s="20" t="s">
        <v>214</v>
      </c>
    </row>
    <row r="564" spans="1:6" x14ac:dyDescent="0.25">
      <c r="A564" s="20" t="s">
        <v>168</v>
      </c>
      <c r="B564" s="64">
        <v>44635</v>
      </c>
      <c r="C564" s="64">
        <v>44642</v>
      </c>
      <c r="D564" s="20" t="s">
        <v>195</v>
      </c>
      <c r="E564" s="20">
        <v>1</v>
      </c>
      <c r="F564" s="20" t="s">
        <v>214</v>
      </c>
    </row>
    <row r="565" spans="1:6" x14ac:dyDescent="0.25">
      <c r="A565" s="20" t="s">
        <v>168</v>
      </c>
      <c r="B565" s="64">
        <v>44635</v>
      </c>
      <c r="C565" s="64">
        <v>44642</v>
      </c>
      <c r="D565" s="20" t="s">
        <v>158</v>
      </c>
      <c r="E565" s="20">
        <v>4</v>
      </c>
      <c r="F565" s="20" t="s">
        <v>208</v>
      </c>
    </row>
    <row r="566" spans="1:6" x14ac:dyDescent="0.25">
      <c r="A566" s="20" t="s">
        <v>168</v>
      </c>
      <c r="B566" s="64">
        <v>44635</v>
      </c>
      <c r="C566" s="64">
        <v>44642</v>
      </c>
      <c r="D566" s="20" t="s">
        <v>195</v>
      </c>
      <c r="E566" s="20">
        <v>1</v>
      </c>
      <c r="F566" s="20" t="s">
        <v>219</v>
      </c>
    </row>
    <row r="567" spans="1:6" x14ac:dyDescent="0.25">
      <c r="A567" s="20" t="s">
        <v>168</v>
      </c>
      <c r="B567" s="64">
        <v>44635</v>
      </c>
      <c r="C567" s="64">
        <v>44642</v>
      </c>
      <c r="D567" s="20" t="s">
        <v>195</v>
      </c>
      <c r="E567" s="20">
        <v>1</v>
      </c>
      <c r="F567" s="20" t="s">
        <v>214</v>
      </c>
    </row>
    <row r="568" spans="1:6" x14ac:dyDescent="0.25">
      <c r="A568" s="20" t="s">
        <v>168</v>
      </c>
      <c r="B568" s="64">
        <v>44635</v>
      </c>
      <c r="C568" s="64">
        <v>44642</v>
      </c>
      <c r="D568" s="20" t="s">
        <v>195</v>
      </c>
      <c r="E568" s="20">
        <v>1</v>
      </c>
      <c r="F568" s="20" t="s">
        <v>232</v>
      </c>
    </row>
    <row r="569" spans="1:6" x14ac:dyDescent="0.25">
      <c r="A569" s="20" t="s">
        <v>168</v>
      </c>
      <c r="B569" s="64">
        <v>44635</v>
      </c>
      <c r="C569" s="64">
        <v>44642</v>
      </c>
      <c r="D569" s="20" t="s">
        <v>195</v>
      </c>
      <c r="E569" s="20">
        <v>1</v>
      </c>
      <c r="F569" s="20" t="s">
        <v>214</v>
      </c>
    </row>
    <row r="570" spans="1:6" x14ac:dyDescent="0.25">
      <c r="A570" s="20" t="s">
        <v>168</v>
      </c>
      <c r="B570" s="64">
        <v>44635</v>
      </c>
      <c r="C570" s="64">
        <v>44642</v>
      </c>
      <c r="D570" s="20" t="s">
        <v>195</v>
      </c>
      <c r="E570" s="20">
        <v>1</v>
      </c>
      <c r="F570" s="20" t="s">
        <v>214</v>
      </c>
    </row>
    <row r="571" spans="1:6" x14ac:dyDescent="0.25">
      <c r="A571" s="20" t="s">
        <v>168</v>
      </c>
      <c r="B571" s="64">
        <v>44635</v>
      </c>
      <c r="C571" s="64">
        <v>44642</v>
      </c>
      <c r="D571" s="20" t="s">
        <v>195</v>
      </c>
      <c r="E571" s="20">
        <v>1</v>
      </c>
      <c r="F571" s="20" t="s">
        <v>214</v>
      </c>
    </row>
    <row r="572" spans="1:6" x14ac:dyDescent="0.25">
      <c r="A572" s="20" t="s">
        <v>484</v>
      </c>
      <c r="B572" s="64">
        <v>44642</v>
      </c>
      <c r="C572" s="64">
        <v>44649</v>
      </c>
      <c r="D572" s="20" t="s">
        <v>195</v>
      </c>
      <c r="E572" s="20">
        <v>1</v>
      </c>
      <c r="F572" s="20" t="s">
        <v>214</v>
      </c>
    </row>
    <row r="573" spans="1:6" x14ac:dyDescent="0.25">
      <c r="A573" s="20" t="s">
        <v>484</v>
      </c>
      <c r="B573" s="64">
        <v>44642</v>
      </c>
      <c r="C573" s="64">
        <v>44649</v>
      </c>
      <c r="D573" s="20" t="s">
        <v>196</v>
      </c>
      <c r="E573" s="20">
        <v>2</v>
      </c>
      <c r="F573" s="20" t="s">
        <v>262</v>
      </c>
    </row>
    <row r="574" spans="1:6" x14ac:dyDescent="0.25">
      <c r="A574" s="20" t="s">
        <v>484</v>
      </c>
      <c r="B574" s="64">
        <v>44642</v>
      </c>
      <c r="C574" s="64">
        <v>44649</v>
      </c>
      <c r="D574" s="20" t="s">
        <v>195</v>
      </c>
      <c r="E574" s="20">
        <v>1</v>
      </c>
      <c r="F574" s="20" t="s">
        <v>214</v>
      </c>
    </row>
    <row r="575" spans="1:6" x14ac:dyDescent="0.25">
      <c r="A575" s="20" t="s">
        <v>484</v>
      </c>
      <c r="B575" s="64">
        <v>44642</v>
      </c>
      <c r="C575" s="64">
        <v>44649</v>
      </c>
      <c r="D575" s="20" t="s">
        <v>195</v>
      </c>
      <c r="E575" s="20">
        <v>1</v>
      </c>
      <c r="F575" s="20" t="s">
        <v>219</v>
      </c>
    </row>
    <row r="576" spans="1:6" x14ac:dyDescent="0.25">
      <c r="A576" s="20" t="s">
        <v>484</v>
      </c>
      <c r="B576" s="64">
        <v>44642</v>
      </c>
      <c r="C576" s="64">
        <v>44649</v>
      </c>
      <c r="D576" s="20" t="s">
        <v>195</v>
      </c>
      <c r="E576" s="20">
        <v>1</v>
      </c>
      <c r="F576" s="20" t="s">
        <v>214</v>
      </c>
    </row>
    <row r="577" spans="1:6" x14ac:dyDescent="0.25">
      <c r="A577" s="20" t="s">
        <v>484</v>
      </c>
      <c r="B577" s="64">
        <v>44642</v>
      </c>
      <c r="C577" s="64">
        <v>44649</v>
      </c>
      <c r="D577" s="20" t="s">
        <v>195</v>
      </c>
      <c r="E577" s="20">
        <v>1</v>
      </c>
      <c r="F577" s="20" t="s">
        <v>214</v>
      </c>
    </row>
    <row r="578" spans="1:6" x14ac:dyDescent="0.25">
      <c r="A578" s="20" t="s">
        <v>484</v>
      </c>
      <c r="B578" s="64">
        <v>44642</v>
      </c>
      <c r="C578" s="64">
        <v>44649</v>
      </c>
      <c r="D578" s="20" t="s">
        <v>158</v>
      </c>
      <c r="E578" s="20">
        <v>4</v>
      </c>
      <c r="F578" s="20" t="s">
        <v>240</v>
      </c>
    </row>
    <row r="579" spans="1:6" x14ac:dyDescent="0.25">
      <c r="A579" s="20" t="s">
        <v>484</v>
      </c>
      <c r="B579" s="64">
        <v>44642</v>
      </c>
      <c r="C579" s="64">
        <v>44649</v>
      </c>
      <c r="D579" s="20" t="s">
        <v>158</v>
      </c>
      <c r="E579" s="20">
        <v>4</v>
      </c>
      <c r="F579" s="20" t="s">
        <v>208</v>
      </c>
    </row>
    <row r="580" spans="1:6" x14ac:dyDescent="0.25">
      <c r="A580" s="20" t="s">
        <v>484</v>
      </c>
      <c r="B580" s="64">
        <v>44642</v>
      </c>
      <c r="C580" s="64">
        <v>44649</v>
      </c>
      <c r="D580" s="20" t="s">
        <v>195</v>
      </c>
      <c r="E580" s="20">
        <v>1</v>
      </c>
      <c r="F580" s="20" t="s">
        <v>214</v>
      </c>
    </row>
    <row r="581" spans="1:6" x14ac:dyDescent="0.25">
      <c r="A581" s="20" t="s">
        <v>484</v>
      </c>
      <c r="B581" s="64">
        <v>44642</v>
      </c>
      <c r="C581" s="64">
        <v>44649</v>
      </c>
      <c r="D581" s="20" t="s">
        <v>195</v>
      </c>
      <c r="E581" s="20">
        <v>1</v>
      </c>
      <c r="F581" s="20" t="s">
        <v>214</v>
      </c>
    </row>
    <row r="582" spans="1:6" x14ac:dyDescent="0.25">
      <c r="A582" s="20" t="s">
        <v>484</v>
      </c>
      <c r="B582" s="64">
        <v>44642</v>
      </c>
      <c r="C582" s="64">
        <v>44649</v>
      </c>
      <c r="D582" s="20" t="s">
        <v>195</v>
      </c>
      <c r="E582" s="20">
        <v>1</v>
      </c>
      <c r="F582" s="20" t="s">
        <v>261</v>
      </c>
    </row>
    <row r="583" spans="1:6" x14ac:dyDescent="0.25">
      <c r="A583" s="20" t="s">
        <v>484</v>
      </c>
      <c r="B583" s="64">
        <v>44642</v>
      </c>
      <c r="C583" s="64">
        <v>44649</v>
      </c>
      <c r="D583" s="20" t="s">
        <v>195</v>
      </c>
      <c r="E583" s="20">
        <v>1</v>
      </c>
      <c r="F583" s="20" t="s">
        <v>214</v>
      </c>
    </row>
    <row r="584" spans="1:6" x14ac:dyDescent="0.25">
      <c r="A584" s="20" t="s">
        <v>484</v>
      </c>
      <c r="B584" s="64">
        <v>44642</v>
      </c>
      <c r="C584" s="64">
        <v>44649</v>
      </c>
      <c r="D584" s="20" t="s">
        <v>195</v>
      </c>
      <c r="E584" s="20">
        <v>1</v>
      </c>
      <c r="F584" s="20" t="s">
        <v>252</v>
      </c>
    </row>
    <row r="585" spans="1:6" x14ac:dyDescent="0.25">
      <c r="A585" s="20" t="s">
        <v>484</v>
      </c>
      <c r="B585" s="64">
        <v>44642</v>
      </c>
      <c r="C585" s="64">
        <v>44649</v>
      </c>
      <c r="D585" s="20" t="s">
        <v>195</v>
      </c>
      <c r="E585" s="20">
        <v>1</v>
      </c>
      <c r="F585" s="20" t="s">
        <v>214</v>
      </c>
    </row>
    <row r="586" spans="1:6" x14ac:dyDescent="0.25">
      <c r="A586" s="20" t="s">
        <v>484</v>
      </c>
      <c r="B586" s="64">
        <v>44642</v>
      </c>
      <c r="C586" s="64">
        <v>44649</v>
      </c>
      <c r="D586" s="20" t="s">
        <v>195</v>
      </c>
      <c r="E586" s="20">
        <v>1</v>
      </c>
      <c r="F586" s="20" t="s">
        <v>218</v>
      </c>
    </row>
    <row r="587" spans="1:6" x14ac:dyDescent="0.25">
      <c r="A587" s="20" t="s">
        <v>484</v>
      </c>
      <c r="B587" s="64">
        <v>44642</v>
      </c>
      <c r="C587" s="64">
        <v>44649</v>
      </c>
      <c r="D587" s="20" t="s">
        <v>195</v>
      </c>
      <c r="E587" s="20">
        <v>1</v>
      </c>
      <c r="F587" s="20" t="s">
        <v>214</v>
      </c>
    </row>
    <row r="588" spans="1:6" x14ac:dyDescent="0.25">
      <c r="A588" s="20" t="s">
        <v>484</v>
      </c>
      <c r="B588" s="64">
        <v>44642</v>
      </c>
      <c r="C588" s="64">
        <v>44649</v>
      </c>
      <c r="D588" s="20" t="s">
        <v>195</v>
      </c>
      <c r="E588" s="20">
        <v>1</v>
      </c>
      <c r="F588" s="20" t="s">
        <v>214</v>
      </c>
    </row>
    <row r="589" spans="1:6" x14ac:dyDescent="0.25">
      <c r="A589" s="20" t="s">
        <v>484</v>
      </c>
      <c r="B589" s="64">
        <v>44642</v>
      </c>
      <c r="C589" s="64">
        <v>44649</v>
      </c>
      <c r="D589" s="20" t="s">
        <v>195</v>
      </c>
      <c r="E589" s="20">
        <v>1</v>
      </c>
      <c r="F589" s="20" t="s">
        <v>214</v>
      </c>
    </row>
    <row r="590" spans="1:6" x14ac:dyDescent="0.25">
      <c r="A590" s="20" t="s">
        <v>484</v>
      </c>
      <c r="B590" s="64">
        <v>44642</v>
      </c>
      <c r="C590" s="64">
        <v>44649</v>
      </c>
      <c r="D590" s="20" t="s">
        <v>195</v>
      </c>
      <c r="E590" s="20">
        <v>1</v>
      </c>
      <c r="F590" s="20" t="s">
        <v>214</v>
      </c>
    </row>
    <row r="591" spans="1:6" x14ac:dyDescent="0.25">
      <c r="A591" s="20" t="s">
        <v>484</v>
      </c>
      <c r="B591" s="64">
        <v>44642</v>
      </c>
      <c r="C591" s="64">
        <v>44649</v>
      </c>
      <c r="D591" s="20" t="s">
        <v>158</v>
      </c>
      <c r="E591" s="20">
        <v>4</v>
      </c>
      <c r="F591" s="20" t="s">
        <v>208</v>
      </c>
    </row>
    <row r="592" spans="1:6" x14ac:dyDescent="0.25">
      <c r="A592" s="20" t="s">
        <v>484</v>
      </c>
      <c r="B592" s="64">
        <v>44642</v>
      </c>
      <c r="C592" s="64">
        <v>44649</v>
      </c>
      <c r="D592" s="20" t="s">
        <v>195</v>
      </c>
      <c r="E592" s="20">
        <v>1</v>
      </c>
      <c r="F592" s="20" t="s">
        <v>219</v>
      </c>
    </row>
    <row r="593" spans="1:6" x14ac:dyDescent="0.25">
      <c r="A593" s="20" t="s">
        <v>484</v>
      </c>
      <c r="B593" s="64">
        <v>44642</v>
      </c>
      <c r="C593" s="64">
        <v>44649</v>
      </c>
      <c r="D593" s="20" t="s">
        <v>195</v>
      </c>
      <c r="E593" s="20">
        <v>1</v>
      </c>
      <c r="F593" s="20" t="s">
        <v>214</v>
      </c>
    </row>
    <row r="594" spans="1:6" x14ac:dyDescent="0.25">
      <c r="A594" s="20" t="s">
        <v>484</v>
      </c>
      <c r="B594" s="64">
        <v>44642</v>
      </c>
      <c r="C594" s="64">
        <v>44649</v>
      </c>
      <c r="D594" s="20" t="s">
        <v>195</v>
      </c>
      <c r="E594" s="20">
        <v>1</v>
      </c>
      <c r="F594" s="20" t="s">
        <v>232</v>
      </c>
    </row>
    <row r="595" spans="1:6" x14ac:dyDescent="0.25">
      <c r="A595" s="20" t="s">
        <v>484</v>
      </c>
      <c r="B595" s="64">
        <v>44642</v>
      </c>
      <c r="C595" s="64">
        <v>44649</v>
      </c>
      <c r="D595" s="20" t="s">
        <v>195</v>
      </c>
      <c r="E595" s="20">
        <v>1</v>
      </c>
      <c r="F595" s="20" t="s">
        <v>214</v>
      </c>
    </row>
    <row r="596" spans="1:6" x14ac:dyDescent="0.25">
      <c r="A596" s="20" t="s">
        <v>484</v>
      </c>
      <c r="B596" s="64">
        <v>44642</v>
      </c>
      <c r="C596" s="64">
        <v>44649</v>
      </c>
      <c r="D596" s="20" t="s">
        <v>195</v>
      </c>
      <c r="E596" s="20">
        <v>1</v>
      </c>
      <c r="F596" s="20" t="s">
        <v>214</v>
      </c>
    </row>
    <row r="597" spans="1:6" x14ac:dyDescent="0.25">
      <c r="A597" s="20" t="s">
        <v>484</v>
      </c>
      <c r="B597" s="64">
        <v>44642</v>
      </c>
      <c r="C597" s="64">
        <v>44649</v>
      </c>
      <c r="D597" s="20" t="s">
        <v>195</v>
      </c>
      <c r="E597" s="20">
        <v>1</v>
      </c>
      <c r="F597" s="20" t="s">
        <v>214</v>
      </c>
    </row>
    <row r="598" spans="1:6" x14ac:dyDescent="0.25">
      <c r="A598" s="20" t="s">
        <v>484</v>
      </c>
      <c r="B598" s="64">
        <v>44649</v>
      </c>
      <c r="C598" s="64">
        <v>44656</v>
      </c>
      <c r="D598" s="20" t="s">
        <v>195</v>
      </c>
      <c r="E598" s="20">
        <v>1</v>
      </c>
      <c r="F598" s="20" t="s">
        <v>214</v>
      </c>
    </row>
    <row r="599" spans="1:6" x14ac:dyDescent="0.25">
      <c r="A599" s="20" t="s">
        <v>484</v>
      </c>
      <c r="B599" s="64">
        <v>44649</v>
      </c>
      <c r="C599" s="64">
        <v>44656</v>
      </c>
      <c r="D599" s="20" t="s">
        <v>195</v>
      </c>
      <c r="E599" s="20">
        <v>1</v>
      </c>
      <c r="F599" s="20" t="s">
        <v>219</v>
      </c>
    </row>
    <row r="600" spans="1:6" x14ac:dyDescent="0.25">
      <c r="A600" s="20" t="s">
        <v>484</v>
      </c>
      <c r="B600" s="64">
        <v>44649</v>
      </c>
      <c r="C600" s="64">
        <v>44656</v>
      </c>
      <c r="D600" s="20" t="s">
        <v>158</v>
      </c>
      <c r="E600" s="20">
        <v>4</v>
      </c>
      <c r="F600" s="20" t="s">
        <v>214</v>
      </c>
    </row>
    <row r="601" spans="1:6" x14ac:dyDescent="0.25">
      <c r="A601" s="20" t="s">
        <v>484</v>
      </c>
      <c r="B601" s="64">
        <v>44649</v>
      </c>
      <c r="C601" s="64">
        <v>44656</v>
      </c>
      <c r="D601" s="20" t="s">
        <v>158</v>
      </c>
      <c r="E601" s="20">
        <v>4</v>
      </c>
      <c r="F601" s="20" t="s">
        <v>219</v>
      </c>
    </row>
    <row r="602" spans="1:6" x14ac:dyDescent="0.25">
      <c r="A602" s="20" t="s">
        <v>484</v>
      </c>
      <c r="B602" s="64">
        <v>44649</v>
      </c>
      <c r="C602" s="64">
        <v>44656</v>
      </c>
      <c r="D602" s="20" t="s">
        <v>195</v>
      </c>
      <c r="E602" s="20">
        <v>1</v>
      </c>
      <c r="F602" s="20" t="s">
        <v>214</v>
      </c>
    </row>
    <row r="603" spans="1:6" x14ac:dyDescent="0.25">
      <c r="A603" s="20" t="s">
        <v>484</v>
      </c>
      <c r="B603" s="64">
        <v>44649</v>
      </c>
      <c r="C603" s="64">
        <v>44656</v>
      </c>
      <c r="D603" s="20" t="s">
        <v>195</v>
      </c>
      <c r="E603" s="20">
        <v>1</v>
      </c>
      <c r="F603" s="20" t="s">
        <v>214</v>
      </c>
    </row>
    <row r="604" spans="1:6" x14ac:dyDescent="0.25">
      <c r="A604" s="20" t="s">
        <v>484</v>
      </c>
      <c r="B604" s="64">
        <v>44649</v>
      </c>
      <c r="C604" s="64">
        <v>44656</v>
      </c>
      <c r="D604" s="20" t="s">
        <v>158</v>
      </c>
      <c r="E604" s="20">
        <v>4</v>
      </c>
      <c r="F604" s="20" t="s">
        <v>240</v>
      </c>
    </row>
    <row r="605" spans="1:6" x14ac:dyDescent="0.25">
      <c r="A605" s="20" t="s">
        <v>484</v>
      </c>
      <c r="B605" s="64">
        <v>44649</v>
      </c>
      <c r="C605" s="64">
        <v>44656</v>
      </c>
      <c r="D605" s="20" t="s">
        <v>158</v>
      </c>
      <c r="E605" s="20">
        <v>4</v>
      </c>
      <c r="F605" s="20" t="s">
        <v>208</v>
      </c>
    </row>
    <row r="606" spans="1:6" x14ac:dyDescent="0.25">
      <c r="A606" s="20" t="s">
        <v>484</v>
      </c>
      <c r="B606" s="64">
        <v>44649</v>
      </c>
      <c r="C606" s="64">
        <v>44656</v>
      </c>
      <c r="D606" s="20" t="s">
        <v>195</v>
      </c>
      <c r="E606" s="20">
        <v>1</v>
      </c>
      <c r="F606" s="20" t="s">
        <v>214</v>
      </c>
    </row>
    <row r="607" spans="1:6" x14ac:dyDescent="0.25">
      <c r="A607" s="20" t="s">
        <v>484</v>
      </c>
      <c r="B607" s="64">
        <v>44649</v>
      </c>
      <c r="C607" s="64">
        <v>44656</v>
      </c>
      <c r="D607" s="20" t="s">
        <v>195</v>
      </c>
      <c r="E607" s="20">
        <v>1</v>
      </c>
      <c r="F607" s="20" t="s">
        <v>214</v>
      </c>
    </row>
    <row r="608" spans="1:6" x14ac:dyDescent="0.25">
      <c r="A608" s="20" t="s">
        <v>484</v>
      </c>
      <c r="B608" s="64">
        <v>44649</v>
      </c>
      <c r="C608" s="64">
        <v>44656</v>
      </c>
      <c r="D608" s="20" t="s">
        <v>196</v>
      </c>
      <c r="E608" s="20">
        <v>2</v>
      </c>
      <c r="F608" s="20" t="s">
        <v>263</v>
      </c>
    </row>
    <row r="609" spans="1:6" x14ac:dyDescent="0.25">
      <c r="A609" s="20" t="s">
        <v>484</v>
      </c>
      <c r="B609" s="64">
        <v>44649</v>
      </c>
      <c r="C609" s="64">
        <v>44656</v>
      </c>
      <c r="D609" s="20" t="s">
        <v>195</v>
      </c>
      <c r="E609" s="20">
        <v>1</v>
      </c>
      <c r="F609" s="20" t="s">
        <v>214</v>
      </c>
    </row>
    <row r="610" spans="1:6" x14ac:dyDescent="0.25">
      <c r="A610" s="20" t="s">
        <v>484</v>
      </c>
      <c r="B610" s="64">
        <v>44649</v>
      </c>
      <c r="C610" s="64">
        <v>44656</v>
      </c>
      <c r="D610" s="20" t="s">
        <v>195</v>
      </c>
      <c r="E610" s="20">
        <v>1</v>
      </c>
      <c r="F610" s="20" t="s">
        <v>252</v>
      </c>
    </row>
    <row r="611" spans="1:6" x14ac:dyDescent="0.25">
      <c r="A611" s="20" t="s">
        <v>484</v>
      </c>
      <c r="B611" s="64">
        <v>44649</v>
      </c>
      <c r="C611" s="64">
        <v>44656</v>
      </c>
      <c r="D611" s="20" t="s">
        <v>195</v>
      </c>
      <c r="E611" s="20">
        <v>1</v>
      </c>
      <c r="F611" s="20" t="s">
        <v>214</v>
      </c>
    </row>
    <row r="612" spans="1:6" x14ac:dyDescent="0.25">
      <c r="A612" s="20" t="s">
        <v>484</v>
      </c>
      <c r="B612" s="64">
        <v>44649</v>
      </c>
      <c r="C612" s="64">
        <v>44656</v>
      </c>
      <c r="D612" s="20" t="s">
        <v>195</v>
      </c>
      <c r="E612" s="20">
        <v>1</v>
      </c>
      <c r="F612" s="20" t="s">
        <v>218</v>
      </c>
    </row>
    <row r="613" spans="1:6" x14ac:dyDescent="0.25">
      <c r="A613" s="20" t="s">
        <v>484</v>
      </c>
      <c r="B613" s="64">
        <v>44649</v>
      </c>
      <c r="C613" s="64">
        <v>44656</v>
      </c>
      <c r="D613" s="20" t="s">
        <v>195</v>
      </c>
      <c r="E613" s="20">
        <v>1</v>
      </c>
      <c r="F613" s="20" t="s">
        <v>214</v>
      </c>
    </row>
    <row r="614" spans="1:6" x14ac:dyDescent="0.25">
      <c r="A614" s="20" t="s">
        <v>484</v>
      </c>
      <c r="B614" s="64">
        <v>44649</v>
      </c>
      <c r="C614" s="64">
        <v>44656</v>
      </c>
      <c r="D614" s="20" t="s">
        <v>195</v>
      </c>
      <c r="E614" s="20">
        <v>1</v>
      </c>
      <c r="F614" s="20" t="s">
        <v>214</v>
      </c>
    </row>
    <row r="615" spans="1:6" x14ac:dyDescent="0.25">
      <c r="A615" s="20" t="s">
        <v>484</v>
      </c>
      <c r="B615" s="64">
        <v>44649</v>
      </c>
      <c r="C615" s="64">
        <v>44656</v>
      </c>
      <c r="D615" s="20" t="s">
        <v>195</v>
      </c>
      <c r="E615" s="20">
        <v>1</v>
      </c>
      <c r="F615" s="20" t="s">
        <v>214</v>
      </c>
    </row>
    <row r="616" spans="1:6" x14ac:dyDescent="0.25">
      <c r="A616" s="20" t="s">
        <v>484</v>
      </c>
      <c r="B616" s="64">
        <v>44649</v>
      </c>
      <c r="C616" s="64">
        <v>44656</v>
      </c>
      <c r="D616" s="20" t="s">
        <v>195</v>
      </c>
      <c r="E616" s="20">
        <v>1</v>
      </c>
      <c r="F616" s="20" t="s">
        <v>214</v>
      </c>
    </row>
    <row r="617" spans="1:6" x14ac:dyDescent="0.25">
      <c r="A617" s="20" t="s">
        <v>484</v>
      </c>
      <c r="B617" s="64">
        <v>44649</v>
      </c>
      <c r="C617" s="64">
        <v>44656</v>
      </c>
      <c r="D617" s="20" t="s">
        <v>158</v>
      </c>
      <c r="E617" s="20">
        <v>4</v>
      </c>
      <c r="F617" s="20" t="s">
        <v>208</v>
      </c>
    </row>
    <row r="618" spans="1:6" x14ac:dyDescent="0.25">
      <c r="A618" s="20" t="s">
        <v>484</v>
      </c>
      <c r="B618" s="64">
        <v>44649</v>
      </c>
      <c r="C618" s="64">
        <v>44656</v>
      </c>
      <c r="D618" s="20" t="s">
        <v>195</v>
      </c>
      <c r="E618" s="20">
        <v>1</v>
      </c>
      <c r="F618" s="20" t="s">
        <v>219</v>
      </c>
    </row>
    <row r="619" spans="1:6" x14ac:dyDescent="0.25">
      <c r="A619" s="20" t="s">
        <v>484</v>
      </c>
      <c r="B619" s="64">
        <v>44649</v>
      </c>
      <c r="C619" s="64">
        <v>44656</v>
      </c>
      <c r="D619" s="20" t="s">
        <v>195</v>
      </c>
      <c r="E619" s="20">
        <v>1</v>
      </c>
      <c r="F619" s="20" t="s">
        <v>214</v>
      </c>
    </row>
    <row r="620" spans="1:6" x14ac:dyDescent="0.25">
      <c r="A620" s="20" t="s">
        <v>484</v>
      </c>
      <c r="B620" s="64">
        <v>44649</v>
      </c>
      <c r="C620" s="64">
        <v>44656</v>
      </c>
      <c r="D620" s="20" t="s">
        <v>195</v>
      </c>
      <c r="E620" s="20">
        <v>1</v>
      </c>
      <c r="F620" s="20" t="s">
        <v>232</v>
      </c>
    </row>
    <row r="621" spans="1:6" x14ac:dyDescent="0.25">
      <c r="A621" s="20" t="s">
        <v>484</v>
      </c>
      <c r="B621" s="64">
        <v>44649</v>
      </c>
      <c r="C621" s="64">
        <v>44656</v>
      </c>
      <c r="D621" s="20" t="s">
        <v>195</v>
      </c>
      <c r="E621" s="20">
        <v>1</v>
      </c>
      <c r="F621" s="20" t="s">
        <v>214</v>
      </c>
    </row>
    <row r="622" spans="1:6" x14ac:dyDescent="0.25">
      <c r="A622" s="20" t="s">
        <v>484</v>
      </c>
      <c r="B622" s="64">
        <v>44649</v>
      </c>
      <c r="C622" s="64">
        <v>44656</v>
      </c>
      <c r="D622" s="20" t="s">
        <v>195</v>
      </c>
      <c r="E622" s="20">
        <v>1</v>
      </c>
      <c r="F622" s="20" t="s">
        <v>214</v>
      </c>
    </row>
    <row r="623" spans="1:6" x14ac:dyDescent="0.25">
      <c r="A623" s="20" t="s">
        <v>484</v>
      </c>
      <c r="B623" s="64">
        <v>44649</v>
      </c>
      <c r="C623" s="64">
        <v>44656</v>
      </c>
      <c r="D623" s="20" t="s">
        <v>195</v>
      </c>
      <c r="E623" s="20">
        <v>1</v>
      </c>
      <c r="F623" s="20" t="s">
        <v>214</v>
      </c>
    </row>
    <row r="624" spans="1:6" x14ac:dyDescent="0.25">
      <c r="A624" s="20" t="s">
        <v>484</v>
      </c>
      <c r="B624" s="64">
        <v>44656</v>
      </c>
      <c r="C624" s="64">
        <v>44663</v>
      </c>
      <c r="D624" s="20" t="s">
        <v>195</v>
      </c>
      <c r="E624" s="20">
        <v>1</v>
      </c>
      <c r="F624" s="20" t="s">
        <v>214</v>
      </c>
    </row>
    <row r="625" spans="1:6" x14ac:dyDescent="0.25">
      <c r="A625" s="20" t="s">
        <v>484</v>
      </c>
      <c r="B625" s="64">
        <v>44656</v>
      </c>
      <c r="C625" s="64">
        <v>44663</v>
      </c>
      <c r="D625" s="20" t="s">
        <v>195</v>
      </c>
      <c r="E625" s="20">
        <v>1</v>
      </c>
      <c r="F625" s="20" t="s">
        <v>219</v>
      </c>
    </row>
    <row r="626" spans="1:6" x14ac:dyDescent="0.25">
      <c r="A626" s="20" t="s">
        <v>484</v>
      </c>
      <c r="B626" s="64">
        <v>44656</v>
      </c>
      <c r="C626" s="64">
        <v>44663</v>
      </c>
      <c r="D626" s="20" t="s">
        <v>158</v>
      </c>
      <c r="E626" s="20">
        <v>4</v>
      </c>
      <c r="F626" s="20" t="s">
        <v>199</v>
      </c>
    </row>
    <row r="627" spans="1:6" x14ac:dyDescent="0.25">
      <c r="A627" s="20" t="s">
        <v>484</v>
      </c>
      <c r="B627" s="64">
        <v>44656</v>
      </c>
      <c r="C627" s="64">
        <v>44663</v>
      </c>
      <c r="D627" s="20" t="s">
        <v>158</v>
      </c>
      <c r="E627" s="20">
        <v>4</v>
      </c>
      <c r="F627" s="20" t="s">
        <v>219</v>
      </c>
    </row>
    <row r="628" spans="1:6" x14ac:dyDescent="0.25">
      <c r="A628" s="20" t="s">
        <v>484</v>
      </c>
      <c r="B628" s="64">
        <v>44656</v>
      </c>
      <c r="C628" s="64">
        <v>44663</v>
      </c>
      <c r="D628" s="20" t="s">
        <v>195</v>
      </c>
      <c r="E628" s="20">
        <v>1</v>
      </c>
      <c r="F628" s="20" t="s">
        <v>214</v>
      </c>
    </row>
    <row r="629" spans="1:6" x14ac:dyDescent="0.25">
      <c r="A629" s="20" t="s">
        <v>484</v>
      </c>
      <c r="B629" s="64">
        <v>44656</v>
      </c>
      <c r="C629" s="64">
        <v>44663</v>
      </c>
      <c r="D629" s="20" t="s">
        <v>195</v>
      </c>
      <c r="E629" s="20">
        <v>1</v>
      </c>
      <c r="F629" s="20" t="s">
        <v>214</v>
      </c>
    </row>
    <row r="630" spans="1:6" x14ac:dyDescent="0.25">
      <c r="A630" s="20" t="s">
        <v>484</v>
      </c>
      <c r="B630" s="64">
        <v>44656</v>
      </c>
      <c r="C630" s="64">
        <v>44663</v>
      </c>
      <c r="D630" s="20" t="s">
        <v>158</v>
      </c>
      <c r="E630" s="20">
        <v>4</v>
      </c>
      <c r="F630" s="20" t="s">
        <v>240</v>
      </c>
    </row>
    <row r="631" spans="1:6" x14ac:dyDescent="0.25">
      <c r="A631" s="20" t="s">
        <v>484</v>
      </c>
      <c r="B631" s="64">
        <v>44656</v>
      </c>
      <c r="C631" s="64">
        <v>44663</v>
      </c>
      <c r="D631" s="20" t="s">
        <v>158</v>
      </c>
      <c r="E631" s="20">
        <v>4</v>
      </c>
      <c r="F631" s="20" t="s">
        <v>208</v>
      </c>
    </row>
    <row r="632" spans="1:6" x14ac:dyDescent="0.25">
      <c r="A632" s="20" t="s">
        <v>484</v>
      </c>
      <c r="B632" s="64">
        <v>44656</v>
      </c>
      <c r="C632" s="64">
        <v>44663</v>
      </c>
      <c r="D632" s="20" t="s">
        <v>195</v>
      </c>
      <c r="E632" s="20">
        <v>1</v>
      </c>
      <c r="F632" s="20" t="s">
        <v>214</v>
      </c>
    </row>
    <row r="633" spans="1:6" x14ac:dyDescent="0.25">
      <c r="A633" s="20" t="s">
        <v>484</v>
      </c>
      <c r="B633" s="64">
        <v>44656</v>
      </c>
      <c r="C633" s="64">
        <v>44663</v>
      </c>
      <c r="D633" s="20" t="s">
        <v>195</v>
      </c>
      <c r="E633" s="20">
        <v>1</v>
      </c>
      <c r="F633" s="20" t="s">
        <v>214</v>
      </c>
    </row>
    <row r="634" spans="1:6" x14ac:dyDescent="0.25">
      <c r="A634" s="20" t="s">
        <v>484</v>
      </c>
      <c r="B634" s="64">
        <v>44656</v>
      </c>
      <c r="C634" s="64">
        <v>44663</v>
      </c>
      <c r="D634" s="20" t="s">
        <v>195</v>
      </c>
      <c r="E634" s="20">
        <v>1</v>
      </c>
      <c r="F634" s="20" t="s">
        <v>214</v>
      </c>
    </row>
    <row r="635" spans="1:6" x14ac:dyDescent="0.25">
      <c r="A635" s="20" t="s">
        <v>484</v>
      </c>
      <c r="B635" s="64">
        <v>44656</v>
      </c>
      <c r="C635" s="64">
        <v>44663</v>
      </c>
      <c r="D635" s="20" t="s">
        <v>195</v>
      </c>
      <c r="E635" s="20">
        <v>1</v>
      </c>
      <c r="F635" s="20" t="s">
        <v>214</v>
      </c>
    </row>
    <row r="636" spans="1:6" x14ac:dyDescent="0.25">
      <c r="A636" s="20" t="s">
        <v>484</v>
      </c>
      <c r="B636" s="64">
        <v>44656</v>
      </c>
      <c r="C636" s="64">
        <v>44663</v>
      </c>
      <c r="D636" s="20" t="s">
        <v>195</v>
      </c>
      <c r="E636" s="20">
        <v>1</v>
      </c>
      <c r="F636" s="20" t="s">
        <v>252</v>
      </c>
    </row>
    <row r="637" spans="1:6" x14ac:dyDescent="0.25">
      <c r="A637" s="20" t="s">
        <v>484</v>
      </c>
      <c r="B637" s="64">
        <v>44656</v>
      </c>
      <c r="C637" s="64">
        <v>44663</v>
      </c>
      <c r="D637" s="20" t="s">
        <v>195</v>
      </c>
      <c r="E637" s="20">
        <v>1</v>
      </c>
      <c r="F637" s="20" t="s">
        <v>214</v>
      </c>
    </row>
    <row r="638" spans="1:6" x14ac:dyDescent="0.25">
      <c r="A638" s="20" t="s">
        <v>484</v>
      </c>
      <c r="B638" s="64">
        <v>44656</v>
      </c>
      <c r="C638" s="64">
        <v>44663</v>
      </c>
      <c r="D638" s="20" t="s">
        <v>195</v>
      </c>
      <c r="E638" s="20">
        <v>1</v>
      </c>
      <c r="F638" s="20" t="s">
        <v>218</v>
      </c>
    </row>
    <row r="639" spans="1:6" x14ac:dyDescent="0.25">
      <c r="A639" s="20" t="s">
        <v>484</v>
      </c>
      <c r="B639" s="64">
        <v>44656</v>
      </c>
      <c r="C639" s="64">
        <v>44663</v>
      </c>
      <c r="D639" s="20" t="s">
        <v>195</v>
      </c>
      <c r="E639" s="20">
        <v>1</v>
      </c>
      <c r="F639" s="20" t="s">
        <v>214</v>
      </c>
    </row>
    <row r="640" spans="1:6" x14ac:dyDescent="0.25">
      <c r="A640" s="20" t="s">
        <v>484</v>
      </c>
      <c r="B640" s="64">
        <v>44656</v>
      </c>
      <c r="C640" s="64">
        <v>44663</v>
      </c>
      <c r="D640" s="20" t="s">
        <v>195</v>
      </c>
      <c r="E640" s="20">
        <v>1</v>
      </c>
      <c r="F640" s="20" t="s">
        <v>214</v>
      </c>
    </row>
    <row r="641" spans="1:6" x14ac:dyDescent="0.25">
      <c r="A641" s="20" t="s">
        <v>484</v>
      </c>
      <c r="B641" s="64">
        <v>44656</v>
      </c>
      <c r="C641" s="64">
        <v>44663</v>
      </c>
      <c r="D641" s="20" t="s">
        <v>195</v>
      </c>
      <c r="E641" s="20">
        <v>1</v>
      </c>
      <c r="F641" s="20" t="s">
        <v>214</v>
      </c>
    </row>
    <row r="642" spans="1:6" x14ac:dyDescent="0.25">
      <c r="A642" s="20" t="s">
        <v>484</v>
      </c>
      <c r="B642" s="64">
        <v>44656</v>
      </c>
      <c r="C642" s="64">
        <v>44663</v>
      </c>
      <c r="D642" s="20" t="s">
        <v>195</v>
      </c>
      <c r="E642" s="20">
        <v>1</v>
      </c>
      <c r="F642" s="20" t="s">
        <v>214</v>
      </c>
    </row>
    <row r="643" spans="1:6" x14ac:dyDescent="0.25">
      <c r="A643" s="20" t="s">
        <v>484</v>
      </c>
      <c r="B643" s="64">
        <v>44656</v>
      </c>
      <c r="C643" s="64">
        <v>44663</v>
      </c>
      <c r="D643" s="20" t="s">
        <v>158</v>
      </c>
      <c r="E643" s="20">
        <v>4</v>
      </c>
      <c r="F643" s="20" t="s">
        <v>208</v>
      </c>
    </row>
    <row r="644" spans="1:6" x14ac:dyDescent="0.25">
      <c r="A644" s="20" t="s">
        <v>484</v>
      </c>
      <c r="B644" s="64">
        <v>44656</v>
      </c>
      <c r="C644" s="64">
        <v>44663</v>
      </c>
      <c r="D644" s="20" t="s">
        <v>195</v>
      </c>
      <c r="E644" s="20">
        <v>1</v>
      </c>
      <c r="F644" s="20" t="s">
        <v>219</v>
      </c>
    </row>
    <row r="645" spans="1:6" x14ac:dyDescent="0.25">
      <c r="A645" s="20" t="s">
        <v>484</v>
      </c>
      <c r="B645" s="64">
        <v>44656</v>
      </c>
      <c r="C645" s="64">
        <v>44663</v>
      </c>
      <c r="D645" s="20" t="s">
        <v>195</v>
      </c>
      <c r="E645" s="20">
        <v>1</v>
      </c>
      <c r="F645" s="20" t="s">
        <v>214</v>
      </c>
    </row>
    <row r="646" spans="1:6" x14ac:dyDescent="0.25">
      <c r="A646" s="20" t="s">
        <v>484</v>
      </c>
      <c r="B646" s="64">
        <v>44656</v>
      </c>
      <c r="C646" s="64">
        <v>44663</v>
      </c>
      <c r="D646" s="20" t="s">
        <v>195</v>
      </c>
      <c r="E646" s="20">
        <v>1</v>
      </c>
      <c r="F646" s="20" t="s">
        <v>232</v>
      </c>
    </row>
    <row r="647" spans="1:6" x14ac:dyDescent="0.25">
      <c r="A647" s="20" t="s">
        <v>484</v>
      </c>
      <c r="B647" s="64">
        <v>44656</v>
      </c>
      <c r="C647" s="64">
        <v>44663</v>
      </c>
      <c r="D647" s="20" t="s">
        <v>195</v>
      </c>
      <c r="E647" s="20">
        <v>1</v>
      </c>
      <c r="F647" s="20" t="s">
        <v>214</v>
      </c>
    </row>
    <row r="648" spans="1:6" x14ac:dyDescent="0.25">
      <c r="A648" s="20" t="s">
        <v>484</v>
      </c>
      <c r="B648" s="64">
        <v>44656</v>
      </c>
      <c r="C648" s="64">
        <v>44663</v>
      </c>
      <c r="D648" s="20" t="s">
        <v>195</v>
      </c>
      <c r="E648" s="20">
        <v>1</v>
      </c>
      <c r="F648" s="20" t="s">
        <v>214</v>
      </c>
    </row>
    <row r="649" spans="1:6" x14ac:dyDescent="0.25">
      <c r="A649" s="20" t="s">
        <v>484</v>
      </c>
      <c r="B649" s="64">
        <v>44656</v>
      </c>
      <c r="C649" s="64">
        <v>44663</v>
      </c>
      <c r="D649" s="20" t="s">
        <v>195</v>
      </c>
      <c r="E649" s="20">
        <v>1</v>
      </c>
      <c r="F649" s="20" t="s">
        <v>214</v>
      </c>
    </row>
    <row r="650" spans="1:6" x14ac:dyDescent="0.25">
      <c r="A650" s="20" t="s">
        <v>484</v>
      </c>
      <c r="B650" s="64">
        <v>44663</v>
      </c>
      <c r="C650" s="64">
        <v>44670</v>
      </c>
      <c r="D650" s="20" t="s">
        <v>195</v>
      </c>
      <c r="E650" s="20">
        <v>1</v>
      </c>
      <c r="F650" s="20" t="s">
        <v>214</v>
      </c>
    </row>
    <row r="651" spans="1:6" x14ac:dyDescent="0.25">
      <c r="A651" s="20" t="s">
        <v>484</v>
      </c>
      <c r="B651" s="64">
        <v>44663</v>
      </c>
      <c r="C651" s="64">
        <v>44670</v>
      </c>
      <c r="D651" s="20" t="s">
        <v>196</v>
      </c>
      <c r="E651" s="20">
        <v>2</v>
      </c>
      <c r="F651" s="20" t="s">
        <v>264</v>
      </c>
    </row>
    <row r="652" spans="1:6" x14ac:dyDescent="0.25">
      <c r="A652" s="20" t="s">
        <v>484</v>
      </c>
      <c r="B652" s="64">
        <v>44663</v>
      </c>
      <c r="C652" s="64">
        <v>44670</v>
      </c>
      <c r="D652" s="20" t="s">
        <v>158</v>
      </c>
      <c r="E652" s="20">
        <v>4</v>
      </c>
      <c r="F652" s="20" t="s">
        <v>199</v>
      </c>
    </row>
    <row r="653" spans="1:6" x14ac:dyDescent="0.25">
      <c r="A653" s="20" t="s">
        <v>484</v>
      </c>
      <c r="B653" s="64">
        <v>44663</v>
      </c>
      <c r="C653" s="64">
        <v>44670</v>
      </c>
      <c r="D653" s="20" t="s">
        <v>195</v>
      </c>
      <c r="E653" s="20">
        <v>1</v>
      </c>
      <c r="F653" s="20" t="s">
        <v>219</v>
      </c>
    </row>
    <row r="654" spans="1:6" x14ac:dyDescent="0.25">
      <c r="A654" s="20" t="s">
        <v>484</v>
      </c>
      <c r="B654" s="64">
        <v>44663</v>
      </c>
      <c r="C654" s="64">
        <v>44670</v>
      </c>
      <c r="D654" s="20" t="s">
        <v>195</v>
      </c>
      <c r="E654" s="20">
        <v>1</v>
      </c>
      <c r="F654" s="20" t="s">
        <v>214</v>
      </c>
    </row>
    <row r="655" spans="1:6" x14ac:dyDescent="0.25">
      <c r="A655" s="20" t="s">
        <v>484</v>
      </c>
      <c r="B655" s="64">
        <v>44663</v>
      </c>
      <c r="C655" s="64">
        <v>44670</v>
      </c>
      <c r="D655" s="20" t="s">
        <v>195</v>
      </c>
      <c r="E655" s="20">
        <v>1</v>
      </c>
      <c r="F655" s="20" t="s">
        <v>214</v>
      </c>
    </row>
    <row r="656" spans="1:6" x14ac:dyDescent="0.25">
      <c r="A656" s="20" t="s">
        <v>484</v>
      </c>
      <c r="B656" s="64">
        <v>44663</v>
      </c>
      <c r="C656" s="64">
        <v>44670</v>
      </c>
      <c r="D656" s="20" t="s">
        <v>158</v>
      </c>
      <c r="E656" s="20">
        <v>4</v>
      </c>
      <c r="F656" s="20" t="s">
        <v>240</v>
      </c>
    </row>
    <row r="657" spans="1:6" x14ac:dyDescent="0.25">
      <c r="A657" s="20" t="s">
        <v>484</v>
      </c>
      <c r="B657" s="64">
        <v>44663</v>
      </c>
      <c r="C657" s="64">
        <v>44670</v>
      </c>
      <c r="D657" s="20" t="s">
        <v>158</v>
      </c>
      <c r="E657" s="20">
        <v>4</v>
      </c>
      <c r="F657" s="20" t="s">
        <v>208</v>
      </c>
    </row>
    <row r="658" spans="1:6" x14ac:dyDescent="0.25">
      <c r="A658" s="20" t="s">
        <v>484</v>
      </c>
      <c r="B658" s="64">
        <v>44663</v>
      </c>
      <c r="C658" s="64">
        <v>44670</v>
      </c>
      <c r="D658" s="20" t="s">
        <v>195</v>
      </c>
      <c r="E658" s="20">
        <v>1</v>
      </c>
      <c r="F658" s="20" t="s">
        <v>214</v>
      </c>
    </row>
    <row r="659" spans="1:6" x14ac:dyDescent="0.25">
      <c r="A659" s="20" t="s">
        <v>484</v>
      </c>
      <c r="B659" s="64">
        <v>44663</v>
      </c>
      <c r="C659" s="64">
        <v>44670</v>
      </c>
      <c r="D659" s="20" t="s">
        <v>195</v>
      </c>
      <c r="E659" s="20">
        <v>1</v>
      </c>
      <c r="F659" s="20" t="s">
        <v>214</v>
      </c>
    </row>
    <row r="660" spans="1:6" x14ac:dyDescent="0.25">
      <c r="A660" s="20" t="s">
        <v>484</v>
      </c>
      <c r="B660" s="64">
        <v>44663</v>
      </c>
      <c r="C660" s="64">
        <v>44670</v>
      </c>
      <c r="D660" s="20" t="s">
        <v>196</v>
      </c>
      <c r="E660" s="20">
        <v>2</v>
      </c>
      <c r="F660" s="20" t="s">
        <v>265</v>
      </c>
    </row>
    <row r="661" spans="1:6" x14ac:dyDescent="0.25">
      <c r="A661" s="20" t="s">
        <v>484</v>
      </c>
      <c r="B661" s="64">
        <v>44663</v>
      </c>
      <c r="C661" s="64">
        <v>44670</v>
      </c>
      <c r="D661" s="20" t="s">
        <v>195</v>
      </c>
      <c r="E661" s="20">
        <v>1</v>
      </c>
      <c r="F661" s="20" t="s">
        <v>214</v>
      </c>
    </row>
    <row r="662" spans="1:6" x14ac:dyDescent="0.25">
      <c r="A662" s="20" t="s">
        <v>484</v>
      </c>
      <c r="B662" s="64">
        <v>44663</v>
      </c>
      <c r="C662" s="64">
        <v>44670</v>
      </c>
      <c r="D662" s="20" t="s">
        <v>195</v>
      </c>
      <c r="E662" s="20">
        <v>1</v>
      </c>
      <c r="F662" s="20" t="s">
        <v>252</v>
      </c>
    </row>
    <row r="663" spans="1:6" x14ac:dyDescent="0.25">
      <c r="A663" s="20" t="s">
        <v>484</v>
      </c>
      <c r="B663" s="64">
        <v>44663</v>
      </c>
      <c r="C663" s="64">
        <v>44670</v>
      </c>
      <c r="D663" s="20" t="s">
        <v>158</v>
      </c>
      <c r="E663" s="20">
        <v>4</v>
      </c>
      <c r="F663" s="20" t="s">
        <v>266</v>
      </c>
    </row>
    <row r="664" spans="1:6" x14ac:dyDescent="0.25">
      <c r="A664" s="20" t="s">
        <v>484</v>
      </c>
      <c r="B664" s="64">
        <v>44663</v>
      </c>
      <c r="C664" s="64">
        <v>44670</v>
      </c>
      <c r="D664" s="20" t="s">
        <v>195</v>
      </c>
      <c r="E664" s="20">
        <v>1</v>
      </c>
      <c r="F664" s="20" t="s">
        <v>218</v>
      </c>
    </row>
    <row r="665" spans="1:6" x14ac:dyDescent="0.25">
      <c r="A665" s="20" t="s">
        <v>484</v>
      </c>
      <c r="B665" s="64">
        <v>44663</v>
      </c>
      <c r="C665" s="64">
        <v>44670</v>
      </c>
      <c r="D665" s="20" t="s">
        <v>195</v>
      </c>
      <c r="E665" s="20">
        <v>1</v>
      </c>
      <c r="F665" s="20" t="s">
        <v>214</v>
      </c>
    </row>
    <row r="666" spans="1:6" x14ac:dyDescent="0.25">
      <c r="A666" s="20" t="s">
        <v>484</v>
      </c>
      <c r="B666" s="64">
        <v>44663</v>
      </c>
      <c r="C666" s="64">
        <v>44670</v>
      </c>
      <c r="D666" s="20" t="s">
        <v>195</v>
      </c>
      <c r="E666" s="20">
        <v>1</v>
      </c>
      <c r="F666" s="20" t="s">
        <v>214</v>
      </c>
    </row>
    <row r="667" spans="1:6" x14ac:dyDescent="0.25">
      <c r="A667" s="20" t="s">
        <v>484</v>
      </c>
      <c r="B667" s="64">
        <v>44663</v>
      </c>
      <c r="C667" s="64">
        <v>44670</v>
      </c>
      <c r="D667" s="20" t="s">
        <v>195</v>
      </c>
      <c r="E667" s="20">
        <v>1</v>
      </c>
      <c r="F667" s="20" t="s">
        <v>214</v>
      </c>
    </row>
    <row r="668" spans="1:6" x14ac:dyDescent="0.25">
      <c r="A668" s="20" t="s">
        <v>484</v>
      </c>
      <c r="B668" s="64">
        <v>44663</v>
      </c>
      <c r="C668" s="64">
        <v>44670</v>
      </c>
      <c r="D668" s="20" t="s">
        <v>195</v>
      </c>
      <c r="E668" s="20">
        <v>1</v>
      </c>
      <c r="F668" s="20" t="s">
        <v>214</v>
      </c>
    </row>
    <row r="669" spans="1:6" x14ac:dyDescent="0.25">
      <c r="A669" s="20" t="s">
        <v>484</v>
      </c>
      <c r="B669" s="64">
        <v>44663</v>
      </c>
      <c r="C669" s="64">
        <v>44670</v>
      </c>
      <c r="D669" s="20" t="s">
        <v>158</v>
      </c>
      <c r="E669" s="20">
        <v>4</v>
      </c>
      <c r="F669" s="20" t="s">
        <v>208</v>
      </c>
    </row>
    <row r="670" spans="1:6" x14ac:dyDescent="0.25">
      <c r="A670" s="20" t="s">
        <v>484</v>
      </c>
      <c r="B670" s="64">
        <v>44663</v>
      </c>
      <c r="C670" s="64">
        <v>44670</v>
      </c>
      <c r="D670" s="20" t="s">
        <v>195</v>
      </c>
      <c r="E670" s="20">
        <v>1</v>
      </c>
      <c r="F670" s="20" t="s">
        <v>219</v>
      </c>
    </row>
    <row r="671" spans="1:6" x14ac:dyDescent="0.25">
      <c r="A671" s="20" t="s">
        <v>484</v>
      </c>
      <c r="B671" s="64">
        <v>44663</v>
      </c>
      <c r="C671" s="64">
        <v>44670</v>
      </c>
      <c r="D671" s="20" t="s">
        <v>195</v>
      </c>
      <c r="E671" s="20">
        <v>1</v>
      </c>
      <c r="F671" s="20" t="s">
        <v>214</v>
      </c>
    </row>
    <row r="672" spans="1:6" x14ac:dyDescent="0.25">
      <c r="A672" s="20" t="s">
        <v>484</v>
      </c>
      <c r="B672" s="64">
        <v>44663</v>
      </c>
      <c r="C672" s="64">
        <v>44670</v>
      </c>
      <c r="D672" s="20" t="s">
        <v>195</v>
      </c>
      <c r="E672" s="20">
        <v>1</v>
      </c>
      <c r="F672" s="20" t="s">
        <v>232</v>
      </c>
    </row>
    <row r="673" spans="1:6" x14ac:dyDescent="0.25">
      <c r="A673" s="20" t="s">
        <v>484</v>
      </c>
      <c r="B673" s="64">
        <v>44663</v>
      </c>
      <c r="C673" s="64">
        <v>44670</v>
      </c>
      <c r="D673" s="20" t="s">
        <v>195</v>
      </c>
      <c r="E673" s="20">
        <v>1</v>
      </c>
      <c r="F673" s="20" t="s">
        <v>214</v>
      </c>
    </row>
    <row r="674" spans="1:6" x14ac:dyDescent="0.25">
      <c r="A674" s="20" t="s">
        <v>484</v>
      </c>
      <c r="B674" s="64">
        <v>44663</v>
      </c>
      <c r="C674" s="64">
        <v>44670</v>
      </c>
      <c r="D674" s="20" t="s">
        <v>195</v>
      </c>
      <c r="E674" s="20">
        <v>1</v>
      </c>
      <c r="F674" s="20" t="s">
        <v>214</v>
      </c>
    </row>
    <row r="675" spans="1:6" x14ac:dyDescent="0.25">
      <c r="A675" s="20" t="s">
        <v>484</v>
      </c>
      <c r="B675" s="64">
        <v>44663</v>
      </c>
      <c r="C675" s="64">
        <v>44670</v>
      </c>
      <c r="D675" s="20" t="s">
        <v>195</v>
      </c>
      <c r="E675" s="20">
        <v>1</v>
      </c>
      <c r="F675" s="20" t="s">
        <v>214</v>
      </c>
    </row>
    <row r="676" spans="1:6" x14ac:dyDescent="0.25">
      <c r="A676" s="20" t="s">
        <v>484</v>
      </c>
      <c r="B676" s="64">
        <v>44670</v>
      </c>
      <c r="C676" s="64">
        <v>44677</v>
      </c>
      <c r="D676" s="20" t="s">
        <v>195</v>
      </c>
      <c r="E676" s="20">
        <v>1</v>
      </c>
      <c r="F676" s="20" t="s">
        <v>219</v>
      </c>
    </row>
    <row r="677" spans="1:6" x14ac:dyDescent="0.25">
      <c r="A677" s="20" t="s">
        <v>484</v>
      </c>
      <c r="B677" s="64">
        <v>44670</v>
      </c>
      <c r="C677" s="64">
        <v>44677</v>
      </c>
      <c r="D677" s="20" t="s">
        <v>195</v>
      </c>
      <c r="E677" s="20">
        <v>1</v>
      </c>
      <c r="F677" s="20" t="s">
        <v>219</v>
      </c>
    </row>
    <row r="678" spans="1:6" x14ac:dyDescent="0.25">
      <c r="A678" s="20" t="s">
        <v>484</v>
      </c>
      <c r="B678" s="64">
        <v>44670</v>
      </c>
      <c r="C678" s="64">
        <v>44677</v>
      </c>
      <c r="D678" s="20" t="s">
        <v>158</v>
      </c>
      <c r="E678" s="20">
        <v>4</v>
      </c>
      <c r="F678" s="20" t="s">
        <v>199</v>
      </c>
    </row>
    <row r="679" spans="1:6" x14ac:dyDescent="0.25">
      <c r="A679" s="20" t="s">
        <v>484</v>
      </c>
      <c r="B679" s="64">
        <v>44670</v>
      </c>
      <c r="C679" s="64">
        <v>44677</v>
      </c>
      <c r="D679" s="20" t="s">
        <v>195</v>
      </c>
      <c r="E679" s="20">
        <v>1</v>
      </c>
      <c r="F679" s="20" t="s">
        <v>219</v>
      </c>
    </row>
    <row r="680" spans="1:6" x14ac:dyDescent="0.25">
      <c r="A680" s="20" t="s">
        <v>484</v>
      </c>
      <c r="B680" s="64">
        <v>44670</v>
      </c>
      <c r="C680" s="64">
        <v>44677</v>
      </c>
      <c r="D680" s="20" t="s">
        <v>195</v>
      </c>
      <c r="E680" s="20">
        <v>1</v>
      </c>
      <c r="F680" s="20" t="s">
        <v>219</v>
      </c>
    </row>
    <row r="681" spans="1:6" x14ac:dyDescent="0.25">
      <c r="A681" s="20" t="s">
        <v>484</v>
      </c>
      <c r="B681" s="64">
        <v>44670</v>
      </c>
      <c r="C681" s="64">
        <v>44677</v>
      </c>
      <c r="D681" s="20" t="s">
        <v>195</v>
      </c>
      <c r="E681" s="20">
        <v>1</v>
      </c>
      <c r="F681" s="20" t="s">
        <v>219</v>
      </c>
    </row>
    <row r="682" spans="1:6" x14ac:dyDescent="0.25">
      <c r="A682" s="20" t="s">
        <v>484</v>
      </c>
      <c r="B682" s="64">
        <v>44670</v>
      </c>
      <c r="C682" s="64">
        <v>44677</v>
      </c>
      <c r="D682" s="20" t="s">
        <v>158</v>
      </c>
      <c r="E682" s="20">
        <v>4</v>
      </c>
      <c r="F682" s="20" t="s">
        <v>199</v>
      </c>
    </row>
    <row r="683" spans="1:6" x14ac:dyDescent="0.25">
      <c r="A683" s="20" t="s">
        <v>484</v>
      </c>
      <c r="B683" s="64">
        <v>44670</v>
      </c>
      <c r="C683" s="64">
        <v>44677</v>
      </c>
      <c r="D683" s="20" t="s">
        <v>158</v>
      </c>
      <c r="E683" s="20">
        <v>4</v>
      </c>
      <c r="F683" s="20" t="s">
        <v>199</v>
      </c>
    </row>
    <row r="684" spans="1:6" x14ac:dyDescent="0.25">
      <c r="A684" s="20" t="s">
        <v>484</v>
      </c>
      <c r="B684" s="64">
        <v>44670</v>
      </c>
      <c r="C684" s="64">
        <v>44677</v>
      </c>
      <c r="D684" s="20" t="s">
        <v>195</v>
      </c>
      <c r="E684" s="20">
        <v>1</v>
      </c>
      <c r="F684" s="20" t="s">
        <v>219</v>
      </c>
    </row>
    <row r="685" spans="1:6" x14ac:dyDescent="0.25">
      <c r="A685" s="20" t="s">
        <v>484</v>
      </c>
      <c r="B685" s="64">
        <v>44670</v>
      </c>
      <c r="C685" s="64">
        <v>44677</v>
      </c>
      <c r="D685" s="20" t="s">
        <v>195</v>
      </c>
      <c r="E685" s="20">
        <v>1</v>
      </c>
      <c r="F685" s="20" t="s">
        <v>219</v>
      </c>
    </row>
    <row r="686" spans="1:6" x14ac:dyDescent="0.25">
      <c r="A686" s="20" t="s">
        <v>484</v>
      </c>
      <c r="B686" s="64">
        <v>44670</v>
      </c>
      <c r="C686" s="64">
        <v>44677</v>
      </c>
      <c r="D686" s="20" t="s">
        <v>195</v>
      </c>
      <c r="E686" s="20">
        <v>1</v>
      </c>
      <c r="F686" s="20" t="s">
        <v>219</v>
      </c>
    </row>
    <row r="687" spans="1:6" x14ac:dyDescent="0.25">
      <c r="A687" s="20" t="s">
        <v>484</v>
      </c>
      <c r="B687" s="64">
        <v>44670</v>
      </c>
      <c r="C687" s="64">
        <v>44677</v>
      </c>
      <c r="D687" s="20" t="s">
        <v>195</v>
      </c>
      <c r="E687" s="20">
        <v>1</v>
      </c>
      <c r="F687" s="20" t="s">
        <v>219</v>
      </c>
    </row>
    <row r="688" spans="1:6" x14ac:dyDescent="0.25">
      <c r="A688" s="20" t="s">
        <v>484</v>
      </c>
      <c r="B688" s="64">
        <v>44670</v>
      </c>
      <c r="C688" s="64">
        <v>44677</v>
      </c>
      <c r="D688" s="20" t="s">
        <v>195</v>
      </c>
      <c r="E688" s="20">
        <v>1</v>
      </c>
      <c r="F688" s="20" t="s">
        <v>219</v>
      </c>
    </row>
    <row r="689" spans="1:6" x14ac:dyDescent="0.25">
      <c r="A689" s="20" t="s">
        <v>484</v>
      </c>
      <c r="B689" s="64">
        <v>44670</v>
      </c>
      <c r="C689" s="64">
        <v>44677</v>
      </c>
      <c r="D689" s="20" t="s">
        <v>158</v>
      </c>
      <c r="E689" s="20">
        <v>4</v>
      </c>
      <c r="F689" s="20" t="s">
        <v>219</v>
      </c>
    </row>
    <row r="690" spans="1:6" x14ac:dyDescent="0.25">
      <c r="A690" s="20" t="s">
        <v>484</v>
      </c>
      <c r="B690" s="64">
        <v>44670</v>
      </c>
      <c r="C690" s="64">
        <v>44677</v>
      </c>
      <c r="D690" s="20" t="s">
        <v>195</v>
      </c>
      <c r="E690" s="20">
        <v>1</v>
      </c>
      <c r="F690" s="20" t="s">
        <v>219</v>
      </c>
    </row>
    <row r="691" spans="1:6" x14ac:dyDescent="0.25">
      <c r="A691" s="20" t="s">
        <v>484</v>
      </c>
      <c r="B691" s="64">
        <v>44670</v>
      </c>
      <c r="C691" s="64">
        <v>44677</v>
      </c>
      <c r="D691" s="20" t="s">
        <v>195</v>
      </c>
      <c r="E691" s="20">
        <v>1</v>
      </c>
      <c r="F691" s="20" t="s">
        <v>219</v>
      </c>
    </row>
    <row r="692" spans="1:6" x14ac:dyDescent="0.25">
      <c r="A692" s="20" t="s">
        <v>484</v>
      </c>
      <c r="B692" s="64">
        <v>44670</v>
      </c>
      <c r="C692" s="64">
        <v>44677</v>
      </c>
      <c r="D692" s="20" t="s">
        <v>195</v>
      </c>
      <c r="E692" s="20">
        <v>1</v>
      </c>
      <c r="F692" s="20" t="s">
        <v>219</v>
      </c>
    </row>
    <row r="693" spans="1:6" x14ac:dyDescent="0.25">
      <c r="A693" s="20" t="s">
        <v>484</v>
      </c>
      <c r="B693" s="64">
        <v>44670</v>
      </c>
      <c r="C693" s="64">
        <v>44677</v>
      </c>
      <c r="D693" s="20" t="s">
        <v>195</v>
      </c>
      <c r="E693" s="20">
        <v>1</v>
      </c>
      <c r="F693" s="20" t="s">
        <v>219</v>
      </c>
    </row>
    <row r="694" spans="1:6" x14ac:dyDescent="0.25">
      <c r="A694" s="20" t="s">
        <v>484</v>
      </c>
      <c r="B694" s="64">
        <v>44670</v>
      </c>
      <c r="C694" s="64">
        <v>44677</v>
      </c>
      <c r="D694" s="20" t="s">
        <v>195</v>
      </c>
      <c r="E694" s="20">
        <v>1</v>
      </c>
      <c r="F694" s="20" t="s">
        <v>219</v>
      </c>
    </row>
    <row r="695" spans="1:6" x14ac:dyDescent="0.25">
      <c r="A695" s="20" t="s">
        <v>484</v>
      </c>
      <c r="B695" s="64">
        <v>44670</v>
      </c>
      <c r="C695" s="64">
        <v>44677</v>
      </c>
      <c r="D695" s="20" t="s">
        <v>158</v>
      </c>
      <c r="E695" s="20">
        <v>4</v>
      </c>
      <c r="F695" s="20" t="s">
        <v>199</v>
      </c>
    </row>
    <row r="696" spans="1:6" x14ac:dyDescent="0.25">
      <c r="A696" s="20" t="s">
        <v>484</v>
      </c>
      <c r="B696" s="64">
        <v>44670</v>
      </c>
      <c r="C696" s="64">
        <v>44677</v>
      </c>
      <c r="D696" s="20" t="s">
        <v>195</v>
      </c>
      <c r="E696" s="20">
        <v>1</v>
      </c>
      <c r="F696" s="20" t="s">
        <v>219</v>
      </c>
    </row>
    <row r="697" spans="1:6" x14ac:dyDescent="0.25">
      <c r="A697" s="20" t="s">
        <v>484</v>
      </c>
      <c r="B697" s="64">
        <v>44670</v>
      </c>
      <c r="C697" s="64">
        <v>44677</v>
      </c>
      <c r="D697" s="20" t="s">
        <v>195</v>
      </c>
      <c r="E697" s="20">
        <v>1</v>
      </c>
      <c r="F697" s="20" t="s">
        <v>219</v>
      </c>
    </row>
    <row r="698" spans="1:6" x14ac:dyDescent="0.25">
      <c r="A698" s="20" t="s">
        <v>484</v>
      </c>
      <c r="B698" s="64">
        <v>44670</v>
      </c>
      <c r="C698" s="64">
        <v>44677</v>
      </c>
      <c r="D698" s="20" t="s">
        <v>195</v>
      </c>
      <c r="E698" s="20">
        <v>1</v>
      </c>
      <c r="F698" s="20" t="s">
        <v>267</v>
      </c>
    </row>
    <row r="699" spans="1:6" x14ac:dyDescent="0.25">
      <c r="A699" s="20" t="s">
        <v>484</v>
      </c>
      <c r="B699" s="64">
        <v>44670</v>
      </c>
      <c r="C699" s="64">
        <v>44677</v>
      </c>
      <c r="D699" s="20" t="s">
        <v>195</v>
      </c>
      <c r="E699" s="20">
        <v>1</v>
      </c>
      <c r="F699" s="20" t="s">
        <v>219</v>
      </c>
    </row>
    <row r="700" spans="1:6" x14ac:dyDescent="0.25">
      <c r="A700" s="20" t="s">
        <v>484</v>
      </c>
      <c r="B700" s="64">
        <v>44670</v>
      </c>
      <c r="C700" s="64">
        <v>44677</v>
      </c>
      <c r="D700" s="20" t="s">
        <v>195</v>
      </c>
      <c r="E700" s="20">
        <v>1</v>
      </c>
      <c r="F700" s="20" t="s">
        <v>219</v>
      </c>
    </row>
    <row r="701" spans="1:6" x14ac:dyDescent="0.25">
      <c r="A701" s="20" t="s">
        <v>484</v>
      </c>
      <c r="B701" s="64">
        <v>44670</v>
      </c>
      <c r="C701" s="64">
        <v>44677</v>
      </c>
      <c r="D701" s="20" t="s">
        <v>195</v>
      </c>
      <c r="E701" s="20">
        <v>1</v>
      </c>
      <c r="F701" s="20" t="s">
        <v>219</v>
      </c>
    </row>
    <row r="702" spans="1:6" x14ac:dyDescent="0.25">
      <c r="A702" s="20" t="s">
        <v>484</v>
      </c>
      <c r="B702" s="64">
        <v>44677</v>
      </c>
      <c r="C702" s="64">
        <v>44684</v>
      </c>
      <c r="D702" s="20" t="s">
        <v>195</v>
      </c>
      <c r="E702" s="20">
        <v>1</v>
      </c>
      <c r="F702" s="20" t="s">
        <v>219</v>
      </c>
    </row>
    <row r="703" spans="1:6" x14ac:dyDescent="0.25">
      <c r="A703" s="20" t="s">
        <v>484</v>
      </c>
      <c r="B703" s="64">
        <v>44677</v>
      </c>
      <c r="C703" s="64">
        <v>44684</v>
      </c>
      <c r="D703" s="20" t="s">
        <v>195</v>
      </c>
      <c r="E703" s="20">
        <v>1</v>
      </c>
      <c r="F703" s="20" t="s">
        <v>219</v>
      </c>
    </row>
    <row r="704" spans="1:6" x14ac:dyDescent="0.25">
      <c r="A704" s="20" t="s">
        <v>484</v>
      </c>
      <c r="B704" s="64">
        <v>44677</v>
      </c>
      <c r="C704" s="64">
        <v>44684</v>
      </c>
      <c r="D704" s="20" t="s">
        <v>158</v>
      </c>
      <c r="E704" s="20">
        <v>4</v>
      </c>
      <c r="F704" s="20" t="s">
        <v>199</v>
      </c>
    </row>
    <row r="705" spans="1:6" x14ac:dyDescent="0.25">
      <c r="A705" s="20" t="s">
        <v>484</v>
      </c>
      <c r="B705" s="64">
        <v>44677</v>
      </c>
      <c r="C705" s="64">
        <v>44684</v>
      </c>
      <c r="D705" s="20" t="s">
        <v>195</v>
      </c>
      <c r="E705" s="20">
        <v>1</v>
      </c>
      <c r="F705" s="20" t="s">
        <v>219</v>
      </c>
    </row>
    <row r="706" spans="1:6" x14ac:dyDescent="0.25">
      <c r="A706" s="20" t="s">
        <v>484</v>
      </c>
      <c r="B706" s="64">
        <v>44677</v>
      </c>
      <c r="C706" s="64">
        <v>44684</v>
      </c>
      <c r="D706" s="20" t="s">
        <v>195</v>
      </c>
      <c r="E706" s="20">
        <v>1</v>
      </c>
      <c r="F706" s="20" t="s">
        <v>219</v>
      </c>
    </row>
    <row r="707" spans="1:6" x14ac:dyDescent="0.25">
      <c r="A707" s="20" t="s">
        <v>484</v>
      </c>
      <c r="B707" s="64">
        <v>44677</v>
      </c>
      <c r="C707" s="64">
        <v>44684</v>
      </c>
      <c r="D707" s="20" t="s">
        <v>195</v>
      </c>
      <c r="E707" s="20">
        <v>1</v>
      </c>
      <c r="F707" s="20" t="s">
        <v>219</v>
      </c>
    </row>
    <row r="708" spans="1:6" x14ac:dyDescent="0.25">
      <c r="A708" s="20" t="s">
        <v>484</v>
      </c>
      <c r="B708" s="64">
        <v>44677</v>
      </c>
      <c r="C708" s="64">
        <v>44684</v>
      </c>
      <c r="D708" s="20" t="s">
        <v>158</v>
      </c>
      <c r="E708" s="20">
        <v>4</v>
      </c>
      <c r="F708" s="20" t="s">
        <v>199</v>
      </c>
    </row>
    <row r="709" spans="1:6" x14ac:dyDescent="0.25">
      <c r="A709" s="20" t="s">
        <v>484</v>
      </c>
      <c r="B709" s="64">
        <v>44677</v>
      </c>
      <c r="C709" s="64">
        <v>44684</v>
      </c>
      <c r="D709" s="20" t="s">
        <v>158</v>
      </c>
      <c r="E709" s="20">
        <v>4</v>
      </c>
      <c r="F709" s="20" t="s">
        <v>199</v>
      </c>
    </row>
    <row r="710" spans="1:6" x14ac:dyDescent="0.25">
      <c r="A710" s="20" t="s">
        <v>484</v>
      </c>
      <c r="B710" s="64">
        <v>44677</v>
      </c>
      <c r="C710" s="64">
        <v>44684</v>
      </c>
      <c r="D710" s="20" t="s">
        <v>195</v>
      </c>
      <c r="E710" s="20">
        <v>1</v>
      </c>
      <c r="F710" s="20" t="s">
        <v>219</v>
      </c>
    </row>
    <row r="711" spans="1:6" x14ac:dyDescent="0.25">
      <c r="A711" s="20" t="s">
        <v>484</v>
      </c>
      <c r="B711" s="64">
        <v>44677</v>
      </c>
      <c r="C711" s="64">
        <v>44684</v>
      </c>
      <c r="D711" s="20" t="s">
        <v>195</v>
      </c>
      <c r="E711" s="20">
        <v>1</v>
      </c>
      <c r="F711" s="20" t="s">
        <v>219</v>
      </c>
    </row>
    <row r="712" spans="1:6" x14ac:dyDescent="0.25">
      <c r="A712" s="20" t="s">
        <v>484</v>
      </c>
      <c r="B712" s="64">
        <v>44677</v>
      </c>
      <c r="C712" s="64">
        <v>44684</v>
      </c>
      <c r="D712" s="20" t="s">
        <v>196</v>
      </c>
      <c r="E712" s="20">
        <v>2</v>
      </c>
      <c r="F712" s="20" t="s">
        <v>268</v>
      </c>
    </row>
    <row r="713" spans="1:6" x14ac:dyDescent="0.25">
      <c r="A713" s="20" t="s">
        <v>484</v>
      </c>
      <c r="B713" s="64">
        <v>44677</v>
      </c>
      <c r="C713" s="64">
        <v>44684</v>
      </c>
      <c r="D713" s="20" t="s">
        <v>195</v>
      </c>
      <c r="E713" s="20">
        <v>1</v>
      </c>
      <c r="F713" s="20" t="s">
        <v>219</v>
      </c>
    </row>
    <row r="714" spans="1:6" x14ac:dyDescent="0.25">
      <c r="A714" s="20" t="s">
        <v>484</v>
      </c>
      <c r="B714" s="64">
        <v>44677</v>
      </c>
      <c r="C714" s="64">
        <v>44684</v>
      </c>
      <c r="D714" s="20" t="s">
        <v>195</v>
      </c>
      <c r="E714" s="20">
        <v>1</v>
      </c>
      <c r="F714" s="20" t="s">
        <v>219</v>
      </c>
    </row>
    <row r="715" spans="1:6" x14ac:dyDescent="0.25">
      <c r="A715" s="20" t="s">
        <v>484</v>
      </c>
      <c r="B715" s="64">
        <v>44677</v>
      </c>
      <c r="C715" s="64">
        <v>44684</v>
      </c>
      <c r="D715" s="20" t="s">
        <v>195</v>
      </c>
      <c r="E715" s="20">
        <v>1</v>
      </c>
      <c r="F715" s="20" t="s">
        <v>219</v>
      </c>
    </row>
    <row r="716" spans="1:6" x14ac:dyDescent="0.25">
      <c r="A716" s="20" t="s">
        <v>484</v>
      </c>
      <c r="B716" s="64">
        <v>44677</v>
      </c>
      <c r="C716" s="64">
        <v>44684</v>
      </c>
      <c r="D716" s="20" t="s">
        <v>195</v>
      </c>
      <c r="E716" s="20">
        <v>1</v>
      </c>
      <c r="F716" s="20" t="s">
        <v>219</v>
      </c>
    </row>
    <row r="717" spans="1:6" x14ac:dyDescent="0.25">
      <c r="A717" s="20" t="s">
        <v>484</v>
      </c>
      <c r="B717" s="64">
        <v>44677</v>
      </c>
      <c r="C717" s="64">
        <v>44684</v>
      </c>
      <c r="D717" s="20" t="s">
        <v>195</v>
      </c>
      <c r="E717" s="20">
        <v>1</v>
      </c>
      <c r="F717" s="20" t="s">
        <v>219</v>
      </c>
    </row>
    <row r="718" spans="1:6" x14ac:dyDescent="0.25">
      <c r="A718" s="20" t="s">
        <v>484</v>
      </c>
      <c r="B718" s="64">
        <v>44677</v>
      </c>
      <c r="C718" s="64">
        <v>44684</v>
      </c>
      <c r="D718" s="20" t="s">
        <v>195</v>
      </c>
      <c r="E718" s="20">
        <v>1</v>
      </c>
      <c r="F718" s="20" t="s">
        <v>219</v>
      </c>
    </row>
    <row r="719" spans="1:6" x14ac:dyDescent="0.25">
      <c r="A719" s="20" t="s">
        <v>484</v>
      </c>
      <c r="B719" s="64">
        <v>44677</v>
      </c>
      <c r="C719" s="64">
        <v>44684</v>
      </c>
      <c r="D719" s="20" t="s">
        <v>195</v>
      </c>
      <c r="E719" s="20">
        <v>1</v>
      </c>
      <c r="F719" s="20" t="s">
        <v>219</v>
      </c>
    </row>
    <row r="720" spans="1:6" x14ac:dyDescent="0.25">
      <c r="A720" s="20" t="s">
        <v>484</v>
      </c>
      <c r="B720" s="64">
        <v>44677</v>
      </c>
      <c r="C720" s="64">
        <v>44684</v>
      </c>
      <c r="D720" s="20" t="s">
        <v>195</v>
      </c>
      <c r="E720" s="20">
        <v>1</v>
      </c>
      <c r="F720" s="20" t="s">
        <v>219</v>
      </c>
    </row>
    <row r="721" spans="1:6" x14ac:dyDescent="0.25">
      <c r="A721" s="20" t="s">
        <v>484</v>
      </c>
      <c r="B721" s="64">
        <v>44677</v>
      </c>
      <c r="C721" s="64">
        <v>44684</v>
      </c>
      <c r="D721" s="20" t="s">
        <v>158</v>
      </c>
      <c r="E721" s="20">
        <v>4</v>
      </c>
      <c r="F721" s="20" t="s">
        <v>199</v>
      </c>
    </row>
    <row r="722" spans="1:6" x14ac:dyDescent="0.25">
      <c r="A722" s="20" t="s">
        <v>484</v>
      </c>
      <c r="B722" s="64">
        <v>44677</v>
      </c>
      <c r="C722" s="64">
        <v>44684</v>
      </c>
      <c r="D722" s="20" t="s">
        <v>195</v>
      </c>
      <c r="E722" s="20">
        <v>1</v>
      </c>
      <c r="F722" s="20" t="s">
        <v>219</v>
      </c>
    </row>
    <row r="723" spans="1:6" x14ac:dyDescent="0.25">
      <c r="A723" s="20" t="s">
        <v>484</v>
      </c>
      <c r="B723" s="64">
        <v>44677</v>
      </c>
      <c r="C723" s="64">
        <v>44684</v>
      </c>
      <c r="D723" s="20" t="s">
        <v>195</v>
      </c>
      <c r="E723" s="20">
        <v>1</v>
      </c>
      <c r="F723" s="20" t="s">
        <v>219</v>
      </c>
    </row>
    <row r="724" spans="1:6" x14ac:dyDescent="0.25">
      <c r="A724" s="20" t="s">
        <v>484</v>
      </c>
      <c r="B724" s="64">
        <v>44677</v>
      </c>
      <c r="C724" s="64">
        <v>44684</v>
      </c>
      <c r="D724" s="20" t="s">
        <v>195</v>
      </c>
      <c r="E724" s="20">
        <v>1</v>
      </c>
      <c r="F724" s="20" t="s">
        <v>267</v>
      </c>
    </row>
    <row r="725" spans="1:6" x14ac:dyDescent="0.25">
      <c r="A725" s="20" t="s">
        <v>484</v>
      </c>
      <c r="B725" s="64">
        <v>44677</v>
      </c>
      <c r="C725" s="64">
        <v>44684</v>
      </c>
      <c r="D725" s="20" t="s">
        <v>195</v>
      </c>
      <c r="E725" s="20">
        <v>1</v>
      </c>
      <c r="F725" s="20" t="s">
        <v>219</v>
      </c>
    </row>
    <row r="726" spans="1:6" x14ac:dyDescent="0.25">
      <c r="A726" s="20" t="s">
        <v>484</v>
      </c>
      <c r="B726" s="64">
        <v>44677</v>
      </c>
      <c r="C726" s="64">
        <v>44684</v>
      </c>
      <c r="D726" s="20" t="s">
        <v>195</v>
      </c>
      <c r="E726" s="20">
        <v>1</v>
      </c>
      <c r="F726" s="20" t="s">
        <v>219</v>
      </c>
    </row>
    <row r="727" spans="1:6" x14ac:dyDescent="0.25">
      <c r="A727" s="20" t="s">
        <v>484</v>
      </c>
      <c r="B727" s="64">
        <v>44677</v>
      </c>
      <c r="C727" s="64">
        <v>44684</v>
      </c>
      <c r="D727" s="20" t="s">
        <v>195</v>
      </c>
      <c r="E727" s="20">
        <v>1</v>
      </c>
      <c r="F727" s="20" t="s">
        <v>219</v>
      </c>
    </row>
    <row r="728" spans="1:6" x14ac:dyDescent="0.25">
      <c r="A728" s="20" t="s">
        <v>484</v>
      </c>
      <c r="B728" s="64">
        <v>44684</v>
      </c>
      <c r="C728" s="64">
        <v>44691</v>
      </c>
      <c r="D728" s="20" t="s">
        <v>195</v>
      </c>
      <c r="E728" s="20">
        <v>1</v>
      </c>
      <c r="F728" s="20" t="s">
        <v>219</v>
      </c>
    </row>
    <row r="729" spans="1:6" x14ac:dyDescent="0.25">
      <c r="A729" s="20" t="s">
        <v>484</v>
      </c>
      <c r="B729" s="64">
        <v>44684</v>
      </c>
      <c r="C729" s="64">
        <v>44691</v>
      </c>
      <c r="D729" s="20" t="s">
        <v>195</v>
      </c>
      <c r="E729" s="20">
        <v>1</v>
      </c>
      <c r="F729" s="20" t="s">
        <v>219</v>
      </c>
    </row>
    <row r="730" spans="1:6" x14ac:dyDescent="0.25">
      <c r="A730" s="20" t="s">
        <v>484</v>
      </c>
      <c r="B730" s="64">
        <v>44684</v>
      </c>
      <c r="C730" s="64">
        <v>44691</v>
      </c>
      <c r="D730" s="20" t="s">
        <v>158</v>
      </c>
      <c r="E730" s="20">
        <v>4</v>
      </c>
      <c r="F730" s="20" t="s">
        <v>199</v>
      </c>
    </row>
    <row r="731" spans="1:6" x14ac:dyDescent="0.25">
      <c r="A731" s="20" t="s">
        <v>484</v>
      </c>
      <c r="B731" s="64">
        <v>44684</v>
      </c>
      <c r="C731" s="64">
        <v>44691</v>
      </c>
      <c r="D731" s="20" t="s">
        <v>195</v>
      </c>
      <c r="E731" s="20">
        <v>1</v>
      </c>
      <c r="F731" s="20" t="s">
        <v>219</v>
      </c>
    </row>
    <row r="732" spans="1:6" x14ac:dyDescent="0.25">
      <c r="A732" s="20" t="s">
        <v>484</v>
      </c>
      <c r="B732" s="64">
        <v>44684</v>
      </c>
      <c r="C732" s="64">
        <v>44691</v>
      </c>
      <c r="D732" s="20" t="s">
        <v>195</v>
      </c>
      <c r="E732" s="20">
        <v>1</v>
      </c>
      <c r="F732" s="20" t="s">
        <v>219</v>
      </c>
    </row>
    <row r="733" spans="1:6" x14ac:dyDescent="0.25">
      <c r="A733" s="20" t="s">
        <v>484</v>
      </c>
      <c r="B733" s="64">
        <v>44684</v>
      </c>
      <c r="C733" s="64">
        <v>44691</v>
      </c>
      <c r="D733" s="20" t="s">
        <v>195</v>
      </c>
      <c r="E733" s="20">
        <v>1</v>
      </c>
      <c r="F733" s="20" t="s">
        <v>219</v>
      </c>
    </row>
    <row r="734" spans="1:6" x14ac:dyDescent="0.25">
      <c r="A734" s="20" t="s">
        <v>484</v>
      </c>
      <c r="B734" s="64">
        <v>44684</v>
      </c>
      <c r="C734" s="64">
        <v>44691</v>
      </c>
      <c r="D734" s="20" t="s">
        <v>158</v>
      </c>
      <c r="E734" s="20">
        <v>4</v>
      </c>
      <c r="F734" s="20" t="s">
        <v>199</v>
      </c>
    </row>
    <row r="735" spans="1:6" x14ac:dyDescent="0.25">
      <c r="A735" s="20" t="s">
        <v>484</v>
      </c>
      <c r="B735" s="64">
        <v>44684</v>
      </c>
      <c r="C735" s="64">
        <v>44691</v>
      </c>
      <c r="D735" s="20" t="s">
        <v>158</v>
      </c>
      <c r="E735" s="20">
        <v>4</v>
      </c>
      <c r="F735" s="20" t="s">
        <v>199</v>
      </c>
    </row>
    <row r="736" spans="1:6" x14ac:dyDescent="0.25">
      <c r="A736" s="20" t="s">
        <v>484</v>
      </c>
      <c r="B736" s="64">
        <v>44684</v>
      </c>
      <c r="C736" s="64">
        <v>44691</v>
      </c>
      <c r="D736" s="20" t="s">
        <v>195</v>
      </c>
      <c r="E736" s="20">
        <v>1</v>
      </c>
      <c r="F736" s="20" t="s">
        <v>219</v>
      </c>
    </row>
    <row r="737" spans="1:6" x14ac:dyDescent="0.25">
      <c r="A737" s="20" t="s">
        <v>484</v>
      </c>
      <c r="B737" s="64">
        <v>44684</v>
      </c>
      <c r="C737" s="64">
        <v>44691</v>
      </c>
      <c r="D737" s="20" t="s">
        <v>195</v>
      </c>
      <c r="E737" s="20">
        <v>1</v>
      </c>
      <c r="F737" s="20" t="s">
        <v>219</v>
      </c>
    </row>
    <row r="738" spans="1:6" x14ac:dyDescent="0.25">
      <c r="A738" s="20" t="s">
        <v>484</v>
      </c>
      <c r="B738" s="64">
        <v>44684</v>
      </c>
      <c r="C738" s="64">
        <v>44691</v>
      </c>
      <c r="D738" s="20" t="s">
        <v>195</v>
      </c>
      <c r="E738" s="20">
        <v>1</v>
      </c>
      <c r="F738" s="20" t="s">
        <v>219</v>
      </c>
    </row>
    <row r="739" spans="1:6" x14ac:dyDescent="0.25">
      <c r="A739" s="20" t="s">
        <v>484</v>
      </c>
      <c r="B739" s="64">
        <v>44684</v>
      </c>
      <c r="C739" s="64">
        <v>44691</v>
      </c>
      <c r="D739" s="20" t="s">
        <v>195</v>
      </c>
      <c r="E739" s="20">
        <v>1</v>
      </c>
      <c r="F739" s="20" t="s">
        <v>219</v>
      </c>
    </row>
    <row r="740" spans="1:6" x14ac:dyDescent="0.25">
      <c r="A740" s="20" t="s">
        <v>484</v>
      </c>
      <c r="B740" s="64">
        <v>44684</v>
      </c>
      <c r="C740" s="64">
        <v>44691</v>
      </c>
      <c r="D740" s="20" t="s">
        <v>195</v>
      </c>
      <c r="E740" s="20">
        <v>1</v>
      </c>
      <c r="F740" s="20" t="s">
        <v>219</v>
      </c>
    </row>
    <row r="741" spans="1:6" x14ac:dyDescent="0.25">
      <c r="A741" s="20" t="s">
        <v>484</v>
      </c>
      <c r="B741" s="64">
        <v>44684</v>
      </c>
      <c r="C741" s="64">
        <v>44691</v>
      </c>
      <c r="D741" s="20" t="s">
        <v>195</v>
      </c>
      <c r="E741" s="20">
        <v>1</v>
      </c>
      <c r="F741" s="20" t="s">
        <v>219</v>
      </c>
    </row>
    <row r="742" spans="1:6" x14ac:dyDescent="0.25">
      <c r="A742" s="20" t="s">
        <v>484</v>
      </c>
      <c r="B742" s="64">
        <v>44684</v>
      </c>
      <c r="C742" s="64">
        <v>44691</v>
      </c>
      <c r="D742" s="20" t="s">
        <v>195</v>
      </c>
      <c r="E742" s="20">
        <v>1</v>
      </c>
      <c r="F742" s="20" t="s">
        <v>219</v>
      </c>
    </row>
    <row r="743" spans="1:6" x14ac:dyDescent="0.25">
      <c r="A743" s="20" t="s">
        <v>484</v>
      </c>
      <c r="B743" s="64">
        <v>44684</v>
      </c>
      <c r="C743" s="64">
        <v>44691</v>
      </c>
      <c r="D743" s="20" t="s">
        <v>195</v>
      </c>
      <c r="E743" s="20">
        <v>1</v>
      </c>
      <c r="F743" s="20" t="s">
        <v>219</v>
      </c>
    </row>
    <row r="744" spans="1:6" x14ac:dyDescent="0.25">
      <c r="A744" s="20" t="s">
        <v>484</v>
      </c>
      <c r="B744" s="64">
        <v>44684</v>
      </c>
      <c r="C744" s="64">
        <v>44691</v>
      </c>
      <c r="D744" s="20" t="s">
        <v>195</v>
      </c>
      <c r="E744" s="20">
        <v>1</v>
      </c>
      <c r="F744" s="20" t="s">
        <v>219</v>
      </c>
    </row>
    <row r="745" spans="1:6" x14ac:dyDescent="0.25">
      <c r="A745" s="20" t="s">
        <v>484</v>
      </c>
      <c r="B745" s="64">
        <v>44684</v>
      </c>
      <c r="C745" s="64">
        <v>44691</v>
      </c>
      <c r="D745" s="20" t="s">
        <v>195</v>
      </c>
      <c r="E745" s="20">
        <v>1</v>
      </c>
      <c r="F745" s="20" t="s">
        <v>219</v>
      </c>
    </row>
    <row r="746" spans="1:6" x14ac:dyDescent="0.25">
      <c r="A746" s="20" t="s">
        <v>484</v>
      </c>
      <c r="B746" s="64">
        <v>44684</v>
      </c>
      <c r="C746" s="64">
        <v>44691</v>
      </c>
      <c r="D746" s="20" t="s">
        <v>195</v>
      </c>
      <c r="E746" s="20">
        <v>1</v>
      </c>
      <c r="F746" s="20" t="s">
        <v>219</v>
      </c>
    </row>
    <row r="747" spans="1:6" x14ac:dyDescent="0.25">
      <c r="A747" s="20" t="s">
        <v>484</v>
      </c>
      <c r="B747" s="64">
        <v>44684</v>
      </c>
      <c r="C747" s="64">
        <v>44691</v>
      </c>
      <c r="D747" s="20" t="s">
        <v>158</v>
      </c>
      <c r="E747" s="20">
        <v>4</v>
      </c>
      <c r="F747" s="20" t="s">
        <v>199</v>
      </c>
    </row>
    <row r="748" spans="1:6" x14ac:dyDescent="0.25">
      <c r="A748" s="20" t="s">
        <v>484</v>
      </c>
      <c r="B748" s="64">
        <v>44684</v>
      </c>
      <c r="C748" s="64">
        <v>44691</v>
      </c>
      <c r="D748" s="20" t="s">
        <v>195</v>
      </c>
      <c r="E748" s="20">
        <v>1</v>
      </c>
      <c r="F748" s="20" t="s">
        <v>219</v>
      </c>
    </row>
    <row r="749" spans="1:6" x14ac:dyDescent="0.25">
      <c r="A749" s="20" t="s">
        <v>484</v>
      </c>
      <c r="B749" s="64">
        <v>44684</v>
      </c>
      <c r="C749" s="64">
        <v>44691</v>
      </c>
      <c r="D749" s="20" t="s">
        <v>195</v>
      </c>
      <c r="E749" s="20">
        <v>1</v>
      </c>
      <c r="F749" s="20" t="s">
        <v>219</v>
      </c>
    </row>
    <row r="750" spans="1:6" x14ac:dyDescent="0.25">
      <c r="A750" s="20" t="s">
        <v>484</v>
      </c>
      <c r="B750" s="64">
        <v>44684</v>
      </c>
      <c r="C750" s="64">
        <v>44691</v>
      </c>
      <c r="D750" s="20" t="s">
        <v>195</v>
      </c>
      <c r="E750" s="20">
        <v>1</v>
      </c>
      <c r="F750" s="20" t="s">
        <v>267</v>
      </c>
    </row>
    <row r="751" spans="1:6" x14ac:dyDescent="0.25">
      <c r="A751" s="20" t="s">
        <v>484</v>
      </c>
      <c r="B751" s="64">
        <v>44684</v>
      </c>
      <c r="C751" s="64">
        <v>44691</v>
      </c>
      <c r="D751" s="20" t="s">
        <v>195</v>
      </c>
      <c r="E751" s="20">
        <v>1</v>
      </c>
      <c r="F751" s="20" t="s">
        <v>219</v>
      </c>
    </row>
    <row r="752" spans="1:6" x14ac:dyDescent="0.25">
      <c r="A752" s="20" t="s">
        <v>484</v>
      </c>
      <c r="B752" s="64">
        <v>44684</v>
      </c>
      <c r="C752" s="64">
        <v>44691</v>
      </c>
      <c r="D752" s="20" t="s">
        <v>195</v>
      </c>
      <c r="E752" s="20">
        <v>1</v>
      </c>
      <c r="F752" s="20" t="s">
        <v>219</v>
      </c>
    </row>
    <row r="753" spans="1:6" x14ac:dyDescent="0.25">
      <c r="A753" s="20" t="s">
        <v>484</v>
      </c>
      <c r="B753" s="64">
        <v>44684</v>
      </c>
      <c r="C753" s="64">
        <v>44691</v>
      </c>
      <c r="D753" s="20" t="s">
        <v>195</v>
      </c>
      <c r="E753" s="20">
        <v>1</v>
      </c>
      <c r="F753" s="20" t="s">
        <v>219</v>
      </c>
    </row>
    <row r="754" spans="1:6" x14ac:dyDescent="0.25">
      <c r="A754" s="20" t="s">
        <v>484</v>
      </c>
      <c r="B754" s="64">
        <v>44691</v>
      </c>
      <c r="C754" s="64">
        <v>44698</v>
      </c>
      <c r="D754" s="20" t="s">
        <v>195</v>
      </c>
      <c r="E754" s="20">
        <v>1</v>
      </c>
      <c r="F754" s="20" t="s">
        <v>219</v>
      </c>
    </row>
    <row r="755" spans="1:6" x14ac:dyDescent="0.25">
      <c r="A755" s="20" t="s">
        <v>484</v>
      </c>
      <c r="B755" s="64">
        <v>44691</v>
      </c>
      <c r="C755" s="64">
        <v>44698</v>
      </c>
      <c r="D755" s="20" t="s">
        <v>195</v>
      </c>
      <c r="E755" s="20">
        <v>1</v>
      </c>
      <c r="F755" s="20" t="s">
        <v>219</v>
      </c>
    </row>
    <row r="756" spans="1:6" x14ac:dyDescent="0.25">
      <c r="A756" s="20" t="s">
        <v>484</v>
      </c>
      <c r="B756" s="64">
        <v>44691</v>
      </c>
      <c r="C756" s="64">
        <v>44698</v>
      </c>
      <c r="D756" s="20" t="s">
        <v>158</v>
      </c>
      <c r="E756" s="20">
        <v>4</v>
      </c>
      <c r="F756" s="20" t="s">
        <v>199</v>
      </c>
    </row>
    <row r="757" spans="1:6" x14ac:dyDescent="0.25">
      <c r="A757" s="20" t="s">
        <v>484</v>
      </c>
      <c r="B757" s="64">
        <v>44691</v>
      </c>
      <c r="C757" s="64">
        <v>44698</v>
      </c>
      <c r="D757" s="20" t="s">
        <v>195</v>
      </c>
      <c r="E757" s="20">
        <v>1</v>
      </c>
      <c r="F757" s="20" t="s">
        <v>219</v>
      </c>
    </row>
    <row r="758" spans="1:6" x14ac:dyDescent="0.25">
      <c r="A758" s="20" t="s">
        <v>484</v>
      </c>
      <c r="B758" s="64">
        <v>44691</v>
      </c>
      <c r="C758" s="64">
        <v>44698</v>
      </c>
      <c r="D758" s="20" t="s">
        <v>195</v>
      </c>
      <c r="E758" s="20">
        <v>1</v>
      </c>
      <c r="F758" s="20" t="s">
        <v>219</v>
      </c>
    </row>
    <row r="759" spans="1:6" x14ac:dyDescent="0.25">
      <c r="A759" s="20" t="s">
        <v>484</v>
      </c>
      <c r="B759" s="64">
        <v>44691</v>
      </c>
      <c r="C759" s="64">
        <v>44698</v>
      </c>
      <c r="D759" s="20" t="s">
        <v>195</v>
      </c>
      <c r="E759" s="20">
        <v>1</v>
      </c>
      <c r="F759" s="20" t="s">
        <v>219</v>
      </c>
    </row>
    <row r="760" spans="1:6" x14ac:dyDescent="0.25">
      <c r="A760" s="20" t="s">
        <v>484</v>
      </c>
      <c r="B760" s="64">
        <v>44691</v>
      </c>
      <c r="C760" s="64">
        <v>44698</v>
      </c>
      <c r="D760" s="20" t="s">
        <v>158</v>
      </c>
      <c r="E760" s="20">
        <v>4</v>
      </c>
      <c r="F760" s="20" t="s">
        <v>199</v>
      </c>
    </row>
    <row r="761" spans="1:6" x14ac:dyDescent="0.25">
      <c r="A761" s="20" t="s">
        <v>484</v>
      </c>
      <c r="B761" s="64">
        <v>44691</v>
      </c>
      <c r="C761" s="64">
        <v>44698</v>
      </c>
      <c r="D761" s="20" t="s">
        <v>158</v>
      </c>
      <c r="E761" s="20">
        <v>4</v>
      </c>
      <c r="F761" s="20" t="s">
        <v>199</v>
      </c>
    </row>
    <row r="762" spans="1:6" x14ac:dyDescent="0.25">
      <c r="A762" s="20" t="s">
        <v>484</v>
      </c>
      <c r="B762" s="64">
        <v>44691</v>
      </c>
      <c r="C762" s="64">
        <v>44698</v>
      </c>
      <c r="D762" s="20" t="s">
        <v>195</v>
      </c>
      <c r="E762" s="20">
        <v>1</v>
      </c>
      <c r="F762" s="20" t="s">
        <v>219</v>
      </c>
    </row>
    <row r="763" spans="1:6" x14ac:dyDescent="0.25">
      <c r="A763" s="20" t="s">
        <v>484</v>
      </c>
      <c r="B763" s="64">
        <v>44691</v>
      </c>
      <c r="C763" s="64">
        <v>44698</v>
      </c>
      <c r="D763" s="20" t="s">
        <v>195</v>
      </c>
      <c r="E763" s="20">
        <v>1</v>
      </c>
      <c r="F763" s="20" t="s">
        <v>219</v>
      </c>
    </row>
    <row r="764" spans="1:6" x14ac:dyDescent="0.25">
      <c r="A764" s="20" t="s">
        <v>484</v>
      </c>
      <c r="B764" s="64">
        <v>44691</v>
      </c>
      <c r="C764" s="64">
        <v>44698</v>
      </c>
      <c r="D764" s="20" t="s">
        <v>195</v>
      </c>
      <c r="E764" s="20">
        <v>1</v>
      </c>
      <c r="F764" s="20" t="s">
        <v>219</v>
      </c>
    </row>
    <row r="765" spans="1:6" x14ac:dyDescent="0.25">
      <c r="A765" s="20" t="s">
        <v>484</v>
      </c>
      <c r="B765" s="64">
        <v>44691</v>
      </c>
      <c r="C765" s="64">
        <v>44698</v>
      </c>
      <c r="D765" s="20" t="s">
        <v>195</v>
      </c>
      <c r="E765" s="20">
        <v>1</v>
      </c>
      <c r="F765" s="20" t="s">
        <v>219</v>
      </c>
    </row>
    <row r="766" spans="1:6" x14ac:dyDescent="0.25">
      <c r="A766" s="20" t="s">
        <v>484</v>
      </c>
      <c r="B766" s="64">
        <v>44691</v>
      </c>
      <c r="C766" s="64">
        <v>44698</v>
      </c>
      <c r="D766" s="20" t="s">
        <v>195</v>
      </c>
      <c r="E766" s="20">
        <v>1</v>
      </c>
      <c r="F766" s="20" t="s">
        <v>219</v>
      </c>
    </row>
    <row r="767" spans="1:6" x14ac:dyDescent="0.25">
      <c r="A767" s="20" t="s">
        <v>484</v>
      </c>
      <c r="B767" s="64">
        <v>44691</v>
      </c>
      <c r="C767" s="64">
        <v>44698</v>
      </c>
      <c r="D767" s="20" t="s">
        <v>195</v>
      </c>
      <c r="E767" s="20">
        <v>1</v>
      </c>
      <c r="F767" s="20" t="s">
        <v>219</v>
      </c>
    </row>
    <row r="768" spans="1:6" x14ac:dyDescent="0.25">
      <c r="A768" s="20" t="s">
        <v>484</v>
      </c>
      <c r="B768" s="64">
        <v>44691</v>
      </c>
      <c r="C768" s="64">
        <v>44698</v>
      </c>
      <c r="D768" s="20" t="s">
        <v>195</v>
      </c>
      <c r="E768" s="20">
        <v>1</v>
      </c>
      <c r="F768" s="20" t="s">
        <v>219</v>
      </c>
    </row>
    <row r="769" spans="1:6" x14ac:dyDescent="0.25">
      <c r="A769" s="20" t="s">
        <v>484</v>
      </c>
      <c r="B769" s="64">
        <v>44691</v>
      </c>
      <c r="C769" s="64">
        <v>44698</v>
      </c>
      <c r="D769" s="20" t="s">
        <v>195</v>
      </c>
      <c r="E769" s="20">
        <v>1</v>
      </c>
      <c r="F769" s="20" t="s">
        <v>219</v>
      </c>
    </row>
    <row r="770" spans="1:6" x14ac:dyDescent="0.25">
      <c r="A770" s="20" t="s">
        <v>484</v>
      </c>
      <c r="B770" s="64">
        <v>44691</v>
      </c>
      <c r="C770" s="64">
        <v>44698</v>
      </c>
      <c r="D770" s="20" t="s">
        <v>195</v>
      </c>
      <c r="E770" s="20">
        <v>1</v>
      </c>
      <c r="F770" s="20" t="s">
        <v>219</v>
      </c>
    </row>
    <row r="771" spans="1:6" x14ac:dyDescent="0.25">
      <c r="A771" s="20" t="s">
        <v>484</v>
      </c>
      <c r="B771" s="64">
        <v>44691</v>
      </c>
      <c r="C771" s="64">
        <v>44698</v>
      </c>
      <c r="D771" s="20" t="s">
        <v>195</v>
      </c>
      <c r="E771" s="20">
        <v>1</v>
      </c>
      <c r="F771" s="20" t="s">
        <v>219</v>
      </c>
    </row>
    <row r="772" spans="1:6" x14ac:dyDescent="0.25">
      <c r="A772" s="20" t="s">
        <v>484</v>
      </c>
      <c r="B772" s="64">
        <v>44691</v>
      </c>
      <c r="C772" s="64">
        <v>44698</v>
      </c>
      <c r="D772" s="20" t="s">
        <v>195</v>
      </c>
      <c r="E772" s="20">
        <v>1</v>
      </c>
      <c r="F772" s="20" t="s">
        <v>219</v>
      </c>
    </row>
    <row r="773" spans="1:6" x14ac:dyDescent="0.25">
      <c r="A773" s="20" t="s">
        <v>484</v>
      </c>
      <c r="B773" s="64">
        <v>44691</v>
      </c>
      <c r="C773" s="64">
        <v>44698</v>
      </c>
      <c r="D773" s="20" t="s">
        <v>158</v>
      </c>
      <c r="E773" s="20">
        <v>4</v>
      </c>
      <c r="F773" s="20" t="s">
        <v>199</v>
      </c>
    </row>
    <row r="774" spans="1:6" x14ac:dyDescent="0.25">
      <c r="A774" s="20" t="s">
        <v>484</v>
      </c>
      <c r="B774" s="64">
        <v>44691</v>
      </c>
      <c r="C774" s="64">
        <v>44698</v>
      </c>
      <c r="D774" s="20" t="s">
        <v>195</v>
      </c>
      <c r="E774" s="20">
        <v>1</v>
      </c>
      <c r="F774" s="20" t="s">
        <v>219</v>
      </c>
    </row>
    <row r="775" spans="1:6" x14ac:dyDescent="0.25">
      <c r="A775" s="20" t="s">
        <v>484</v>
      </c>
      <c r="B775" s="64">
        <v>44691</v>
      </c>
      <c r="C775" s="64">
        <v>44698</v>
      </c>
      <c r="D775" s="20" t="s">
        <v>195</v>
      </c>
      <c r="E775" s="20">
        <v>1</v>
      </c>
      <c r="F775" s="20" t="s">
        <v>219</v>
      </c>
    </row>
    <row r="776" spans="1:6" x14ac:dyDescent="0.25">
      <c r="A776" s="20" t="s">
        <v>484</v>
      </c>
      <c r="B776" s="64">
        <v>44691</v>
      </c>
      <c r="C776" s="64">
        <v>44698</v>
      </c>
      <c r="D776" s="20" t="s">
        <v>195</v>
      </c>
      <c r="E776" s="20">
        <v>1</v>
      </c>
      <c r="F776" s="20" t="s">
        <v>267</v>
      </c>
    </row>
    <row r="777" spans="1:6" x14ac:dyDescent="0.25">
      <c r="A777" s="20" t="s">
        <v>484</v>
      </c>
      <c r="B777" s="64">
        <v>44691</v>
      </c>
      <c r="C777" s="64">
        <v>44698</v>
      </c>
      <c r="D777" s="20" t="s">
        <v>195</v>
      </c>
      <c r="E777" s="20">
        <v>1</v>
      </c>
      <c r="F777" s="20" t="s">
        <v>219</v>
      </c>
    </row>
    <row r="778" spans="1:6" x14ac:dyDescent="0.25">
      <c r="A778" s="20" t="s">
        <v>484</v>
      </c>
      <c r="B778" s="64">
        <v>44691</v>
      </c>
      <c r="C778" s="64">
        <v>44698</v>
      </c>
      <c r="D778" s="20" t="s">
        <v>195</v>
      </c>
      <c r="E778" s="20">
        <v>1</v>
      </c>
      <c r="F778" s="20" t="s">
        <v>219</v>
      </c>
    </row>
    <row r="779" spans="1:6" x14ac:dyDescent="0.25">
      <c r="A779" s="20" t="s">
        <v>484</v>
      </c>
      <c r="B779" s="64">
        <v>44691</v>
      </c>
      <c r="C779" s="64">
        <v>44698</v>
      </c>
      <c r="D779" s="20" t="s">
        <v>195</v>
      </c>
      <c r="E779" s="20">
        <v>1</v>
      </c>
      <c r="F779" s="20" t="s">
        <v>219</v>
      </c>
    </row>
    <row r="780" spans="1:6" x14ac:dyDescent="0.25">
      <c r="A780" s="20" t="s">
        <v>484</v>
      </c>
      <c r="B780" s="64">
        <v>44698</v>
      </c>
      <c r="C780" s="64">
        <v>44705</v>
      </c>
      <c r="D780" s="20" t="s">
        <v>196</v>
      </c>
      <c r="E780" s="20">
        <v>2</v>
      </c>
      <c r="F780" s="20" t="s">
        <v>269</v>
      </c>
    </row>
    <row r="781" spans="1:6" x14ac:dyDescent="0.25">
      <c r="A781" s="20" t="s">
        <v>484</v>
      </c>
      <c r="B781" s="64">
        <v>44698</v>
      </c>
      <c r="C781" s="64">
        <v>44705</v>
      </c>
      <c r="D781" s="20" t="s">
        <v>195</v>
      </c>
      <c r="E781" s="20">
        <v>1</v>
      </c>
      <c r="F781" s="20" t="s">
        <v>219</v>
      </c>
    </row>
    <row r="782" spans="1:6" x14ac:dyDescent="0.25">
      <c r="A782" s="20" t="s">
        <v>484</v>
      </c>
      <c r="B782" s="64">
        <v>44698</v>
      </c>
      <c r="C782" s="64">
        <v>44705</v>
      </c>
      <c r="D782" s="20" t="s">
        <v>158</v>
      </c>
      <c r="E782" s="20">
        <v>4</v>
      </c>
      <c r="F782" s="20" t="s">
        <v>199</v>
      </c>
    </row>
    <row r="783" spans="1:6" x14ac:dyDescent="0.25">
      <c r="A783" s="20" t="s">
        <v>484</v>
      </c>
      <c r="B783" s="64">
        <v>44698</v>
      </c>
      <c r="C783" s="64">
        <v>44705</v>
      </c>
      <c r="D783" s="20" t="s">
        <v>195</v>
      </c>
      <c r="E783" s="20">
        <v>1</v>
      </c>
      <c r="F783" s="20" t="s">
        <v>219</v>
      </c>
    </row>
    <row r="784" spans="1:6" x14ac:dyDescent="0.25">
      <c r="A784" s="20" t="s">
        <v>484</v>
      </c>
      <c r="B784" s="64">
        <v>44698</v>
      </c>
      <c r="C784" s="64">
        <v>44705</v>
      </c>
      <c r="D784" s="20" t="s">
        <v>195</v>
      </c>
      <c r="E784" s="20">
        <v>1</v>
      </c>
      <c r="F784" s="20" t="s">
        <v>219</v>
      </c>
    </row>
    <row r="785" spans="1:6" x14ac:dyDescent="0.25">
      <c r="A785" s="20" t="s">
        <v>484</v>
      </c>
      <c r="B785" s="64">
        <v>44698</v>
      </c>
      <c r="C785" s="64">
        <v>44705</v>
      </c>
      <c r="D785" s="20" t="s">
        <v>158</v>
      </c>
      <c r="E785" s="20">
        <v>4</v>
      </c>
      <c r="F785" s="20" t="s">
        <v>199</v>
      </c>
    </row>
    <row r="786" spans="1:6" x14ac:dyDescent="0.25">
      <c r="A786" s="20" t="s">
        <v>484</v>
      </c>
      <c r="B786" s="64">
        <v>44698</v>
      </c>
      <c r="C786" s="64">
        <v>44705</v>
      </c>
      <c r="D786" s="20" t="s">
        <v>158</v>
      </c>
      <c r="E786" s="20">
        <v>4</v>
      </c>
      <c r="F786" s="20" t="s">
        <v>199</v>
      </c>
    </row>
    <row r="787" spans="1:6" x14ac:dyDescent="0.25">
      <c r="A787" s="20" t="s">
        <v>484</v>
      </c>
      <c r="B787" s="64">
        <v>44698</v>
      </c>
      <c r="C787" s="64">
        <v>44705</v>
      </c>
      <c r="D787" s="20" t="s">
        <v>158</v>
      </c>
      <c r="E787" s="20">
        <v>4</v>
      </c>
      <c r="F787" s="20" t="s">
        <v>199</v>
      </c>
    </row>
    <row r="788" spans="1:6" x14ac:dyDescent="0.25">
      <c r="A788" s="20" t="s">
        <v>484</v>
      </c>
      <c r="B788" s="64">
        <v>44698</v>
      </c>
      <c r="C788" s="64">
        <v>44705</v>
      </c>
      <c r="D788" s="20" t="s">
        <v>195</v>
      </c>
      <c r="E788" s="20">
        <v>1</v>
      </c>
      <c r="F788" s="20" t="s">
        <v>219</v>
      </c>
    </row>
    <row r="789" spans="1:6" x14ac:dyDescent="0.25">
      <c r="A789" s="20" t="s">
        <v>484</v>
      </c>
      <c r="B789" s="64">
        <v>44698</v>
      </c>
      <c r="C789" s="64">
        <v>44705</v>
      </c>
      <c r="D789" s="20" t="s">
        <v>195</v>
      </c>
      <c r="E789" s="20">
        <v>1</v>
      </c>
      <c r="F789" s="20" t="s">
        <v>214</v>
      </c>
    </row>
    <row r="790" spans="1:6" x14ac:dyDescent="0.25">
      <c r="A790" s="20" t="s">
        <v>484</v>
      </c>
      <c r="B790" s="64">
        <v>44698</v>
      </c>
      <c r="C790" s="64">
        <v>44705</v>
      </c>
      <c r="D790" s="20" t="s">
        <v>195</v>
      </c>
      <c r="E790" s="20">
        <v>1</v>
      </c>
      <c r="F790" s="20" t="s">
        <v>214</v>
      </c>
    </row>
    <row r="791" spans="1:6" x14ac:dyDescent="0.25">
      <c r="A791" s="20" t="s">
        <v>484</v>
      </c>
      <c r="B791" s="64">
        <v>44698</v>
      </c>
      <c r="C791" s="64">
        <v>44705</v>
      </c>
      <c r="D791" s="20" t="s">
        <v>195</v>
      </c>
      <c r="E791" s="20">
        <v>1</v>
      </c>
      <c r="F791" s="20" t="s">
        <v>214</v>
      </c>
    </row>
    <row r="792" spans="1:6" x14ac:dyDescent="0.25">
      <c r="A792" s="20" t="s">
        <v>484</v>
      </c>
      <c r="B792" s="64">
        <v>44698</v>
      </c>
      <c r="C792" s="64">
        <v>44705</v>
      </c>
      <c r="D792" s="20" t="s">
        <v>195</v>
      </c>
      <c r="E792" s="20">
        <v>1</v>
      </c>
      <c r="F792" s="20" t="s">
        <v>219</v>
      </c>
    </row>
    <row r="793" spans="1:6" x14ac:dyDescent="0.25">
      <c r="A793" s="20" t="s">
        <v>484</v>
      </c>
      <c r="B793" s="64">
        <v>44698</v>
      </c>
      <c r="C793" s="64">
        <v>44705</v>
      </c>
      <c r="D793" s="20" t="s">
        <v>158</v>
      </c>
      <c r="E793" s="20">
        <v>4</v>
      </c>
      <c r="F793" s="20" t="s">
        <v>219</v>
      </c>
    </row>
    <row r="794" spans="1:6" x14ac:dyDescent="0.25">
      <c r="A794" s="20" t="s">
        <v>484</v>
      </c>
      <c r="B794" s="64">
        <v>44698</v>
      </c>
      <c r="C794" s="64">
        <v>44705</v>
      </c>
      <c r="D794" s="20" t="s">
        <v>195</v>
      </c>
      <c r="E794" s="20">
        <v>1</v>
      </c>
      <c r="F794" s="20" t="s">
        <v>219</v>
      </c>
    </row>
    <row r="795" spans="1:6" x14ac:dyDescent="0.25">
      <c r="A795" s="20" t="s">
        <v>484</v>
      </c>
      <c r="B795" s="64">
        <v>44698</v>
      </c>
      <c r="C795" s="64">
        <v>44705</v>
      </c>
      <c r="D795" s="20" t="s">
        <v>195</v>
      </c>
      <c r="E795" s="20">
        <v>1</v>
      </c>
      <c r="F795" s="20" t="s">
        <v>219</v>
      </c>
    </row>
    <row r="796" spans="1:6" x14ac:dyDescent="0.25">
      <c r="A796" s="20" t="s">
        <v>484</v>
      </c>
      <c r="B796" s="64">
        <v>44698</v>
      </c>
      <c r="C796" s="64">
        <v>44705</v>
      </c>
      <c r="D796" s="20" t="s">
        <v>195</v>
      </c>
      <c r="E796" s="20">
        <v>1</v>
      </c>
      <c r="F796" s="20" t="s">
        <v>219</v>
      </c>
    </row>
    <row r="797" spans="1:6" x14ac:dyDescent="0.25">
      <c r="A797" s="20" t="s">
        <v>484</v>
      </c>
      <c r="B797" s="64">
        <v>44698</v>
      </c>
      <c r="C797" s="64">
        <v>44705</v>
      </c>
      <c r="D797" s="20" t="s">
        <v>195</v>
      </c>
      <c r="E797" s="20">
        <v>1</v>
      </c>
      <c r="F797" s="20" t="s">
        <v>270</v>
      </c>
    </row>
    <row r="798" spans="1:6" x14ac:dyDescent="0.25">
      <c r="A798" s="20" t="s">
        <v>484</v>
      </c>
      <c r="B798" s="64">
        <v>44698</v>
      </c>
      <c r="C798" s="64">
        <v>44705</v>
      </c>
      <c r="D798" s="20" t="s">
        <v>196</v>
      </c>
      <c r="E798" s="20">
        <v>2</v>
      </c>
      <c r="F798" s="20" t="s">
        <v>271</v>
      </c>
    </row>
    <row r="799" spans="1:6" x14ac:dyDescent="0.25">
      <c r="A799" s="20" t="s">
        <v>484</v>
      </c>
      <c r="B799" s="64">
        <v>44698</v>
      </c>
      <c r="C799" s="64">
        <v>44705</v>
      </c>
      <c r="D799" s="20" t="s">
        <v>158</v>
      </c>
      <c r="E799" s="20">
        <v>4</v>
      </c>
      <c r="F799" s="20" t="s">
        <v>199</v>
      </c>
    </row>
    <row r="800" spans="1:6" x14ac:dyDescent="0.25">
      <c r="A800" s="20" t="s">
        <v>484</v>
      </c>
      <c r="B800" s="64">
        <v>44698</v>
      </c>
      <c r="C800" s="64">
        <v>44705</v>
      </c>
      <c r="D800" s="20" t="s">
        <v>195</v>
      </c>
      <c r="E800" s="20">
        <v>1</v>
      </c>
      <c r="F800" s="20" t="s">
        <v>219</v>
      </c>
    </row>
    <row r="801" spans="1:6" x14ac:dyDescent="0.25">
      <c r="A801" s="20" t="s">
        <v>484</v>
      </c>
      <c r="B801" s="64">
        <v>44698</v>
      </c>
      <c r="C801" s="64">
        <v>44705</v>
      </c>
      <c r="D801" s="20" t="s">
        <v>195</v>
      </c>
      <c r="E801" s="20">
        <v>1</v>
      </c>
      <c r="F801" s="20" t="s">
        <v>219</v>
      </c>
    </row>
    <row r="802" spans="1:6" x14ac:dyDescent="0.25">
      <c r="A802" s="20" t="s">
        <v>484</v>
      </c>
      <c r="B802" s="64">
        <v>44698</v>
      </c>
      <c r="C802" s="64">
        <v>44705</v>
      </c>
      <c r="D802" s="20" t="s">
        <v>195</v>
      </c>
      <c r="E802" s="20">
        <v>1</v>
      </c>
      <c r="F802" s="20" t="s">
        <v>267</v>
      </c>
    </row>
    <row r="803" spans="1:6" x14ac:dyDescent="0.25">
      <c r="A803" s="20" t="s">
        <v>484</v>
      </c>
      <c r="B803" s="64">
        <v>44698</v>
      </c>
      <c r="C803" s="64">
        <v>44705</v>
      </c>
      <c r="D803" s="20" t="s">
        <v>195</v>
      </c>
      <c r="E803" s="20">
        <v>1</v>
      </c>
      <c r="F803" s="20" t="s">
        <v>219</v>
      </c>
    </row>
    <row r="804" spans="1:6" x14ac:dyDescent="0.25">
      <c r="A804" s="20" t="s">
        <v>484</v>
      </c>
      <c r="B804" s="64">
        <v>44698</v>
      </c>
      <c r="C804" s="64">
        <v>44705</v>
      </c>
      <c r="D804" s="20" t="s">
        <v>195</v>
      </c>
      <c r="E804" s="20">
        <v>1</v>
      </c>
      <c r="F804" s="20" t="s">
        <v>219</v>
      </c>
    </row>
    <row r="805" spans="1:6" x14ac:dyDescent="0.25">
      <c r="A805" s="20" t="s">
        <v>484</v>
      </c>
      <c r="B805" s="64">
        <v>44698</v>
      </c>
      <c r="C805" s="64">
        <v>44705</v>
      </c>
      <c r="D805" s="20" t="s">
        <v>195</v>
      </c>
      <c r="E805" s="20">
        <v>1</v>
      </c>
      <c r="F805" s="20" t="s">
        <v>219</v>
      </c>
    </row>
    <row r="806" spans="1:6" x14ac:dyDescent="0.25">
      <c r="A806" s="20" t="s">
        <v>484</v>
      </c>
      <c r="B806" s="64">
        <v>44705</v>
      </c>
      <c r="C806" s="64">
        <v>44712</v>
      </c>
      <c r="D806" s="20" t="s">
        <v>195</v>
      </c>
      <c r="E806" s="20">
        <v>1</v>
      </c>
      <c r="F806" s="20" t="s">
        <v>219</v>
      </c>
    </row>
    <row r="807" spans="1:6" x14ac:dyDescent="0.25">
      <c r="A807" s="20" t="s">
        <v>484</v>
      </c>
      <c r="B807" s="64">
        <v>44705</v>
      </c>
      <c r="C807" s="64">
        <v>44712</v>
      </c>
      <c r="D807" s="20" t="s">
        <v>195</v>
      </c>
      <c r="E807" s="20">
        <v>1</v>
      </c>
      <c r="F807" s="20" t="s">
        <v>219</v>
      </c>
    </row>
    <row r="808" spans="1:6" x14ac:dyDescent="0.25">
      <c r="A808" s="20" t="s">
        <v>484</v>
      </c>
      <c r="B808" s="64">
        <v>44705</v>
      </c>
      <c r="C808" s="64">
        <v>44712</v>
      </c>
      <c r="D808" s="20" t="s">
        <v>158</v>
      </c>
      <c r="E808" s="20">
        <v>4</v>
      </c>
      <c r="F808" s="20" t="s">
        <v>199</v>
      </c>
    </row>
    <row r="809" spans="1:6" x14ac:dyDescent="0.25">
      <c r="A809" s="20" t="s">
        <v>484</v>
      </c>
      <c r="B809" s="64">
        <v>44705</v>
      </c>
      <c r="C809" s="64">
        <v>44712</v>
      </c>
      <c r="D809" s="20" t="s">
        <v>158</v>
      </c>
      <c r="E809" s="20">
        <v>4</v>
      </c>
      <c r="F809" s="20" t="s">
        <v>272</v>
      </c>
    </row>
    <row r="810" spans="1:6" x14ac:dyDescent="0.25">
      <c r="A810" s="20" t="s">
        <v>484</v>
      </c>
      <c r="B810" s="64">
        <v>44705</v>
      </c>
      <c r="C810" s="64">
        <v>44712</v>
      </c>
      <c r="D810" s="20" t="s">
        <v>195</v>
      </c>
      <c r="E810" s="20">
        <v>1</v>
      </c>
      <c r="F810" s="20" t="s">
        <v>219</v>
      </c>
    </row>
    <row r="811" spans="1:6" x14ac:dyDescent="0.25">
      <c r="A811" s="20" t="s">
        <v>484</v>
      </c>
      <c r="B811" s="64">
        <v>44705</v>
      </c>
      <c r="C811" s="64">
        <v>44712</v>
      </c>
      <c r="D811" s="20" t="s">
        <v>158</v>
      </c>
      <c r="E811" s="20">
        <v>4</v>
      </c>
      <c r="F811" s="20" t="s">
        <v>199</v>
      </c>
    </row>
    <row r="812" spans="1:6" x14ac:dyDescent="0.25">
      <c r="A812" s="20" t="s">
        <v>484</v>
      </c>
      <c r="B812" s="64">
        <v>44705</v>
      </c>
      <c r="C812" s="64">
        <v>44712</v>
      </c>
      <c r="D812" s="20" t="s">
        <v>158</v>
      </c>
      <c r="E812" s="20">
        <v>4</v>
      </c>
      <c r="F812" s="20" t="s">
        <v>199</v>
      </c>
    </row>
    <row r="813" spans="1:6" x14ac:dyDescent="0.25">
      <c r="A813" s="20" t="s">
        <v>484</v>
      </c>
      <c r="B813" s="64">
        <v>44705</v>
      </c>
      <c r="C813" s="64">
        <v>44712</v>
      </c>
      <c r="D813" s="20" t="s">
        <v>158</v>
      </c>
      <c r="E813" s="20">
        <v>4</v>
      </c>
      <c r="F813" s="20" t="s">
        <v>199</v>
      </c>
    </row>
    <row r="814" spans="1:6" x14ac:dyDescent="0.25">
      <c r="A814" s="20" t="s">
        <v>484</v>
      </c>
      <c r="B814" s="64">
        <v>44705</v>
      </c>
      <c r="C814" s="64">
        <v>44712</v>
      </c>
      <c r="D814" s="20" t="s">
        <v>195</v>
      </c>
      <c r="E814" s="20">
        <v>1</v>
      </c>
      <c r="F814" s="20" t="s">
        <v>219</v>
      </c>
    </row>
    <row r="815" spans="1:6" x14ac:dyDescent="0.25">
      <c r="A815" s="20" t="s">
        <v>484</v>
      </c>
      <c r="B815" s="64">
        <v>44705</v>
      </c>
      <c r="C815" s="64">
        <v>44712</v>
      </c>
      <c r="D815" s="20" t="s">
        <v>195</v>
      </c>
      <c r="E815" s="20">
        <v>1</v>
      </c>
      <c r="F815" s="20" t="s">
        <v>273</v>
      </c>
    </row>
    <row r="816" spans="1:6" x14ac:dyDescent="0.25">
      <c r="A816" s="20" t="s">
        <v>484</v>
      </c>
      <c r="B816" s="64">
        <v>44705</v>
      </c>
      <c r="C816" s="64">
        <v>44712</v>
      </c>
      <c r="D816" s="20" t="s">
        <v>196</v>
      </c>
      <c r="E816" s="20">
        <v>2</v>
      </c>
      <c r="F816" s="20" t="s">
        <v>274</v>
      </c>
    </row>
    <row r="817" spans="1:6" x14ac:dyDescent="0.25">
      <c r="A817" s="20" t="s">
        <v>484</v>
      </c>
      <c r="B817" s="64">
        <v>44705</v>
      </c>
      <c r="C817" s="64">
        <v>44712</v>
      </c>
      <c r="D817" s="20" t="s">
        <v>195</v>
      </c>
      <c r="E817" s="20">
        <v>1</v>
      </c>
      <c r="F817" s="20" t="s">
        <v>214</v>
      </c>
    </row>
    <row r="818" spans="1:6" x14ac:dyDescent="0.25">
      <c r="A818" s="20" t="s">
        <v>484</v>
      </c>
      <c r="B818" s="64">
        <v>44705</v>
      </c>
      <c r="C818" s="64">
        <v>44712</v>
      </c>
      <c r="D818" s="20" t="s">
        <v>195</v>
      </c>
      <c r="E818" s="20">
        <v>1</v>
      </c>
      <c r="F818" s="20" t="s">
        <v>219</v>
      </c>
    </row>
    <row r="819" spans="1:6" x14ac:dyDescent="0.25">
      <c r="A819" s="20" t="s">
        <v>484</v>
      </c>
      <c r="B819" s="64">
        <v>44705</v>
      </c>
      <c r="C819" s="64">
        <v>44712</v>
      </c>
      <c r="D819" s="20" t="s">
        <v>197</v>
      </c>
      <c r="E819" s="20">
        <v>3</v>
      </c>
      <c r="F819" s="20" t="s">
        <v>275</v>
      </c>
    </row>
    <row r="820" spans="1:6" x14ac:dyDescent="0.25">
      <c r="A820" s="20" t="s">
        <v>484</v>
      </c>
      <c r="B820" s="64">
        <v>44705</v>
      </c>
      <c r="C820" s="64">
        <v>44712</v>
      </c>
      <c r="D820" s="20" t="s">
        <v>195</v>
      </c>
      <c r="E820" s="20">
        <v>1</v>
      </c>
      <c r="F820" s="20" t="s">
        <v>219</v>
      </c>
    </row>
    <row r="821" spans="1:6" x14ac:dyDescent="0.25">
      <c r="A821" s="20" t="s">
        <v>484</v>
      </c>
      <c r="B821" s="64">
        <v>44705</v>
      </c>
      <c r="C821" s="64">
        <v>44712</v>
      </c>
      <c r="D821" s="20" t="s">
        <v>195</v>
      </c>
      <c r="E821" s="20">
        <v>1</v>
      </c>
      <c r="F821" s="20" t="s">
        <v>219</v>
      </c>
    </row>
    <row r="822" spans="1:6" x14ac:dyDescent="0.25">
      <c r="A822" s="20" t="s">
        <v>484</v>
      </c>
      <c r="B822" s="64">
        <v>44705</v>
      </c>
      <c r="C822" s="64">
        <v>44712</v>
      </c>
      <c r="D822" s="20" t="s">
        <v>158</v>
      </c>
      <c r="E822" s="20">
        <v>4</v>
      </c>
      <c r="F822" s="20" t="s">
        <v>199</v>
      </c>
    </row>
    <row r="823" spans="1:6" x14ac:dyDescent="0.25">
      <c r="A823" s="20" t="s">
        <v>484</v>
      </c>
      <c r="B823" s="64">
        <v>44705</v>
      </c>
      <c r="C823" s="64">
        <v>44712</v>
      </c>
      <c r="D823" s="20" t="s">
        <v>158</v>
      </c>
      <c r="E823" s="20">
        <v>4</v>
      </c>
      <c r="F823" s="20" t="s">
        <v>199</v>
      </c>
    </row>
    <row r="824" spans="1:6" x14ac:dyDescent="0.25">
      <c r="A824" s="20" t="s">
        <v>484</v>
      </c>
      <c r="B824" s="64">
        <v>44705</v>
      </c>
      <c r="C824" s="64">
        <v>44712</v>
      </c>
      <c r="D824" s="20" t="s">
        <v>195</v>
      </c>
      <c r="E824" s="20">
        <v>1</v>
      </c>
      <c r="F824" s="20" t="s">
        <v>219</v>
      </c>
    </row>
    <row r="825" spans="1:6" x14ac:dyDescent="0.25">
      <c r="A825" s="20" t="s">
        <v>484</v>
      </c>
      <c r="B825" s="64">
        <v>44705</v>
      </c>
      <c r="C825" s="64">
        <v>44712</v>
      </c>
      <c r="D825" s="20" t="s">
        <v>158</v>
      </c>
      <c r="E825" s="20">
        <v>4</v>
      </c>
      <c r="F825" s="20" t="s">
        <v>199</v>
      </c>
    </row>
    <row r="826" spans="1:6" x14ac:dyDescent="0.25">
      <c r="A826" s="20" t="s">
        <v>484</v>
      </c>
      <c r="B826" s="64">
        <v>44705</v>
      </c>
      <c r="C826" s="64">
        <v>44712</v>
      </c>
      <c r="D826" s="20" t="s">
        <v>195</v>
      </c>
      <c r="E826" s="20">
        <v>1</v>
      </c>
      <c r="F826" s="20" t="s">
        <v>219</v>
      </c>
    </row>
    <row r="827" spans="1:6" x14ac:dyDescent="0.25">
      <c r="A827" s="20" t="s">
        <v>484</v>
      </c>
      <c r="B827" s="64">
        <v>44705</v>
      </c>
      <c r="C827" s="64">
        <v>44712</v>
      </c>
      <c r="D827" s="20" t="s">
        <v>195</v>
      </c>
      <c r="E827" s="20">
        <v>1</v>
      </c>
      <c r="F827" s="20" t="s">
        <v>219</v>
      </c>
    </row>
    <row r="828" spans="1:6" x14ac:dyDescent="0.25">
      <c r="A828" s="20" t="s">
        <v>484</v>
      </c>
      <c r="B828" s="64">
        <v>44705</v>
      </c>
      <c r="C828" s="64">
        <v>44712</v>
      </c>
      <c r="D828" s="20" t="s">
        <v>195</v>
      </c>
      <c r="E828" s="20">
        <v>1</v>
      </c>
      <c r="F828" s="20" t="s">
        <v>219</v>
      </c>
    </row>
    <row r="829" spans="1:6" x14ac:dyDescent="0.25">
      <c r="A829" s="20" t="s">
        <v>484</v>
      </c>
      <c r="B829" s="64">
        <v>44705</v>
      </c>
      <c r="C829" s="64">
        <v>44712</v>
      </c>
      <c r="D829" s="20" t="s">
        <v>195</v>
      </c>
      <c r="E829" s="20">
        <v>1</v>
      </c>
      <c r="F829" s="20" t="s">
        <v>219</v>
      </c>
    </row>
    <row r="830" spans="1:6" x14ac:dyDescent="0.25">
      <c r="A830" s="20" t="s">
        <v>484</v>
      </c>
      <c r="B830" s="64">
        <v>44705</v>
      </c>
      <c r="C830" s="64">
        <v>44712</v>
      </c>
      <c r="D830" s="20" t="s">
        <v>195</v>
      </c>
      <c r="E830" s="20">
        <v>1</v>
      </c>
      <c r="F830" s="20" t="s">
        <v>219</v>
      </c>
    </row>
    <row r="831" spans="1:6" x14ac:dyDescent="0.25">
      <c r="A831" s="20" t="s">
        <v>484</v>
      </c>
      <c r="B831" s="64">
        <v>44705</v>
      </c>
      <c r="C831" s="64">
        <v>44712</v>
      </c>
      <c r="D831" s="20" t="s">
        <v>195</v>
      </c>
      <c r="E831" s="20">
        <v>1</v>
      </c>
      <c r="F831" s="20" t="s">
        <v>219</v>
      </c>
    </row>
    <row r="832" spans="1:6" x14ac:dyDescent="0.25">
      <c r="A832" s="20" t="s">
        <v>484</v>
      </c>
      <c r="B832" s="64">
        <v>44705</v>
      </c>
      <c r="C832" s="64">
        <v>44712</v>
      </c>
      <c r="D832" s="20" t="s">
        <v>195</v>
      </c>
      <c r="E832" s="20">
        <v>1</v>
      </c>
      <c r="F832" s="20" t="s">
        <v>219</v>
      </c>
    </row>
    <row r="833" spans="1:6" x14ac:dyDescent="0.25">
      <c r="A833" s="20" t="s">
        <v>484</v>
      </c>
      <c r="B833" s="64">
        <v>44712</v>
      </c>
      <c r="C833" s="64">
        <v>44719</v>
      </c>
      <c r="D833" s="20" t="s">
        <v>195</v>
      </c>
      <c r="E833" s="20">
        <v>1</v>
      </c>
      <c r="F833" s="20" t="s">
        <v>219</v>
      </c>
    </row>
    <row r="834" spans="1:6" x14ac:dyDescent="0.25">
      <c r="A834" s="20" t="s">
        <v>484</v>
      </c>
      <c r="B834" s="64">
        <v>44712</v>
      </c>
      <c r="C834" s="64">
        <v>44719</v>
      </c>
      <c r="D834" s="20" t="s">
        <v>195</v>
      </c>
      <c r="E834" s="20">
        <v>1</v>
      </c>
      <c r="F834" s="20" t="s">
        <v>219</v>
      </c>
    </row>
    <row r="835" spans="1:6" x14ac:dyDescent="0.25">
      <c r="A835" s="20" t="s">
        <v>484</v>
      </c>
      <c r="B835" s="64">
        <v>44712</v>
      </c>
      <c r="C835" s="64">
        <v>44719</v>
      </c>
      <c r="D835" s="20" t="s">
        <v>158</v>
      </c>
      <c r="E835" s="20">
        <v>4</v>
      </c>
      <c r="F835" s="20" t="s">
        <v>199</v>
      </c>
    </row>
    <row r="836" spans="1:6" x14ac:dyDescent="0.25">
      <c r="A836" s="20" t="s">
        <v>484</v>
      </c>
      <c r="B836" s="64">
        <v>44712</v>
      </c>
      <c r="C836" s="64">
        <v>44719</v>
      </c>
      <c r="D836" s="20" t="s">
        <v>158</v>
      </c>
      <c r="E836" s="20">
        <v>4</v>
      </c>
      <c r="F836" s="20" t="s">
        <v>272</v>
      </c>
    </row>
    <row r="837" spans="1:6" x14ac:dyDescent="0.25">
      <c r="A837" s="20" t="s">
        <v>484</v>
      </c>
      <c r="B837" s="64">
        <v>44712</v>
      </c>
      <c r="C837" s="64">
        <v>44719</v>
      </c>
      <c r="D837" s="20" t="s">
        <v>195</v>
      </c>
      <c r="E837" s="20">
        <v>1</v>
      </c>
      <c r="F837" s="20" t="s">
        <v>219</v>
      </c>
    </row>
    <row r="838" spans="1:6" x14ac:dyDescent="0.25">
      <c r="A838" s="20" t="s">
        <v>484</v>
      </c>
      <c r="B838" s="64">
        <v>44712</v>
      </c>
      <c r="C838" s="64">
        <v>44719</v>
      </c>
      <c r="D838" s="20" t="s">
        <v>158</v>
      </c>
      <c r="E838" s="20">
        <v>4</v>
      </c>
      <c r="F838" s="20" t="s">
        <v>199</v>
      </c>
    </row>
    <row r="839" spans="1:6" x14ac:dyDescent="0.25">
      <c r="A839" s="20" t="s">
        <v>484</v>
      </c>
      <c r="B839" s="64">
        <v>44712</v>
      </c>
      <c r="C839" s="64">
        <v>44719</v>
      </c>
      <c r="D839" s="20" t="s">
        <v>158</v>
      </c>
      <c r="E839" s="20">
        <v>4</v>
      </c>
      <c r="F839" s="20" t="s">
        <v>199</v>
      </c>
    </row>
    <row r="840" spans="1:6" x14ac:dyDescent="0.25">
      <c r="A840" s="20" t="s">
        <v>484</v>
      </c>
      <c r="B840" s="64">
        <v>44712</v>
      </c>
      <c r="C840" s="64">
        <v>44719</v>
      </c>
      <c r="D840" s="20" t="s">
        <v>158</v>
      </c>
      <c r="E840" s="20">
        <v>4</v>
      </c>
      <c r="F840" s="20" t="s">
        <v>199</v>
      </c>
    </row>
    <row r="841" spans="1:6" x14ac:dyDescent="0.25">
      <c r="A841" s="20" t="s">
        <v>484</v>
      </c>
      <c r="B841" s="64">
        <v>44712</v>
      </c>
      <c r="C841" s="64">
        <v>44719</v>
      </c>
      <c r="D841" s="20" t="s">
        <v>195</v>
      </c>
      <c r="E841" s="20">
        <v>1</v>
      </c>
      <c r="F841" s="20" t="s">
        <v>219</v>
      </c>
    </row>
    <row r="842" spans="1:6" x14ac:dyDescent="0.25">
      <c r="A842" s="20" t="s">
        <v>484</v>
      </c>
      <c r="B842" s="64">
        <v>44712</v>
      </c>
      <c r="C842" s="64">
        <v>44719</v>
      </c>
      <c r="D842" s="20" t="s">
        <v>195</v>
      </c>
      <c r="E842" s="20">
        <v>1</v>
      </c>
      <c r="F842" s="20" t="s">
        <v>273</v>
      </c>
    </row>
    <row r="843" spans="1:6" x14ac:dyDescent="0.25">
      <c r="A843" s="20" t="s">
        <v>484</v>
      </c>
      <c r="B843" s="64">
        <v>44712</v>
      </c>
      <c r="C843" s="64">
        <v>44719</v>
      </c>
      <c r="D843" s="20" t="s">
        <v>196</v>
      </c>
      <c r="E843" s="20">
        <v>2</v>
      </c>
      <c r="F843" s="20" t="s">
        <v>276</v>
      </c>
    </row>
    <row r="844" spans="1:6" x14ac:dyDescent="0.25">
      <c r="A844" s="20" t="s">
        <v>484</v>
      </c>
      <c r="B844" s="64">
        <v>44712</v>
      </c>
      <c r="C844" s="64">
        <v>44719</v>
      </c>
      <c r="D844" s="20" t="s">
        <v>195</v>
      </c>
      <c r="E844" s="20">
        <v>1</v>
      </c>
      <c r="F844" s="20" t="s">
        <v>214</v>
      </c>
    </row>
    <row r="845" spans="1:6" x14ac:dyDescent="0.25">
      <c r="A845" s="20" t="s">
        <v>484</v>
      </c>
      <c r="B845" s="64">
        <v>44712</v>
      </c>
      <c r="C845" s="64">
        <v>44719</v>
      </c>
      <c r="D845" s="20" t="s">
        <v>195</v>
      </c>
      <c r="E845" s="20">
        <v>1</v>
      </c>
      <c r="F845" s="20" t="s">
        <v>219</v>
      </c>
    </row>
    <row r="846" spans="1:6" x14ac:dyDescent="0.25">
      <c r="A846" s="20" t="s">
        <v>484</v>
      </c>
      <c r="B846" s="64">
        <v>44712</v>
      </c>
      <c r="C846" s="64">
        <v>44719</v>
      </c>
      <c r="D846" s="20" t="s">
        <v>195</v>
      </c>
      <c r="E846" s="20">
        <v>1</v>
      </c>
      <c r="F846" s="20" t="s">
        <v>219</v>
      </c>
    </row>
    <row r="847" spans="1:6" x14ac:dyDescent="0.25">
      <c r="A847" s="20" t="s">
        <v>484</v>
      </c>
      <c r="B847" s="64">
        <v>44712</v>
      </c>
      <c r="C847" s="64">
        <v>44719</v>
      </c>
      <c r="D847" s="20" t="s">
        <v>195</v>
      </c>
      <c r="E847" s="20">
        <v>1</v>
      </c>
      <c r="F847" s="20" t="s">
        <v>219</v>
      </c>
    </row>
    <row r="848" spans="1:6" x14ac:dyDescent="0.25">
      <c r="A848" s="20" t="s">
        <v>484</v>
      </c>
      <c r="B848" s="64">
        <v>44712</v>
      </c>
      <c r="C848" s="64">
        <v>44719</v>
      </c>
      <c r="D848" s="20" t="s">
        <v>195</v>
      </c>
      <c r="E848" s="20">
        <v>1</v>
      </c>
      <c r="F848" s="20" t="s">
        <v>219</v>
      </c>
    </row>
    <row r="849" spans="1:6" x14ac:dyDescent="0.25">
      <c r="A849" s="20" t="s">
        <v>484</v>
      </c>
      <c r="B849" s="64">
        <v>44712</v>
      </c>
      <c r="C849" s="64">
        <v>44719</v>
      </c>
      <c r="D849" s="20" t="s">
        <v>158</v>
      </c>
      <c r="E849" s="20">
        <v>4</v>
      </c>
      <c r="F849" s="20" t="s">
        <v>199</v>
      </c>
    </row>
    <row r="850" spans="1:6" x14ac:dyDescent="0.25">
      <c r="A850" s="20" t="s">
        <v>484</v>
      </c>
      <c r="B850" s="64">
        <v>44712</v>
      </c>
      <c r="C850" s="64">
        <v>44719</v>
      </c>
      <c r="D850" s="20" t="s">
        <v>158</v>
      </c>
      <c r="E850" s="20">
        <v>4</v>
      </c>
      <c r="F850" s="20" t="s">
        <v>199</v>
      </c>
    </row>
    <row r="851" spans="1:6" x14ac:dyDescent="0.25">
      <c r="A851" s="20" t="s">
        <v>484</v>
      </c>
      <c r="B851" s="64">
        <v>44712</v>
      </c>
      <c r="C851" s="64">
        <v>44719</v>
      </c>
      <c r="D851" s="20" t="s">
        <v>196</v>
      </c>
      <c r="E851" s="20">
        <v>2</v>
      </c>
      <c r="F851" s="20" t="s">
        <v>277</v>
      </c>
    </row>
    <row r="852" spans="1:6" x14ac:dyDescent="0.25">
      <c r="A852" s="20" t="s">
        <v>484</v>
      </c>
      <c r="B852" s="64">
        <v>44712</v>
      </c>
      <c r="C852" s="64">
        <v>44719</v>
      </c>
      <c r="D852" s="20" t="s">
        <v>158</v>
      </c>
      <c r="E852" s="20">
        <v>4</v>
      </c>
      <c r="F852" s="20" t="s">
        <v>199</v>
      </c>
    </row>
    <row r="853" spans="1:6" x14ac:dyDescent="0.25">
      <c r="A853" s="20" t="s">
        <v>484</v>
      </c>
      <c r="B853" s="64">
        <v>44712</v>
      </c>
      <c r="C853" s="64">
        <v>44719</v>
      </c>
      <c r="D853" s="20" t="s">
        <v>195</v>
      </c>
      <c r="E853" s="20">
        <v>1</v>
      </c>
      <c r="F853" s="20" t="s">
        <v>219</v>
      </c>
    </row>
    <row r="854" spans="1:6" x14ac:dyDescent="0.25">
      <c r="A854" s="20" t="s">
        <v>484</v>
      </c>
      <c r="B854" s="64">
        <v>44712</v>
      </c>
      <c r="C854" s="64">
        <v>44719</v>
      </c>
      <c r="D854" s="20" t="s">
        <v>196</v>
      </c>
      <c r="E854" s="20">
        <v>2</v>
      </c>
      <c r="F854" s="20" t="s">
        <v>278</v>
      </c>
    </row>
    <row r="855" spans="1:6" x14ac:dyDescent="0.25">
      <c r="A855" s="20" t="s">
        <v>484</v>
      </c>
      <c r="B855" s="64">
        <v>44712</v>
      </c>
      <c r="C855" s="64">
        <v>44719</v>
      </c>
      <c r="D855" s="20" t="s">
        <v>196</v>
      </c>
      <c r="E855" s="20">
        <v>2</v>
      </c>
      <c r="F855" s="20" t="s">
        <v>279</v>
      </c>
    </row>
    <row r="856" spans="1:6" x14ac:dyDescent="0.25">
      <c r="A856" s="20" t="s">
        <v>484</v>
      </c>
      <c r="B856" s="64">
        <v>44712</v>
      </c>
      <c r="C856" s="64">
        <v>44719</v>
      </c>
      <c r="D856" s="20" t="s">
        <v>195</v>
      </c>
      <c r="E856" s="20">
        <v>1</v>
      </c>
      <c r="F856" s="20" t="s">
        <v>219</v>
      </c>
    </row>
    <row r="857" spans="1:6" x14ac:dyDescent="0.25">
      <c r="A857" s="20" t="s">
        <v>484</v>
      </c>
      <c r="B857" s="64">
        <v>44712</v>
      </c>
      <c r="C857" s="64">
        <v>44719</v>
      </c>
      <c r="D857" s="20" t="s">
        <v>195</v>
      </c>
      <c r="E857" s="20">
        <v>1</v>
      </c>
      <c r="F857" s="20" t="s">
        <v>219</v>
      </c>
    </row>
    <row r="858" spans="1:6" x14ac:dyDescent="0.25">
      <c r="A858" s="20" t="s">
        <v>484</v>
      </c>
      <c r="B858" s="64">
        <v>44712</v>
      </c>
      <c r="C858" s="64">
        <v>44719</v>
      </c>
      <c r="D858" s="20" t="s">
        <v>195</v>
      </c>
      <c r="E858" s="20">
        <v>1</v>
      </c>
      <c r="F858" s="20" t="s">
        <v>219</v>
      </c>
    </row>
    <row r="859" spans="1:6" x14ac:dyDescent="0.25">
      <c r="A859" s="20" t="s">
        <v>484</v>
      </c>
      <c r="B859" s="64">
        <v>44712</v>
      </c>
      <c r="C859" s="64">
        <v>44719</v>
      </c>
      <c r="D859" s="20" t="s">
        <v>195</v>
      </c>
      <c r="E859" s="20">
        <v>1</v>
      </c>
      <c r="F859" s="20" t="s">
        <v>219</v>
      </c>
    </row>
    <row r="860" spans="1:6" x14ac:dyDescent="0.25">
      <c r="A860" s="20" t="s">
        <v>484</v>
      </c>
      <c r="B860" s="64">
        <v>44719</v>
      </c>
      <c r="C860" s="64">
        <v>44726</v>
      </c>
      <c r="D860" s="20" t="s">
        <v>195</v>
      </c>
      <c r="E860" s="20">
        <v>1</v>
      </c>
      <c r="F860" s="20" t="s">
        <v>219</v>
      </c>
    </row>
    <row r="861" spans="1:6" x14ac:dyDescent="0.25">
      <c r="A861" s="20" t="s">
        <v>484</v>
      </c>
      <c r="B861" s="64">
        <v>44719</v>
      </c>
      <c r="C861" s="64">
        <v>44726</v>
      </c>
      <c r="D861" s="20" t="s">
        <v>195</v>
      </c>
      <c r="E861" s="20">
        <v>1</v>
      </c>
      <c r="F861" s="20" t="s">
        <v>219</v>
      </c>
    </row>
    <row r="862" spans="1:6" x14ac:dyDescent="0.25">
      <c r="A862" s="20" t="s">
        <v>484</v>
      </c>
      <c r="B862" s="64">
        <v>44719</v>
      </c>
      <c r="C862" s="64">
        <v>44726</v>
      </c>
      <c r="D862" s="20" t="s">
        <v>158</v>
      </c>
      <c r="E862" s="20">
        <v>4</v>
      </c>
      <c r="F862" s="20" t="s">
        <v>199</v>
      </c>
    </row>
    <row r="863" spans="1:6" x14ac:dyDescent="0.25">
      <c r="A863" s="20" t="s">
        <v>484</v>
      </c>
      <c r="B863" s="64">
        <v>44719</v>
      </c>
      <c r="C863" s="64">
        <v>44726</v>
      </c>
      <c r="D863" s="20" t="s">
        <v>158</v>
      </c>
      <c r="E863" s="20">
        <v>4</v>
      </c>
      <c r="F863" s="20" t="s">
        <v>272</v>
      </c>
    </row>
    <row r="864" spans="1:6" x14ac:dyDescent="0.25">
      <c r="A864" s="20" t="s">
        <v>484</v>
      </c>
      <c r="B864" s="64">
        <v>44719</v>
      </c>
      <c r="C864" s="64">
        <v>44726</v>
      </c>
      <c r="D864" s="20" t="s">
        <v>195</v>
      </c>
      <c r="E864" s="20">
        <v>1</v>
      </c>
      <c r="F864" s="20" t="s">
        <v>219</v>
      </c>
    </row>
    <row r="865" spans="1:6" x14ac:dyDescent="0.25">
      <c r="A865" s="20" t="s">
        <v>484</v>
      </c>
      <c r="B865" s="64">
        <v>44719</v>
      </c>
      <c r="C865" s="64">
        <v>44726</v>
      </c>
      <c r="D865" s="20" t="s">
        <v>158</v>
      </c>
      <c r="E865" s="20">
        <v>4</v>
      </c>
      <c r="F865" s="20" t="s">
        <v>199</v>
      </c>
    </row>
    <row r="866" spans="1:6" x14ac:dyDescent="0.25">
      <c r="A866" s="20" t="s">
        <v>484</v>
      </c>
      <c r="B866" s="64">
        <v>44719</v>
      </c>
      <c r="C866" s="64">
        <v>44726</v>
      </c>
      <c r="D866" s="20" t="s">
        <v>158</v>
      </c>
      <c r="E866" s="20">
        <v>4</v>
      </c>
      <c r="F866" s="20" t="s">
        <v>199</v>
      </c>
    </row>
    <row r="867" spans="1:6" x14ac:dyDescent="0.25">
      <c r="A867" s="20" t="s">
        <v>484</v>
      </c>
      <c r="B867" s="64">
        <v>44719</v>
      </c>
      <c r="C867" s="64">
        <v>44726</v>
      </c>
      <c r="D867" s="20" t="s">
        <v>195</v>
      </c>
      <c r="E867" s="20">
        <v>1</v>
      </c>
      <c r="F867" s="20" t="s">
        <v>219</v>
      </c>
    </row>
    <row r="868" spans="1:6" x14ac:dyDescent="0.25">
      <c r="A868" s="20" t="s">
        <v>484</v>
      </c>
      <c r="B868" s="64">
        <v>44719</v>
      </c>
      <c r="C868" s="64">
        <v>44726</v>
      </c>
      <c r="D868" s="20" t="s">
        <v>195</v>
      </c>
      <c r="E868" s="20">
        <v>1</v>
      </c>
      <c r="F868" s="20" t="s">
        <v>219</v>
      </c>
    </row>
    <row r="869" spans="1:6" x14ac:dyDescent="0.25">
      <c r="A869" s="20" t="s">
        <v>484</v>
      </c>
      <c r="B869" s="64">
        <v>44719</v>
      </c>
      <c r="C869" s="64">
        <v>44726</v>
      </c>
      <c r="D869" s="20" t="s">
        <v>195</v>
      </c>
      <c r="E869" s="20">
        <v>1</v>
      </c>
      <c r="F869" s="20" t="s">
        <v>273</v>
      </c>
    </row>
    <row r="870" spans="1:6" x14ac:dyDescent="0.25">
      <c r="A870" s="20" t="s">
        <v>484</v>
      </c>
      <c r="B870" s="64">
        <v>44719</v>
      </c>
      <c r="C870" s="64">
        <v>44726</v>
      </c>
      <c r="D870" s="20" t="s">
        <v>195</v>
      </c>
      <c r="E870" s="20">
        <v>1</v>
      </c>
      <c r="F870" s="20" t="s">
        <v>219</v>
      </c>
    </row>
    <row r="871" spans="1:6" x14ac:dyDescent="0.25">
      <c r="A871" s="20" t="s">
        <v>484</v>
      </c>
      <c r="B871" s="64">
        <v>44719</v>
      </c>
      <c r="C871" s="64">
        <v>44726</v>
      </c>
      <c r="D871" s="20" t="s">
        <v>196</v>
      </c>
      <c r="E871" s="20">
        <v>2</v>
      </c>
      <c r="F871" s="20" t="s">
        <v>280</v>
      </c>
    </row>
    <row r="872" spans="1:6" x14ac:dyDescent="0.25">
      <c r="A872" s="20" t="s">
        <v>484</v>
      </c>
      <c r="B872" s="64">
        <v>44719</v>
      </c>
      <c r="C872" s="64">
        <v>44726</v>
      </c>
      <c r="D872" s="20" t="s">
        <v>195</v>
      </c>
      <c r="E872" s="20">
        <v>1</v>
      </c>
      <c r="F872" s="20" t="s">
        <v>219</v>
      </c>
    </row>
    <row r="873" spans="1:6" x14ac:dyDescent="0.25">
      <c r="A873" s="20" t="s">
        <v>484</v>
      </c>
      <c r="B873" s="64">
        <v>44719</v>
      </c>
      <c r="C873" s="64">
        <v>44726</v>
      </c>
      <c r="D873" s="20" t="s">
        <v>195</v>
      </c>
      <c r="E873" s="20">
        <v>1</v>
      </c>
      <c r="F873" s="20" t="s">
        <v>219</v>
      </c>
    </row>
    <row r="874" spans="1:6" x14ac:dyDescent="0.25">
      <c r="A874" s="20" t="s">
        <v>484</v>
      </c>
      <c r="B874" s="64">
        <v>44719</v>
      </c>
      <c r="C874" s="64">
        <v>44726</v>
      </c>
      <c r="D874" s="20" t="s">
        <v>195</v>
      </c>
      <c r="E874" s="20">
        <v>1</v>
      </c>
      <c r="F874" s="20" t="s">
        <v>219</v>
      </c>
    </row>
    <row r="875" spans="1:6" x14ac:dyDescent="0.25">
      <c r="A875" s="20" t="s">
        <v>484</v>
      </c>
      <c r="B875" s="64">
        <v>44719</v>
      </c>
      <c r="C875" s="64">
        <v>44726</v>
      </c>
      <c r="D875" s="20" t="s">
        <v>195</v>
      </c>
      <c r="E875" s="20">
        <v>1</v>
      </c>
      <c r="F875" s="20" t="s">
        <v>219</v>
      </c>
    </row>
    <row r="876" spans="1:6" x14ac:dyDescent="0.25">
      <c r="A876" s="20" t="s">
        <v>484</v>
      </c>
      <c r="B876" s="64">
        <v>44719</v>
      </c>
      <c r="C876" s="64">
        <v>44726</v>
      </c>
      <c r="D876" s="20" t="s">
        <v>158</v>
      </c>
      <c r="E876" s="20">
        <v>4</v>
      </c>
      <c r="F876" s="20" t="s">
        <v>199</v>
      </c>
    </row>
    <row r="877" spans="1:6" x14ac:dyDescent="0.25">
      <c r="A877" s="20" t="s">
        <v>484</v>
      </c>
      <c r="B877" s="64">
        <v>44719</v>
      </c>
      <c r="C877" s="64">
        <v>44726</v>
      </c>
      <c r="D877" s="20" t="s">
        <v>158</v>
      </c>
      <c r="E877" s="20">
        <v>4</v>
      </c>
      <c r="F877" s="20" t="s">
        <v>199</v>
      </c>
    </row>
    <row r="878" spans="1:6" x14ac:dyDescent="0.25">
      <c r="A878" s="20" t="s">
        <v>484</v>
      </c>
      <c r="B878" s="64">
        <v>44719</v>
      </c>
      <c r="C878" s="64">
        <v>44726</v>
      </c>
      <c r="D878" s="20" t="s">
        <v>195</v>
      </c>
      <c r="E878" s="20">
        <v>1</v>
      </c>
      <c r="F878" s="20" t="s">
        <v>281</v>
      </c>
    </row>
    <row r="879" spans="1:6" x14ac:dyDescent="0.25">
      <c r="A879" s="20" t="s">
        <v>484</v>
      </c>
      <c r="B879" s="64">
        <v>44719</v>
      </c>
      <c r="C879" s="64">
        <v>44726</v>
      </c>
      <c r="D879" s="20" t="s">
        <v>158</v>
      </c>
      <c r="E879" s="20">
        <v>4</v>
      </c>
      <c r="F879" s="20" t="s">
        <v>199</v>
      </c>
    </row>
    <row r="880" spans="1:6" x14ac:dyDescent="0.25">
      <c r="A880" s="20" t="s">
        <v>484</v>
      </c>
      <c r="B880" s="64">
        <v>44719</v>
      </c>
      <c r="C880" s="64">
        <v>44726</v>
      </c>
      <c r="D880" s="20" t="s">
        <v>195</v>
      </c>
      <c r="E880" s="20">
        <v>1</v>
      </c>
      <c r="F880" s="20" t="s">
        <v>219</v>
      </c>
    </row>
    <row r="881" spans="1:6" x14ac:dyDescent="0.25">
      <c r="A881" s="20" t="s">
        <v>484</v>
      </c>
      <c r="B881" s="64">
        <v>44719</v>
      </c>
      <c r="C881" s="64">
        <v>44726</v>
      </c>
      <c r="D881" s="20" t="s">
        <v>196</v>
      </c>
      <c r="E881" s="20">
        <v>2</v>
      </c>
      <c r="F881" s="20" t="s">
        <v>282</v>
      </c>
    </row>
    <row r="882" spans="1:6" x14ac:dyDescent="0.25">
      <c r="A882" s="20" t="s">
        <v>484</v>
      </c>
      <c r="B882" s="64">
        <v>44719</v>
      </c>
      <c r="C882" s="64">
        <v>44726</v>
      </c>
      <c r="D882" s="20" t="s">
        <v>196</v>
      </c>
      <c r="E882" s="20">
        <v>2</v>
      </c>
      <c r="F882" s="20" t="s">
        <v>283</v>
      </c>
    </row>
    <row r="883" spans="1:6" x14ac:dyDescent="0.25">
      <c r="A883" s="20" t="s">
        <v>484</v>
      </c>
      <c r="B883" s="64">
        <v>44719</v>
      </c>
      <c r="C883" s="64">
        <v>44726</v>
      </c>
      <c r="D883" s="20" t="s">
        <v>195</v>
      </c>
      <c r="E883" s="20">
        <v>1</v>
      </c>
      <c r="F883" s="20" t="s">
        <v>219</v>
      </c>
    </row>
    <row r="884" spans="1:6" x14ac:dyDescent="0.25">
      <c r="A884" s="20" t="s">
        <v>484</v>
      </c>
      <c r="B884" s="64">
        <v>44719</v>
      </c>
      <c r="C884" s="64">
        <v>44726</v>
      </c>
      <c r="D884" s="20" t="s">
        <v>195</v>
      </c>
      <c r="E884" s="20">
        <v>1</v>
      </c>
      <c r="F884" s="20" t="s">
        <v>219</v>
      </c>
    </row>
    <row r="885" spans="1:6" x14ac:dyDescent="0.25">
      <c r="A885" s="20" t="s">
        <v>484</v>
      </c>
      <c r="B885" s="64">
        <v>44719</v>
      </c>
      <c r="C885" s="64">
        <v>44726</v>
      </c>
      <c r="D885" s="20" t="s">
        <v>158</v>
      </c>
      <c r="E885" s="20">
        <v>4</v>
      </c>
      <c r="F885" s="20" t="s">
        <v>199</v>
      </c>
    </row>
    <row r="886" spans="1:6" x14ac:dyDescent="0.25">
      <c r="A886" s="20" t="s">
        <v>484</v>
      </c>
      <c r="B886" s="64">
        <v>44719</v>
      </c>
      <c r="C886" s="64">
        <v>44726</v>
      </c>
      <c r="D886" s="20" t="s">
        <v>195</v>
      </c>
      <c r="E886" s="20">
        <v>1</v>
      </c>
      <c r="F886" s="20" t="s">
        <v>219</v>
      </c>
    </row>
    <row r="887" spans="1:6" x14ac:dyDescent="0.25">
      <c r="A887" s="20" t="s">
        <v>484</v>
      </c>
      <c r="B887" s="64">
        <v>44726</v>
      </c>
      <c r="C887" s="64">
        <v>44733</v>
      </c>
      <c r="D887" s="20" t="s">
        <v>195</v>
      </c>
      <c r="E887" s="20">
        <v>1</v>
      </c>
      <c r="F887" s="20" t="s">
        <v>219</v>
      </c>
    </row>
    <row r="888" spans="1:6" x14ac:dyDescent="0.25">
      <c r="A888" s="20" t="s">
        <v>484</v>
      </c>
      <c r="B888" s="64">
        <v>44726</v>
      </c>
      <c r="C888" s="64">
        <v>44733</v>
      </c>
      <c r="D888" s="20" t="s">
        <v>195</v>
      </c>
      <c r="E888" s="20">
        <v>1</v>
      </c>
      <c r="F888" s="20" t="s">
        <v>219</v>
      </c>
    </row>
    <row r="889" spans="1:6" x14ac:dyDescent="0.25">
      <c r="A889" s="20" t="s">
        <v>484</v>
      </c>
      <c r="B889" s="64">
        <v>44726</v>
      </c>
      <c r="C889" s="64">
        <v>44733</v>
      </c>
      <c r="D889" s="20" t="s">
        <v>158</v>
      </c>
      <c r="E889" s="20">
        <v>4</v>
      </c>
      <c r="F889" s="20" t="s">
        <v>199</v>
      </c>
    </row>
    <row r="890" spans="1:6" x14ac:dyDescent="0.25">
      <c r="A890" s="20" t="s">
        <v>484</v>
      </c>
      <c r="B890" s="64">
        <v>44726</v>
      </c>
      <c r="C890" s="64">
        <v>44733</v>
      </c>
      <c r="D890" s="20" t="s">
        <v>158</v>
      </c>
      <c r="E890" s="20">
        <v>4</v>
      </c>
      <c r="F890" s="20" t="s">
        <v>272</v>
      </c>
    </row>
    <row r="891" spans="1:6" x14ac:dyDescent="0.25">
      <c r="A891" s="20" t="s">
        <v>484</v>
      </c>
      <c r="B891" s="64">
        <v>44726</v>
      </c>
      <c r="C891" s="64">
        <v>44733</v>
      </c>
      <c r="D891" s="20" t="s">
        <v>195</v>
      </c>
      <c r="E891" s="20">
        <v>1</v>
      </c>
      <c r="F891" s="20" t="s">
        <v>219</v>
      </c>
    </row>
    <row r="892" spans="1:6" x14ac:dyDescent="0.25">
      <c r="A892" s="20" t="s">
        <v>484</v>
      </c>
      <c r="B892" s="64">
        <v>44726</v>
      </c>
      <c r="C892" s="64">
        <v>44733</v>
      </c>
      <c r="D892" s="20" t="s">
        <v>158</v>
      </c>
      <c r="E892" s="20">
        <v>4</v>
      </c>
      <c r="F892" s="20" t="s">
        <v>199</v>
      </c>
    </row>
    <row r="893" spans="1:6" x14ac:dyDescent="0.25">
      <c r="A893" s="20" t="s">
        <v>484</v>
      </c>
      <c r="B893" s="64">
        <v>44726</v>
      </c>
      <c r="C893" s="64">
        <v>44733</v>
      </c>
      <c r="D893" s="20" t="s">
        <v>158</v>
      </c>
      <c r="E893" s="20">
        <v>4</v>
      </c>
      <c r="F893" s="20" t="s">
        <v>199</v>
      </c>
    </row>
    <row r="894" spans="1:6" x14ac:dyDescent="0.25">
      <c r="A894" s="20" t="s">
        <v>484</v>
      </c>
      <c r="B894" s="64">
        <v>44726</v>
      </c>
      <c r="C894" s="64">
        <v>44733</v>
      </c>
      <c r="D894" s="20" t="s">
        <v>195</v>
      </c>
      <c r="E894" s="20">
        <v>1</v>
      </c>
      <c r="F894" s="20" t="s">
        <v>219</v>
      </c>
    </row>
    <row r="895" spans="1:6" x14ac:dyDescent="0.25">
      <c r="A895" s="20" t="s">
        <v>484</v>
      </c>
      <c r="B895" s="64">
        <v>44726</v>
      </c>
      <c r="C895" s="64">
        <v>44733</v>
      </c>
      <c r="D895" s="20" t="s">
        <v>195</v>
      </c>
      <c r="E895" s="20">
        <v>1</v>
      </c>
      <c r="F895" s="20" t="s">
        <v>219</v>
      </c>
    </row>
    <row r="896" spans="1:6" x14ac:dyDescent="0.25">
      <c r="A896" s="20" t="s">
        <v>484</v>
      </c>
      <c r="B896" s="64">
        <v>44726</v>
      </c>
      <c r="C896" s="64">
        <v>44733</v>
      </c>
      <c r="D896" s="20" t="s">
        <v>195</v>
      </c>
      <c r="E896" s="20">
        <v>1</v>
      </c>
      <c r="F896" s="20" t="s">
        <v>273</v>
      </c>
    </row>
    <row r="897" spans="1:6" x14ac:dyDescent="0.25">
      <c r="A897" s="20" t="s">
        <v>484</v>
      </c>
      <c r="B897" s="64">
        <v>44726</v>
      </c>
      <c r="C897" s="64">
        <v>44733</v>
      </c>
      <c r="D897" s="20" t="s">
        <v>195</v>
      </c>
      <c r="E897" s="20">
        <v>1</v>
      </c>
      <c r="F897" s="20" t="s">
        <v>219</v>
      </c>
    </row>
    <row r="898" spans="1:6" x14ac:dyDescent="0.25">
      <c r="A898" s="20" t="s">
        <v>484</v>
      </c>
      <c r="B898" s="64">
        <v>44726</v>
      </c>
      <c r="C898" s="64">
        <v>44733</v>
      </c>
      <c r="D898" s="20" t="s">
        <v>195</v>
      </c>
      <c r="E898" s="20">
        <v>1</v>
      </c>
      <c r="F898" s="20" t="s">
        <v>219</v>
      </c>
    </row>
    <row r="899" spans="1:6" x14ac:dyDescent="0.25">
      <c r="A899" s="20" t="s">
        <v>484</v>
      </c>
      <c r="B899" s="64">
        <v>44726</v>
      </c>
      <c r="C899" s="64">
        <v>44733</v>
      </c>
      <c r="D899" s="20" t="s">
        <v>195</v>
      </c>
      <c r="E899" s="20">
        <v>1</v>
      </c>
      <c r="F899" s="20" t="s">
        <v>219</v>
      </c>
    </row>
    <row r="900" spans="1:6" x14ac:dyDescent="0.25">
      <c r="A900" s="20" t="s">
        <v>484</v>
      </c>
      <c r="B900" s="64">
        <v>44726</v>
      </c>
      <c r="C900" s="64">
        <v>44733</v>
      </c>
      <c r="D900" s="20" t="s">
        <v>195</v>
      </c>
      <c r="E900" s="20">
        <v>1</v>
      </c>
      <c r="F900" s="20" t="s">
        <v>219</v>
      </c>
    </row>
    <row r="901" spans="1:6" x14ac:dyDescent="0.25">
      <c r="A901" s="20" t="s">
        <v>484</v>
      </c>
      <c r="B901" s="64">
        <v>44726</v>
      </c>
      <c r="C901" s="64">
        <v>44733</v>
      </c>
      <c r="D901" s="20" t="s">
        <v>195</v>
      </c>
      <c r="E901" s="20">
        <v>1</v>
      </c>
      <c r="F901" s="20" t="s">
        <v>219</v>
      </c>
    </row>
    <row r="902" spans="1:6" x14ac:dyDescent="0.25">
      <c r="A902" s="20" t="s">
        <v>484</v>
      </c>
      <c r="B902" s="64">
        <v>44726</v>
      </c>
      <c r="C902" s="64">
        <v>44733</v>
      </c>
      <c r="D902" s="20" t="s">
        <v>195</v>
      </c>
      <c r="E902" s="20">
        <v>1</v>
      </c>
      <c r="F902" s="20" t="s">
        <v>219</v>
      </c>
    </row>
    <row r="903" spans="1:6" x14ac:dyDescent="0.25">
      <c r="A903" s="20" t="s">
        <v>484</v>
      </c>
      <c r="B903" s="64">
        <v>44726</v>
      </c>
      <c r="C903" s="64">
        <v>44733</v>
      </c>
      <c r="D903" s="20" t="s">
        <v>158</v>
      </c>
      <c r="E903" s="20">
        <v>4</v>
      </c>
      <c r="F903" s="20" t="s">
        <v>199</v>
      </c>
    </row>
    <row r="904" spans="1:6" x14ac:dyDescent="0.25">
      <c r="A904" s="20" t="s">
        <v>484</v>
      </c>
      <c r="B904" s="64">
        <v>44726</v>
      </c>
      <c r="C904" s="64">
        <v>44733</v>
      </c>
      <c r="D904" s="20" t="s">
        <v>158</v>
      </c>
      <c r="E904" s="20">
        <v>4</v>
      </c>
      <c r="F904" s="20" t="s">
        <v>199</v>
      </c>
    </row>
    <row r="905" spans="1:6" x14ac:dyDescent="0.25">
      <c r="A905" s="20" t="s">
        <v>484</v>
      </c>
      <c r="B905" s="64">
        <v>44726</v>
      </c>
      <c r="C905" s="64">
        <v>44733</v>
      </c>
      <c r="D905" s="20" t="s">
        <v>195</v>
      </c>
      <c r="E905" s="20">
        <v>1</v>
      </c>
      <c r="F905" s="20" t="s">
        <v>284</v>
      </c>
    </row>
    <row r="906" spans="1:6" x14ac:dyDescent="0.25">
      <c r="A906" s="20" t="s">
        <v>484</v>
      </c>
      <c r="B906" s="64">
        <v>44726</v>
      </c>
      <c r="C906" s="64">
        <v>44733</v>
      </c>
      <c r="D906" s="20" t="s">
        <v>158</v>
      </c>
      <c r="E906" s="20">
        <v>4</v>
      </c>
      <c r="F906" s="20" t="s">
        <v>199</v>
      </c>
    </row>
    <row r="907" spans="1:6" x14ac:dyDescent="0.25">
      <c r="A907" s="20" t="s">
        <v>484</v>
      </c>
      <c r="B907" s="64">
        <v>44726</v>
      </c>
      <c r="C907" s="64">
        <v>44733</v>
      </c>
      <c r="D907" s="20" t="s">
        <v>195</v>
      </c>
      <c r="E907" s="20">
        <v>1</v>
      </c>
      <c r="F907" s="20" t="s">
        <v>219</v>
      </c>
    </row>
    <row r="908" spans="1:6" x14ac:dyDescent="0.25">
      <c r="A908" s="20" t="s">
        <v>484</v>
      </c>
      <c r="B908" s="64">
        <v>44726</v>
      </c>
      <c r="C908" s="64">
        <v>44733</v>
      </c>
      <c r="D908" s="20" t="s">
        <v>158</v>
      </c>
      <c r="E908" s="20">
        <v>4</v>
      </c>
      <c r="F908" s="20" t="s">
        <v>199</v>
      </c>
    </row>
    <row r="909" spans="1:6" x14ac:dyDescent="0.25">
      <c r="A909" s="20" t="s">
        <v>484</v>
      </c>
      <c r="B909" s="64">
        <v>44726</v>
      </c>
      <c r="C909" s="64">
        <v>44733</v>
      </c>
      <c r="D909" s="20" t="s">
        <v>196</v>
      </c>
      <c r="E909" s="20">
        <v>2</v>
      </c>
      <c r="F909" s="20" t="s">
        <v>285</v>
      </c>
    </row>
    <row r="910" spans="1:6" x14ac:dyDescent="0.25">
      <c r="A910" s="20" t="s">
        <v>484</v>
      </c>
      <c r="B910" s="64">
        <v>44726</v>
      </c>
      <c r="C910" s="64">
        <v>44733</v>
      </c>
      <c r="D910" s="20" t="s">
        <v>195</v>
      </c>
      <c r="E910" s="20">
        <v>1</v>
      </c>
      <c r="F910" s="20" t="s">
        <v>219</v>
      </c>
    </row>
    <row r="911" spans="1:6" x14ac:dyDescent="0.25">
      <c r="A911" s="20" t="s">
        <v>484</v>
      </c>
      <c r="B911" s="64">
        <v>44726</v>
      </c>
      <c r="C911" s="64">
        <v>44733</v>
      </c>
      <c r="D911" s="20" t="s">
        <v>195</v>
      </c>
      <c r="E911" s="20">
        <v>1</v>
      </c>
      <c r="F911" s="20" t="s">
        <v>219</v>
      </c>
    </row>
    <row r="912" spans="1:6" x14ac:dyDescent="0.25">
      <c r="A912" s="20" t="s">
        <v>484</v>
      </c>
      <c r="B912" s="64">
        <v>44726</v>
      </c>
      <c r="C912" s="64">
        <v>44733</v>
      </c>
      <c r="D912" s="20" t="s">
        <v>158</v>
      </c>
      <c r="E912" s="20">
        <v>4</v>
      </c>
      <c r="F912" s="20" t="s">
        <v>199</v>
      </c>
    </row>
    <row r="913" spans="1:6" x14ac:dyDescent="0.25">
      <c r="A913" s="20" t="s">
        <v>484</v>
      </c>
      <c r="B913" s="64">
        <v>44726</v>
      </c>
      <c r="C913" s="64">
        <v>44733</v>
      </c>
      <c r="D913" s="20" t="s">
        <v>195</v>
      </c>
      <c r="E913" s="20">
        <v>1</v>
      </c>
      <c r="F913" s="20" t="s">
        <v>219</v>
      </c>
    </row>
    <row r="914" spans="1:6" x14ac:dyDescent="0.25">
      <c r="A914" s="20" t="s">
        <v>484</v>
      </c>
      <c r="B914" s="64">
        <v>44733</v>
      </c>
      <c r="C914" s="64">
        <v>44740</v>
      </c>
      <c r="D914" s="20" t="s">
        <v>195</v>
      </c>
      <c r="E914" s="20">
        <v>1</v>
      </c>
      <c r="F914" s="20" t="s">
        <v>219</v>
      </c>
    </row>
    <row r="915" spans="1:6" x14ac:dyDescent="0.25">
      <c r="A915" s="20" t="s">
        <v>484</v>
      </c>
      <c r="B915" s="64">
        <v>44733</v>
      </c>
      <c r="C915" s="64">
        <v>44740</v>
      </c>
      <c r="D915" s="20" t="s">
        <v>195</v>
      </c>
      <c r="E915" s="20">
        <v>1</v>
      </c>
      <c r="F915" s="20" t="s">
        <v>219</v>
      </c>
    </row>
    <row r="916" spans="1:6" x14ac:dyDescent="0.25">
      <c r="A916" s="20" t="s">
        <v>484</v>
      </c>
      <c r="B916" s="64">
        <v>44733</v>
      </c>
      <c r="C916" s="64">
        <v>44740</v>
      </c>
      <c r="D916" s="20" t="s">
        <v>158</v>
      </c>
      <c r="E916" s="20">
        <v>4</v>
      </c>
      <c r="F916" s="20" t="s">
        <v>199</v>
      </c>
    </row>
    <row r="917" spans="1:6" x14ac:dyDescent="0.25">
      <c r="A917" s="20" t="s">
        <v>484</v>
      </c>
      <c r="B917" s="64">
        <v>44733</v>
      </c>
      <c r="C917" s="64">
        <v>44740</v>
      </c>
      <c r="D917" s="20" t="s">
        <v>158</v>
      </c>
      <c r="E917" s="20">
        <v>4</v>
      </c>
      <c r="F917" s="20" t="s">
        <v>272</v>
      </c>
    </row>
    <row r="918" spans="1:6" x14ac:dyDescent="0.25">
      <c r="A918" s="20" t="s">
        <v>484</v>
      </c>
      <c r="B918" s="64">
        <v>44733</v>
      </c>
      <c r="C918" s="64">
        <v>44740</v>
      </c>
      <c r="D918" s="20" t="s">
        <v>195</v>
      </c>
      <c r="E918" s="20">
        <v>1</v>
      </c>
      <c r="F918" s="20" t="s">
        <v>219</v>
      </c>
    </row>
    <row r="919" spans="1:6" x14ac:dyDescent="0.25">
      <c r="A919" s="20" t="s">
        <v>484</v>
      </c>
      <c r="B919" s="64">
        <v>44733</v>
      </c>
      <c r="C919" s="64">
        <v>44740</v>
      </c>
      <c r="D919" s="20" t="s">
        <v>158</v>
      </c>
      <c r="E919" s="20">
        <v>4</v>
      </c>
      <c r="F919" s="20" t="s">
        <v>199</v>
      </c>
    </row>
    <row r="920" spans="1:6" x14ac:dyDescent="0.25">
      <c r="A920" s="20" t="s">
        <v>484</v>
      </c>
      <c r="B920" s="64">
        <v>44733</v>
      </c>
      <c r="C920" s="64">
        <v>44740</v>
      </c>
      <c r="D920" s="20" t="s">
        <v>158</v>
      </c>
      <c r="E920" s="20">
        <v>4</v>
      </c>
      <c r="F920" s="20" t="s">
        <v>199</v>
      </c>
    </row>
    <row r="921" spans="1:6" x14ac:dyDescent="0.25">
      <c r="A921" s="20" t="s">
        <v>484</v>
      </c>
      <c r="B921" s="64">
        <v>44733</v>
      </c>
      <c r="C921" s="64">
        <v>44740</v>
      </c>
      <c r="D921" s="20" t="s">
        <v>195</v>
      </c>
      <c r="E921" s="20">
        <v>1</v>
      </c>
      <c r="F921" s="20" t="s">
        <v>219</v>
      </c>
    </row>
    <row r="922" spans="1:6" x14ac:dyDescent="0.25">
      <c r="A922" s="20" t="s">
        <v>484</v>
      </c>
      <c r="B922" s="64">
        <v>44733</v>
      </c>
      <c r="C922" s="64">
        <v>44740</v>
      </c>
      <c r="D922" s="20" t="s">
        <v>195</v>
      </c>
      <c r="E922" s="20">
        <v>1</v>
      </c>
      <c r="F922" s="20" t="s">
        <v>219</v>
      </c>
    </row>
    <row r="923" spans="1:6" x14ac:dyDescent="0.25">
      <c r="A923" s="20" t="s">
        <v>484</v>
      </c>
      <c r="B923" s="64">
        <v>44733</v>
      </c>
      <c r="C923" s="64">
        <v>44740</v>
      </c>
      <c r="D923" s="20" t="s">
        <v>195</v>
      </c>
      <c r="E923" s="20">
        <v>1</v>
      </c>
      <c r="F923" s="20" t="s">
        <v>273</v>
      </c>
    </row>
    <row r="924" spans="1:6" x14ac:dyDescent="0.25">
      <c r="A924" s="20" t="s">
        <v>484</v>
      </c>
      <c r="B924" s="64">
        <v>44733</v>
      </c>
      <c r="C924" s="64">
        <v>44740</v>
      </c>
      <c r="D924" s="20" t="s">
        <v>195</v>
      </c>
      <c r="E924" s="20">
        <v>1</v>
      </c>
      <c r="F924" s="20" t="s">
        <v>219</v>
      </c>
    </row>
    <row r="925" spans="1:6" x14ac:dyDescent="0.25">
      <c r="A925" s="20" t="s">
        <v>484</v>
      </c>
      <c r="B925" s="64">
        <v>44733</v>
      </c>
      <c r="C925" s="64">
        <v>44740</v>
      </c>
      <c r="D925" s="20" t="s">
        <v>195</v>
      </c>
      <c r="E925" s="20">
        <v>1</v>
      </c>
      <c r="F925" s="20" t="s">
        <v>219</v>
      </c>
    </row>
    <row r="926" spans="1:6" x14ac:dyDescent="0.25">
      <c r="A926" s="20" t="s">
        <v>484</v>
      </c>
      <c r="B926" s="64">
        <v>44733</v>
      </c>
      <c r="C926" s="64">
        <v>44740</v>
      </c>
      <c r="D926" s="20" t="s">
        <v>195</v>
      </c>
      <c r="E926" s="20">
        <v>1</v>
      </c>
      <c r="F926" s="20" t="s">
        <v>219</v>
      </c>
    </row>
    <row r="927" spans="1:6" x14ac:dyDescent="0.25">
      <c r="A927" s="20" t="s">
        <v>484</v>
      </c>
      <c r="B927" s="64">
        <v>44733</v>
      </c>
      <c r="C927" s="64">
        <v>44740</v>
      </c>
      <c r="D927" s="20" t="s">
        <v>195</v>
      </c>
      <c r="E927" s="20">
        <v>1</v>
      </c>
      <c r="F927" s="20" t="s">
        <v>219</v>
      </c>
    </row>
    <row r="928" spans="1:6" x14ac:dyDescent="0.25">
      <c r="A928" s="20" t="s">
        <v>484</v>
      </c>
      <c r="B928" s="64">
        <v>44733</v>
      </c>
      <c r="C928" s="64">
        <v>44740</v>
      </c>
      <c r="D928" s="20" t="s">
        <v>195</v>
      </c>
      <c r="E928" s="20">
        <v>1</v>
      </c>
      <c r="F928" s="20" t="s">
        <v>219</v>
      </c>
    </row>
    <row r="929" spans="1:6" x14ac:dyDescent="0.25">
      <c r="A929" s="20" t="s">
        <v>484</v>
      </c>
      <c r="B929" s="64">
        <v>44733</v>
      </c>
      <c r="C929" s="64">
        <v>44740</v>
      </c>
      <c r="D929" s="20" t="s">
        <v>195</v>
      </c>
      <c r="E929" s="20">
        <v>1</v>
      </c>
      <c r="F929" s="20" t="s">
        <v>219</v>
      </c>
    </row>
    <row r="930" spans="1:6" x14ac:dyDescent="0.25">
      <c r="A930" s="20" t="s">
        <v>484</v>
      </c>
      <c r="B930" s="64">
        <v>44733</v>
      </c>
      <c r="C930" s="64">
        <v>44740</v>
      </c>
      <c r="D930" s="20" t="s">
        <v>158</v>
      </c>
      <c r="E930" s="20">
        <v>4</v>
      </c>
      <c r="F930" s="20" t="s">
        <v>199</v>
      </c>
    </row>
    <row r="931" spans="1:6" x14ac:dyDescent="0.25">
      <c r="A931" s="20" t="s">
        <v>484</v>
      </c>
      <c r="B931" s="64">
        <v>44733</v>
      </c>
      <c r="C931" s="64">
        <v>44740</v>
      </c>
      <c r="D931" s="20" t="s">
        <v>158</v>
      </c>
      <c r="E931" s="20">
        <v>4</v>
      </c>
      <c r="F931" s="20" t="s">
        <v>199</v>
      </c>
    </row>
    <row r="932" spans="1:6" x14ac:dyDescent="0.25">
      <c r="A932" s="20" t="s">
        <v>484</v>
      </c>
      <c r="B932" s="64">
        <v>44733</v>
      </c>
      <c r="C932" s="64">
        <v>44740</v>
      </c>
      <c r="D932" s="20" t="s">
        <v>195</v>
      </c>
      <c r="E932" s="20">
        <v>1</v>
      </c>
      <c r="F932" s="20" t="s">
        <v>284</v>
      </c>
    </row>
    <row r="933" spans="1:6" x14ac:dyDescent="0.25">
      <c r="A933" s="20" t="s">
        <v>484</v>
      </c>
      <c r="B933" s="64">
        <v>44733</v>
      </c>
      <c r="C933" s="64">
        <v>44740</v>
      </c>
      <c r="D933" s="20" t="s">
        <v>158</v>
      </c>
      <c r="E933" s="20">
        <v>4</v>
      </c>
      <c r="F933" s="20" t="s">
        <v>199</v>
      </c>
    </row>
    <row r="934" spans="1:6" x14ac:dyDescent="0.25">
      <c r="A934" s="20" t="s">
        <v>484</v>
      </c>
      <c r="B934" s="64">
        <v>44733</v>
      </c>
      <c r="C934" s="64">
        <v>44740</v>
      </c>
      <c r="D934" s="20" t="s">
        <v>195</v>
      </c>
      <c r="E934" s="20">
        <v>1</v>
      </c>
      <c r="F934" s="20" t="s">
        <v>219</v>
      </c>
    </row>
    <row r="935" spans="1:6" x14ac:dyDescent="0.25">
      <c r="A935" s="20" t="s">
        <v>484</v>
      </c>
      <c r="B935" s="64">
        <v>44733</v>
      </c>
      <c r="C935" s="64">
        <v>44740</v>
      </c>
      <c r="D935" s="20" t="s">
        <v>158</v>
      </c>
      <c r="E935" s="20">
        <v>4</v>
      </c>
      <c r="F935" s="20" t="s">
        <v>199</v>
      </c>
    </row>
    <row r="936" spans="1:6" x14ac:dyDescent="0.25">
      <c r="A936" s="20" t="s">
        <v>484</v>
      </c>
      <c r="B936" s="64">
        <v>44733</v>
      </c>
      <c r="C936" s="64">
        <v>44740</v>
      </c>
      <c r="D936" s="20" t="s">
        <v>196</v>
      </c>
      <c r="E936" s="20">
        <v>2</v>
      </c>
      <c r="F936" s="20" t="s">
        <v>286</v>
      </c>
    </row>
    <row r="937" spans="1:6" x14ac:dyDescent="0.25">
      <c r="A937" s="20" t="s">
        <v>484</v>
      </c>
      <c r="B937" s="64">
        <v>44733</v>
      </c>
      <c r="C937" s="64">
        <v>44740</v>
      </c>
      <c r="D937" s="20" t="s">
        <v>195</v>
      </c>
      <c r="E937" s="20">
        <v>1</v>
      </c>
      <c r="F937" s="20" t="s">
        <v>219</v>
      </c>
    </row>
    <row r="938" spans="1:6" x14ac:dyDescent="0.25">
      <c r="A938" s="20" t="s">
        <v>484</v>
      </c>
      <c r="B938" s="64">
        <v>44733</v>
      </c>
      <c r="C938" s="64">
        <v>44740</v>
      </c>
      <c r="D938" s="20" t="s">
        <v>195</v>
      </c>
      <c r="E938" s="20">
        <v>1</v>
      </c>
      <c r="F938" s="20" t="s">
        <v>219</v>
      </c>
    </row>
    <row r="939" spans="1:6" x14ac:dyDescent="0.25">
      <c r="A939" s="20" t="s">
        <v>484</v>
      </c>
      <c r="B939" s="64">
        <v>44733</v>
      </c>
      <c r="C939" s="64">
        <v>44740</v>
      </c>
      <c r="D939" s="20" t="s">
        <v>158</v>
      </c>
      <c r="E939" s="20">
        <v>4</v>
      </c>
      <c r="F939" s="20" t="s">
        <v>199</v>
      </c>
    </row>
    <row r="940" spans="1:6" x14ac:dyDescent="0.25">
      <c r="A940" s="20" t="s">
        <v>484</v>
      </c>
      <c r="B940" s="64">
        <v>44733</v>
      </c>
      <c r="C940" s="64">
        <v>44740</v>
      </c>
      <c r="D940" s="20" t="s">
        <v>195</v>
      </c>
      <c r="E940" s="20">
        <v>1</v>
      </c>
      <c r="F940" s="20" t="s">
        <v>219</v>
      </c>
    </row>
    <row r="941" spans="1:6" x14ac:dyDescent="0.25">
      <c r="A941" s="20" t="s">
        <v>484</v>
      </c>
      <c r="B941" s="64">
        <v>44740</v>
      </c>
      <c r="C941" s="64">
        <v>44747</v>
      </c>
      <c r="D941" s="20" t="s">
        <v>195</v>
      </c>
      <c r="E941" s="20">
        <v>1</v>
      </c>
      <c r="F941" s="20" t="s">
        <v>219</v>
      </c>
    </row>
    <row r="942" spans="1:6" x14ac:dyDescent="0.25">
      <c r="A942" s="20" t="s">
        <v>484</v>
      </c>
      <c r="B942" s="64">
        <v>44740</v>
      </c>
      <c r="C942" s="64">
        <v>44747</v>
      </c>
      <c r="D942" s="20" t="s">
        <v>195</v>
      </c>
      <c r="E942" s="20">
        <v>1</v>
      </c>
      <c r="F942" s="20" t="s">
        <v>219</v>
      </c>
    </row>
    <row r="943" spans="1:6" x14ac:dyDescent="0.25">
      <c r="A943" s="20" t="s">
        <v>484</v>
      </c>
      <c r="B943" s="64">
        <v>44740</v>
      </c>
      <c r="C943" s="64">
        <v>44747</v>
      </c>
      <c r="D943" s="20" t="s">
        <v>158</v>
      </c>
      <c r="E943" s="20">
        <v>4</v>
      </c>
      <c r="F943" s="20" t="s">
        <v>199</v>
      </c>
    </row>
    <row r="944" spans="1:6" x14ac:dyDescent="0.25">
      <c r="A944" s="20" t="s">
        <v>484</v>
      </c>
      <c r="B944" s="64">
        <v>44740</v>
      </c>
      <c r="C944" s="64">
        <v>44747</v>
      </c>
      <c r="D944" s="20" t="s">
        <v>158</v>
      </c>
      <c r="E944" s="20">
        <v>4</v>
      </c>
      <c r="F944" s="20" t="s">
        <v>272</v>
      </c>
    </row>
    <row r="945" spans="1:6" x14ac:dyDescent="0.25">
      <c r="A945" s="20" t="s">
        <v>484</v>
      </c>
      <c r="B945" s="64">
        <v>44740</v>
      </c>
      <c r="C945" s="64">
        <v>44747</v>
      </c>
      <c r="D945" s="20" t="s">
        <v>195</v>
      </c>
      <c r="E945" s="20">
        <v>1</v>
      </c>
      <c r="F945" s="20" t="s">
        <v>219</v>
      </c>
    </row>
    <row r="946" spans="1:6" x14ac:dyDescent="0.25">
      <c r="A946" s="20" t="s">
        <v>484</v>
      </c>
      <c r="B946" s="64">
        <v>44740</v>
      </c>
      <c r="C946" s="64">
        <v>44747</v>
      </c>
      <c r="D946" s="20" t="s">
        <v>158</v>
      </c>
      <c r="E946" s="20">
        <v>4</v>
      </c>
      <c r="F946" s="20" t="s">
        <v>199</v>
      </c>
    </row>
    <row r="947" spans="1:6" x14ac:dyDescent="0.25">
      <c r="A947" s="20" t="s">
        <v>484</v>
      </c>
      <c r="B947" s="64">
        <v>44740</v>
      </c>
      <c r="C947" s="64">
        <v>44747</v>
      </c>
      <c r="D947" s="20" t="s">
        <v>158</v>
      </c>
      <c r="E947" s="20">
        <v>4</v>
      </c>
      <c r="F947" s="20" t="s">
        <v>199</v>
      </c>
    </row>
    <row r="948" spans="1:6" x14ac:dyDescent="0.25">
      <c r="A948" s="20" t="s">
        <v>484</v>
      </c>
      <c r="B948" s="64">
        <v>44740</v>
      </c>
      <c r="C948" s="64">
        <v>44747</v>
      </c>
      <c r="D948" s="20" t="s">
        <v>195</v>
      </c>
      <c r="E948" s="20">
        <v>1</v>
      </c>
      <c r="F948" s="20" t="s">
        <v>219</v>
      </c>
    </row>
    <row r="949" spans="1:6" x14ac:dyDescent="0.25">
      <c r="A949" s="20" t="s">
        <v>484</v>
      </c>
      <c r="B949" s="64">
        <v>44740</v>
      </c>
      <c r="C949" s="64">
        <v>44747</v>
      </c>
      <c r="D949" s="20" t="s">
        <v>195</v>
      </c>
      <c r="E949" s="20">
        <v>1</v>
      </c>
      <c r="F949" s="20" t="s">
        <v>219</v>
      </c>
    </row>
    <row r="950" spans="1:6" x14ac:dyDescent="0.25">
      <c r="A950" s="20" t="s">
        <v>484</v>
      </c>
      <c r="B950" s="64">
        <v>44740</v>
      </c>
      <c r="C950" s="64">
        <v>44747</v>
      </c>
      <c r="D950" s="20" t="s">
        <v>195</v>
      </c>
      <c r="E950" s="20">
        <v>1</v>
      </c>
      <c r="F950" s="20" t="s">
        <v>273</v>
      </c>
    </row>
    <row r="951" spans="1:6" x14ac:dyDescent="0.25">
      <c r="A951" s="20" t="s">
        <v>484</v>
      </c>
      <c r="B951" s="64">
        <v>44740</v>
      </c>
      <c r="C951" s="64">
        <v>44747</v>
      </c>
      <c r="D951" s="20" t="s">
        <v>195</v>
      </c>
      <c r="E951" s="20">
        <v>1</v>
      </c>
      <c r="F951" s="20" t="s">
        <v>219</v>
      </c>
    </row>
    <row r="952" spans="1:6" x14ac:dyDescent="0.25">
      <c r="A952" s="20" t="s">
        <v>484</v>
      </c>
      <c r="B952" s="64">
        <v>44740</v>
      </c>
      <c r="C952" s="64">
        <v>44747</v>
      </c>
      <c r="D952" s="20" t="s">
        <v>195</v>
      </c>
      <c r="E952" s="20">
        <v>1</v>
      </c>
      <c r="F952" s="20" t="s">
        <v>219</v>
      </c>
    </row>
    <row r="953" spans="1:6" x14ac:dyDescent="0.25">
      <c r="A953" s="20" t="s">
        <v>484</v>
      </c>
      <c r="B953" s="64">
        <v>44740</v>
      </c>
      <c r="C953" s="64">
        <v>44747</v>
      </c>
      <c r="D953" s="20" t="s">
        <v>195</v>
      </c>
      <c r="E953" s="20">
        <v>1</v>
      </c>
      <c r="F953" s="20" t="s">
        <v>219</v>
      </c>
    </row>
    <row r="954" spans="1:6" x14ac:dyDescent="0.25">
      <c r="A954" s="20" t="s">
        <v>484</v>
      </c>
      <c r="B954" s="64">
        <v>44740</v>
      </c>
      <c r="C954" s="64">
        <v>44747</v>
      </c>
      <c r="D954" s="20" t="s">
        <v>195</v>
      </c>
      <c r="E954" s="20">
        <v>1</v>
      </c>
      <c r="F954" s="20" t="s">
        <v>219</v>
      </c>
    </row>
    <row r="955" spans="1:6" x14ac:dyDescent="0.25">
      <c r="A955" s="20" t="s">
        <v>484</v>
      </c>
      <c r="B955" s="64">
        <v>44740</v>
      </c>
      <c r="C955" s="64">
        <v>44747</v>
      </c>
      <c r="D955" s="20" t="s">
        <v>195</v>
      </c>
      <c r="E955" s="20">
        <v>1</v>
      </c>
      <c r="F955" s="20" t="s">
        <v>219</v>
      </c>
    </row>
    <row r="956" spans="1:6" x14ac:dyDescent="0.25">
      <c r="A956" s="20" t="s">
        <v>484</v>
      </c>
      <c r="B956" s="64">
        <v>44740</v>
      </c>
      <c r="C956" s="64">
        <v>44747</v>
      </c>
      <c r="D956" s="20" t="s">
        <v>195</v>
      </c>
      <c r="E956" s="20">
        <v>1</v>
      </c>
      <c r="F956" s="20" t="s">
        <v>219</v>
      </c>
    </row>
    <row r="957" spans="1:6" x14ac:dyDescent="0.25">
      <c r="A957" s="20" t="s">
        <v>484</v>
      </c>
      <c r="B957" s="64">
        <v>44740</v>
      </c>
      <c r="C957" s="64">
        <v>44747</v>
      </c>
      <c r="D957" s="20" t="s">
        <v>158</v>
      </c>
      <c r="E957" s="20">
        <v>4</v>
      </c>
      <c r="F957" s="20" t="s">
        <v>199</v>
      </c>
    </row>
    <row r="958" spans="1:6" x14ac:dyDescent="0.25">
      <c r="A958" s="20" t="s">
        <v>484</v>
      </c>
      <c r="B958" s="64">
        <v>44740</v>
      </c>
      <c r="C958" s="64">
        <v>44747</v>
      </c>
      <c r="D958" s="20" t="s">
        <v>158</v>
      </c>
      <c r="E958" s="20">
        <v>4</v>
      </c>
      <c r="F958" s="20" t="s">
        <v>199</v>
      </c>
    </row>
    <row r="959" spans="1:6" x14ac:dyDescent="0.25">
      <c r="A959" s="20" t="s">
        <v>484</v>
      </c>
      <c r="B959" s="64">
        <v>44740</v>
      </c>
      <c r="C959" s="64">
        <v>44747</v>
      </c>
      <c r="D959" s="20" t="s">
        <v>195</v>
      </c>
      <c r="E959" s="20">
        <v>1</v>
      </c>
      <c r="F959" s="20" t="s">
        <v>284</v>
      </c>
    </row>
    <row r="960" spans="1:6" x14ac:dyDescent="0.25">
      <c r="A960" s="20" t="s">
        <v>484</v>
      </c>
      <c r="B960" s="64">
        <v>44740</v>
      </c>
      <c r="C960" s="64">
        <v>44747</v>
      </c>
      <c r="D960" s="20" t="s">
        <v>158</v>
      </c>
      <c r="E960" s="20">
        <v>4</v>
      </c>
      <c r="F960" s="20" t="s">
        <v>199</v>
      </c>
    </row>
    <row r="961" spans="1:6" x14ac:dyDescent="0.25">
      <c r="A961" s="20" t="s">
        <v>484</v>
      </c>
      <c r="B961" s="64">
        <v>44740</v>
      </c>
      <c r="C961" s="64">
        <v>44747</v>
      </c>
      <c r="D961" s="20" t="s">
        <v>195</v>
      </c>
      <c r="E961" s="20">
        <v>1</v>
      </c>
      <c r="F961" s="20" t="s">
        <v>219</v>
      </c>
    </row>
    <row r="962" spans="1:6" x14ac:dyDescent="0.25">
      <c r="A962" s="20" t="s">
        <v>484</v>
      </c>
      <c r="B962" s="64">
        <v>44740</v>
      </c>
      <c r="C962" s="64">
        <v>44747</v>
      </c>
      <c r="D962" s="20" t="s">
        <v>158</v>
      </c>
      <c r="E962" s="20">
        <v>4</v>
      </c>
      <c r="F962" s="20" t="s">
        <v>199</v>
      </c>
    </row>
    <row r="963" spans="1:6" x14ac:dyDescent="0.25">
      <c r="A963" s="20" t="s">
        <v>484</v>
      </c>
      <c r="B963" s="64">
        <v>44740</v>
      </c>
      <c r="C963" s="64">
        <v>44747</v>
      </c>
      <c r="D963" s="20" t="s">
        <v>196</v>
      </c>
      <c r="E963" s="20">
        <v>2</v>
      </c>
      <c r="F963" s="20" t="s">
        <v>286</v>
      </c>
    </row>
    <row r="964" spans="1:6" x14ac:dyDescent="0.25">
      <c r="A964" s="20" t="s">
        <v>484</v>
      </c>
      <c r="B964" s="64">
        <v>44740</v>
      </c>
      <c r="C964" s="64">
        <v>44747</v>
      </c>
      <c r="D964" s="20" t="s">
        <v>195</v>
      </c>
      <c r="E964" s="20">
        <v>1</v>
      </c>
      <c r="F964" s="20" t="s">
        <v>219</v>
      </c>
    </row>
    <row r="965" spans="1:6" x14ac:dyDescent="0.25">
      <c r="A965" s="20" t="s">
        <v>484</v>
      </c>
      <c r="B965" s="64">
        <v>44740</v>
      </c>
      <c r="C965" s="64">
        <v>44747</v>
      </c>
      <c r="D965" s="20" t="s">
        <v>195</v>
      </c>
      <c r="E965" s="20">
        <v>1</v>
      </c>
      <c r="F965" s="20" t="s">
        <v>219</v>
      </c>
    </row>
    <row r="966" spans="1:6" x14ac:dyDescent="0.25">
      <c r="A966" s="20" t="s">
        <v>484</v>
      </c>
      <c r="B966" s="64">
        <v>44740</v>
      </c>
      <c r="C966" s="64">
        <v>44747</v>
      </c>
      <c r="D966" s="20" t="s">
        <v>158</v>
      </c>
      <c r="E966" s="20">
        <v>4</v>
      </c>
      <c r="F966" s="20" t="s">
        <v>199</v>
      </c>
    </row>
    <row r="967" spans="1:6" x14ac:dyDescent="0.25">
      <c r="A967" s="20" t="s">
        <v>484</v>
      </c>
      <c r="B967" s="64">
        <v>44740</v>
      </c>
      <c r="C967" s="64">
        <v>44747</v>
      </c>
      <c r="D967" s="20" t="s">
        <v>195</v>
      </c>
      <c r="E967" s="20">
        <v>1</v>
      </c>
      <c r="F967" s="20" t="s">
        <v>219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6D314-BA0E-45EA-9AF9-ACAE5AA55579}">
  <dimension ref="A1:BT274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21" sqref="E21"/>
    </sheetView>
  </sheetViews>
  <sheetFormatPr defaultColWidth="9.28515625" defaultRowHeight="15.75" x14ac:dyDescent="0.25"/>
  <cols>
    <col min="1" max="1" width="34.7109375" style="1" bestFit="1" customWidth="1"/>
    <col min="2" max="2" width="11.7109375" style="1" customWidth="1"/>
    <col min="3" max="3" width="11.85546875" style="1" bestFit="1" customWidth="1"/>
    <col min="4" max="4" width="15" style="1" customWidth="1"/>
    <col min="5" max="5" width="21.28515625" style="1" customWidth="1"/>
    <col min="6" max="7" width="8.7109375" style="1"/>
    <col min="8" max="8" width="11.28515625" style="1" bestFit="1" customWidth="1"/>
    <col min="9" max="9" width="12.7109375" style="7" customWidth="1"/>
    <col min="10" max="10" width="25.28515625" style="7" customWidth="1"/>
    <col min="11" max="11" width="15.28515625" style="7" customWidth="1"/>
    <col min="12" max="12" width="18.7109375" style="7" customWidth="1"/>
    <col min="13" max="13" width="32.7109375" style="7" customWidth="1"/>
    <col min="14" max="14" width="23.5703125" style="7" customWidth="1"/>
    <col min="15" max="15" width="37.28515625" style="7" customWidth="1"/>
    <col min="16" max="16" width="21.7109375" style="7" customWidth="1"/>
    <col min="17" max="17" width="27" style="7" customWidth="1"/>
    <col min="18" max="18" width="25.28515625" style="7" customWidth="1"/>
    <col min="19" max="33" width="5.5703125" style="7" customWidth="1"/>
    <col min="34" max="16384" width="9.28515625" style="7"/>
  </cols>
  <sheetData>
    <row r="1" spans="1:72" s="15" customFormat="1" ht="52.5" customHeight="1" x14ac:dyDescent="0.3">
      <c r="A1" s="35" t="s">
        <v>191</v>
      </c>
      <c r="B1" s="35" t="s">
        <v>186</v>
      </c>
      <c r="C1" s="35" t="s">
        <v>187</v>
      </c>
      <c r="D1" s="14"/>
      <c r="E1" s="14"/>
      <c r="H1" s="14"/>
      <c r="I1" s="14"/>
      <c r="J1" s="14"/>
      <c r="K1" s="14"/>
      <c r="L1" s="25"/>
      <c r="M1" s="25"/>
      <c r="N1" s="14"/>
      <c r="O1" s="14"/>
      <c r="P1" s="25"/>
      <c r="Q1" s="24"/>
      <c r="R1" s="25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</row>
    <row r="2" spans="1:72" x14ac:dyDescent="0.25">
      <c r="A2" s="64" t="s">
        <v>182</v>
      </c>
      <c r="B2" s="66">
        <v>44593</v>
      </c>
      <c r="C2" s="67">
        <v>44634</v>
      </c>
      <c r="H2" s="9"/>
    </row>
    <row r="3" spans="1:72" x14ac:dyDescent="0.25">
      <c r="A3" s="64" t="s">
        <v>182</v>
      </c>
      <c r="B3" s="66">
        <v>44635</v>
      </c>
      <c r="C3" s="67">
        <v>44648</v>
      </c>
      <c r="H3" s="9"/>
    </row>
    <row r="4" spans="1:72" x14ac:dyDescent="0.25">
      <c r="A4" s="64" t="s">
        <v>169</v>
      </c>
      <c r="B4" s="66">
        <v>44470</v>
      </c>
      <c r="C4" s="67">
        <v>44477</v>
      </c>
      <c r="H4" s="9"/>
    </row>
    <row r="5" spans="1:72" x14ac:dyDescent="0.25">
      <c r="A5" s="64" t="s">
        <v>169</v>
      </c>
      <c r="B5" s="66">
        <v>44506</v>
      </c>
      <c r="C5" s="67">
        <v>44509</v>
      </c>
      <c r="H5" s="9"/>
    </row>
    <row r="6" spans="1:72" x14ac:dyDescent="0.25">
      <c r="A6" s="64" t="s">
        <v>169</v>
      </c>
      <c r="B6" s="66">
        <v>44515</v>
      </c>
      <c r="C6" s="67">
        <v>44539</v>
      </c>
      <c r="H6" s="9"/>
    </row>
    <row r="7" spans="1:72" x14ac:dyDescent="0.25">
      <c r="A7" s="64" t="s">
        <v>178</v>
      </c>
      <c r="B7" s="66">
        <v>44478</v>
      </c>
      <c r="C7" s="67">
        <v>44496</v>
      </c>
      <c r="H7" s="9"/>
    </row>
    <row r="8" spans="1:72" x14ac:dyDescent="0.25">
      <c r="A8" s="64" t="s">
        <v>178</v>
      </c>
      <c r="B8" s="66">
        <v>44540</v>
      </c>
      <c r="C8" s="67">
        <v>44543</v>
      </c>
      <c r="H8" s="9"/>
    </row>
    <row r="9" spans="1:72" x14ac:dyDescent="0.25">
      <c r="A9" s="64" t="s">
        <v>178</v>
      </c>
      <c r="B9" s="66">
        <v>44692</v>
      </c>
      <c r="C9" s="67">
        <v>44742</v>
      </c>
      <c r="H9" s="9"/>
    </row>
    <row r="10" spans="1:72" x14ac:dyDescent="0.25">
      <c r="A10" s="64" t="s">
        <v>188</v>
      </c>
      <c r="B10" s="66">
        <v>44477</v>
      </c>
      <c r="C10" s="67">
        <v>44480</v>
      </c>
      <c r="H10" s="9"/>
    </row>
    <row r="11" spans="1:72" x14ac:dyDescent="0.25">
      <c r="A11" s="64" t="s">
        <v>188</v>
      </c>
      <c r="B11" s="66">
        <v>44484</v>
      </c>
      <c r="C11" s="67">
        <v>44486</v>
      </c>
      <c r="H11" s="9"/>
    </row>
    <row r="12" spans="1:72" x14ac:dyDescent="0.25">
      <c r="A12" s="64" t="s">
        <v>188</v>
      </c>
      <c r="B12" s="66">
        <v>44491</v>
      </c>
      <c r="C12" s="67">
        <v>44493</v>
      </c>
      <c r="H12" s="9"/>
    </row>
    <row r="13" spans="1:72" x14ac:dyDescent="0.25">
      <c r="A13" s="64" t="s">
        <v>188</v>
      </c>
      <c r="B13" s="66">
        <v>44505</v>
      </c>
      <c r="C13" s="67">
        <v>44512</v>
      </c>
      <c r="H13" s="9"/>
    </row>
    <row r="14" spans="1:72" x14ac:dyDescent="0.25">
      <c r="A14" s="64" t="s">
        <v>188</v>
      </c>
      <c r="B14" s="66">
        <v>44519</v>
      </c>
      <c r="C14" s="67">
        <v>44522</v>
      </c>
      <c r="H14" s="9"/>
    </row>
    <row r="15" spans="1:72" x14ac:dyDescent="0.25">
      <c r="A15" s="64" t="s">
        <v>188</v>
      </c>
      <c r="B15" s="66">
        <v>44526</v>
      </c>
      <c r="C15" s="67">
        <v>44529</v>
      </c>
      <c r="H15" s="9"/>
    </row>
    <row r="16" spans="1:72" x14ac:dyDescent="0.25">
      <c r="A16" s="64" t="s">
        <v>188</v>
      </c>
      <c r="B16" s="66">
        <v>44708</v>
      </c>
      <c r="C16" s="67">
        <v>44711</v>
      </c>
      <c r="H16" s="9"/>
    </row>
    <row r="17" spans="1:8" x14ac:dyDescent="0.25">
      <c r="A17" s="64" t="s">
        <v>181</v>
      </c>
      <c r="B17" s="66">
        <v>44550</v>
      </c>
      <c r="C17" s="67">
        <v>44563</v>
      </c>
      <c r="H17" s="9"/>
    </row>
    <row r="18" spans="1:8" x14ac:dyDescent="0.25">
      <c r="A18" s="64" t="s">
        <v>181</v>
      </c>
      <c r="B18" s="66">
        <v>44564</v>
      </c>
      <c r="C18" s="67">
        <v>44592</v>
      </c>
      <c r="H18" s="9"/>
    </row>
    <row r="19" spans="1:8" x14ac:dyDescent="0.25">
      <c r="A19" s="64" t="s">
        <v>179</v>
      </c>
      <c r="B19" s="66">
        <v>44497</v>
      </c>
      <c r="C19" s="67">
        <v>44505</v>
      </c>
      <c r="H19" s="9"/>
    </row>
    <row r="20" spans="1:8" x14ac:dyDescent="0.25">
      <c r="A20" s="64" t="s">
        <v>180</v>
      </c>
      <c r="B20" s="66">
        <v>44510</v>
      </c>
      <c r="C20" s="67">
        <v>44514</v>
      </c>
      <c r="H20" s="9"/>
    </row>
    <row r="21" spans="1:8" x14ac:dyDescent="0.25">
      <c r="A21" s="64" t="s">
        <v>180</v>
      </c>
      <c r="B21" s="66">
        <v>44544</v>
      </c>
      <c r="C21" s="67">
        <v>44549</v>
      </c>
      <c r="H21" s="9"/>
    </row>
    <row r="22" spans="1:8" x14ac:dyDescent="0.25">
      <c r="A22" s="64" t="s">
        <v>189</v>
      </c>
      <c r="B22" s="66" t="s">
        <v>144</v>
      </c>
      <c r="C22" s="67" t="s">
        <v>144</v>
      </c>
      <c r="H22" s="9"/>
    </row>
    <row r="23" spans="1:8" x14ac:dyDescent="0.25">
      <c r="A23" s="64" t="s">
        <v>190</v>
      </c>
      <c r="B23" s="66">
        <v>44669</v>
      </c>
      <c r="C23" s="67">
        <v>44699</v>
      </c>
      <c r="H23" s="9"/>
    </row>
    <row r="24" spans="1:8" ht="18.75" customHeight="1" x14ac:dyDescent="0.25">
      <c r="A24" s="64" t="s">
        <v>184</v>
      </c>
      <c r="B24" s="66">
        <v>44655</v>
      </c>
      <c r="C24" s="67">
        <v>44687</v>
      </c>
      <c r="E24" s="8"/>
      <c r="H24" s="9"/>
    </row>
    <row r="25" spans="1:8" ht="18" customHeight="1" x14ac:dyDescent="0.25">
      <c r="A25" s="64" t="s">
        <v>184</v>
      </c>
      <c r="B25" s="66">
        <v>44688</v>
      </c>
      <c r="C25" s="67">
        <v>44691</v>
      </c>
      <c r="E25" s="8"/>
      <c r="H25" s="9"/>
    </row>
    <row r="26" spans="1:8" ht="18" customHeight="1" x14ac:dyDescent="0.25">
      <c r="A26" s="64" t="s">
        <v>184</v>
      </c>
      <c r="B26" s="66">
        <v>44692</v>
      </c>
      <c r="C26" s="67">
        <v>44742</v>
      </c>
      <c r="E26" s="8"/>
      <c r="H26" s="9"/>
    </row>
    <row r="27" spans="1:8" x14ac:dyDescent="0.25">
      <c r="A27" s="64" t="s">
        <v>183</v>
      </c>
      <c r="B27" s="66">
        <v>44652</v>
      </c>
      <c r="C27" s="67">
        <v>44709</v>
      </c>
      <c r="E27" s="8"/>
      <c r="H27" s="9"/>
    </row>
    <row r="28" spans="1:8" x14ac:dyDescent="0.25">
      <c r="A28" s="64" t="s">
        <v>170</v>
      </c>
      <c r="B28" s="66">
        <v>44649</v>
      </c>
      <c r="C28" s="67">
        <v>44651</v>
      </c>
      <c r="E28" s="8"/>
      <c r="H28" s="9"/>
    </row>
    <row r="29" spans="1:8" x14ac:dyDescent="0.25">
      <c r="A29" s="9"/>
      <c r="C29" s="8"/>
      <c r="E29" s="8"/>
      <c r="H29" s="9"/>
    </row>
    <row r="30" spans="1:8" x14ac:dyDescent="0.25">
      <c r="A30" s="9"/>
      <c r="C30" s="8"/>
      <c r="E30" s="8"/>
      <c r="H30" s="9"/>
    </row>
    <row r="31" spans="1:8" x14ac:dyDescent="0.25">
      <c r="A31" s="9"/>
      <c r="C31" s="8"/>
      <c r="E31" s="8"/>
      <c r="H31" s="9"/>
    </row>
    <row r="32" spans="1:8" x14ac:dyDescent="0.25">
      <c r="A32" s="9"/>
      <c r="C32" s="8"/>
      <c r="H32" s="9"/>
    </row>
    <row r="33" spans="1:8" x14ac:dyDescent="0.25">
      <c r="A33" s="9"/>
      <c r="C33" s="8"/>
      <c r="H33" s="9"/>
    </row>
    <row r="34" spans="1:8" x14ac:dyDescent="0.25">
      <c r="A34" s="9"/>
      <c r="C34" s="8"/>
      <c r="H34" s="9"/>
    </row>
    <row r="35" spans="1:8" x14ac:dyDescent="0.25">
      <c r="A35" s="9"/>
      <c r="C35" s="8"/>
      <c r="H35" s="9"/>
    </row>
    <row r="36" spans="1:8" x14ac:dyDescent="0.25">
      <c r="A36" s="9"/>
      <c r="C36" s="8"/>
      <c r="H36" s="9"/>
    </row>
    <row r="37" spans="1:8" x14ac:dyDescent="0.25">
      <c r="A37" s="9"/>
      <c r="C37" s="8"/>
      <c r="H37" s="9"/>
    </row>
    <row r="38" spans="1:8" x14ac:dyDescent="0.25">
      <c r="A38" s="9"/>
      <c r="C38" s="8"/>
      <c r="H38" s="9"/>
    </row>
    <row r="39" spans="1:8" x14ac:dyDescent="0.25">
      <c r="A39" s="9"/>
      <c r="C39" s="8"/>
      <c r="H39" s="9"/>
    </row>
    <row r="40" spans="1:8" x14ac:dyDescent="0.25">
      <c r="A40" s="9"/>
      <c r="C40" s="8"/>
      <c r="H40" s="9"/>
    </row>
    <row r="41" spans="1:8" x14ac:dyDescent="0.25">
      <c r="A41" s="9"/>
      <c r="C41" s="8"/>
      <c r="H41" s="9"/>
    </row>
    <row r="42" spans="1:8" x14ac:dyDescent="0.25">
      <c r="A42" s="9"/>
      <c r="C42" s="8"/>
      <c r="H42" s="9"/>
    </row>
    <row r="43" spans="1:8" x14ac:dyDescent="0.25">
      <c r="A43" s="9"/>
      <c r="C43" s="8"/>
      <c r="H43" s="9"/>
    </row>
    <row r="44" spans="1:8" x14ac:dyDescent="0.25">
      <c r="A44" s="9"/>
      <c r="C44" s="8"/>
      <c r="H44" s="9"/>
    </row>
    <row r="45" spans="1:8" x14ac:dyDescent="0.25">
      <c r="A45" s="9"/>
      <c r="C45" s="8"/>
      <c r="H45" s="9"/>
    </row>
    <row r="46" spans="1:8" x14ac:dyDescent="0.25">
      <c r="A46" s="9"/>
      <c r="C46" s="8"/>
      <c r="H46" s="9"/>
    </row>
    <row r="47" spans="1:8" x14ac:dyDescent="0.25">
      <c r="A47" s="9"/>
      <c r="C47" s="8"/>
      <c r="H47" s="9"/>
    </row>
    <row r="48" spans="1:8" x14ac:dyDescent="0.25">
      <c r="A48" s="9"/>
      <c r="C48" s="8"/>
      <c r="H48" s="9"/>
    </row>
    <row r="49" spans="1:8" x14ac:dyDescent="0.25">
      <c r="A49" s="9"/>
      <c r="C49" s="8"/>
      <c r="H49" s="9"/>
    </row>
    <row r="50" spans="1:8" x14ac:dyDescent="0.25">
      <c r="A50" s="9"/>
      <c r="C50" s="8"/>
      <c r="H50" s="9"/>
    </row>
    <row r="51" spans="1:8" x14ac:dyDescent="0.25">
      <c r="A51" s="9"/>
      <c r="C51" s="8"/>
      <c r="H51" s="9"/>
    </row>
    <row r="52" spans="1:8" x14ac:dyDescent="0.25">
      <c r="A52" s="9"/>
      <c r="C52" s="8"/>
      <c r="H52" s="9"/>
    </row>
    <row r="53" spans="1:8" x14ac:dyDescent="0.25">
      <c r="A53" s="9"/>
      <c r="C53" s="8"/>
      <c r="H53" s="9"/>
    </row>
    <row r="54" spans="1:8" x14ac:dyDescent="0.25">
      <c r="A54" s="9"/>
      <c r="C54" s="8"/>
      <c r="H54" s="9"/>
    </row>
    <row r="55" spans="1:8" x14ac:dyDescent="0.25">
      <c r="A55" s="9"/>
      <c r="C55" s="8"/>
      <c r="H55" s="9"/>
    </row>
    <row r="56" spans="1:8" x14ac:dyDescent="0.25">
      <c r="A56" s="9"/>
      <c r="C56" s="8"/>
      <c r="H56" s="9"/>
    </row>
    <row r="57" spans="1:8" x14ac:dyDescent="0.25">
      <c r="A57" s="9"/>
      <c r="C57" s="8"/>
      <c r="H57" s="9"/>
    </row>
    <row r="58" spans="1:8" ht="14.25" customHeight="1" x14ac:dyDescent="0.25">
      <c r="A58" s="9"/>
      <c r="C58" s="8"/>
      <c r="E58" s="8"/>
      <c r="H58" s="9"/>
    </row>
    <row r="59" spans="1:8" ht="14.25" customHeight="1" x14ac:dyDescent="0.25">
      <c r="A59" s="9"/>
      <c r="C59" s="8"/>
      <c r="E59" s="8"/>
      <c r="H59" s="9"/>
    </row>
    <row r="60" spans="1:8" ht="14.25" customHeight="1" x14ac:dyDescent="0.25">
      <c r="A60" s="9"/>
      <c r="C60" s="8"/>
      <c r="E60" s="8"/>
      <c r="H60" s="9"/>
    </row>
    <row r="61" spans="1:8" ht="14.25" customHeight="1" x14ac:dyDescent="0.25">
      <c r="A61" s="9"/>
      <c r="C61" s="8"/>
      <c r="E61" s="8"/>
      <c r="H61" s="9"/>
    </row>
    <row r="62" spans="1:8" ht="14.25" customHeight="1" x14ac:dyDescent="0.25">
      <c r="A62" s="9"/>
      <c r="C62" s="8"/>
      <c r="E62" s="8"/>
      <c r="H62" s="9"/>
    </row>
    <row r="63" spans="1:8" ht="14.25" customHeight="1" x14ac:dyDescent="0.25">
      <c r="A63" s="9"/>
      <c r="C63" s="8"/>
      <c r="E63" s="8"/>
      <c r="H63" s="9"/>
    </row>
    <row r="64" spans="1:8" ht="14.25" customHeight="1" x14ac:dyDescent="0.25">
      <c r="A64" s="9"/>
      <c r="C64" s="8"/>
      <c r="E64" s="8"/>
      <c r="H64" s="9"/>
    </row>
    <row r="65" spans="1:8" ht="14.25" customHeight="1" x14ac:dyDescent="0.25">
      <c r="A65" s="9"/>
      <c r="C65" s="8"/>
      <c r="E65" s="8"/>
      <c r="H65" s="9"/>
    </row>
    <row r="66" spans="1:8" x14ac:dyDescent="0.25">
      <c r="A66" s="9"/>
      <c r="C66" s="8"/>
      <c r="H66" s="9"/>
    </row>
    <row r="67" spans="1:8" x14ac:dyDescent="0.25">
      <c r="A67" s="9"/>
      <c r="C67" s="8"/>
      <c r="H67" s="9"/>
    </row>
    <row r="68" spans="1:8" x14ac:dyDescent="0.25">
      <c r="A68" s="9"/>
      <c r="C68" s="8"/>
      <c r="H68" s="9"/>
    </row>
    <row r="69" spans="1:8" x14ac:dyDescent="0.25">
      <c r="A69" s="9"/>
      <c r="C69" s="8"/>
      <c r="H69" s="9"/>
    </row>
    <row r="70" spans="1:8" x14ac:dyDescent="0.25">
      <c r="A70" s="9"/>
      <c r="C70" s="8"/>
      <c r="H70" s="9"/>
    </row>
    <row r="71" spans="1:8" x14ac:dyDescent="0.25">
      <c r="A71" s="9"/>
      <c r="C71" s="8"/>
      <c r="H71" s="9"/>
    </row>
    <row r="72" spans="1:8" x14ac:dyDescent="0.25">
      <c r="A72" s="9"/>
      <c r="C72" s="8"/>
      <c r="H72" s="9"/>
    </row>
    <row r="73" spans="1:8" x14ac:dyDescent="0.25">
      <c r="A73" s="9"/>
      <c r="C73" s="8"/>
      <c r="H73" s="9"/>
    </row>
    <row r="74" spans="1:8" x14ac:dyDescent="0.25">
      <c r="A74" s="9"/>
      <c r="C74" s="8"/>
      <c r="H74" s="9"/>
    </row>
    <row r="75" spans="1:8" x14ac:dyDescent="0.25">
      <c r="A75" s="9"/>
      <c r="C75" s="8"/>
      <c r="H75" s="9"/>
    </row>
    <row r="76" spans="1:8" x14ac:dyDescent="0.25">
      <c r="A76" s="9"/>
      <c r="C76" s="8"/>
      <c r="H76" s="9"/>
    </row>
    <row r="77" spans="1:8" x14ac:dyDescent="0.25">
      <c r="A77" s="9"/>
      <c r="C77" s="8"/>
      <c r="H77" s="9"/>
    </row>
    <row r="78" spans="1:8" x14ac:dyDescent="0.25">
      <c r="A78" s="9"/>
      <c r="C78" s="8"/>
      <c r="H78" s="9"/>
    </row>
    <row r="79" spans="1:8" x14ac:dyDescent="0.25">
      <c r="A79" s="9"/>
      <c r="C79" s="8"/>
      <c r="H79" s="9"/>
    </row>
    <row r="80" spans="1:8" x14ac:dyDescent="0.25">
      <c r="A80" s="9"/>
      <c r="C80" s="8"/>
      <c r="H80" s="9"/>
    </row>
    <row r="81" spans="1:8" x14ac:dyDescent="0.25">
      <c r="A81" s="9"/>
      <c r="C81" s="8"/>
      <c r="H81" s="9"/>
    </row>
    <row r="82" spans="1:8" x14ac:dyDescent="0.25">
      <c r="A82" s="9"/>
      <c r="C82" s="8"/>
      <c r="H82" s="9"/>
    </row>
    <row r="83" spans="1:8" x14ac:dyDescent="0.25">
      <c r="A83" s="9"/>
      <c r="C83" s="8"/>
      <c r="H83" s="9"/>
    </row>
    <row r="84" spans="1:8" x14ac:dyDescent="0.25">
      <c r="A84" s="9"/>
      <c r="C84" s="8"/>
      <c r="H84" s="9"/>
    </row>
    <row r="85" spans="1:8" x14ac:dyDescent="0.25">
      <c r="A85" s="9"/>
      <c r="C85" s="8"/>
      <c r="H85" s="9"/>
    </row>
    <row r="86" spans="1:8" x14ac:dyDescent="0.25">
      <c r="A86" s="9"/>
      <c r="C86" s="8"/>
      <c r="H86" s="9"/>
    </row>
    <row r="87" spans="1:8" x14ac:dyDescent="0.25">
      <c r="A87" s="9"/>
      <c r="C87" s="8"/>
      <c r="H87" s="9"/>
    </row>
    <row r="88" spans="1:8" x14ac:dyDescent="0.25">
      <c r="A88" s="9"/>
      <c r="C88" s="8"/>
      <c r="H88" s="9"/>
    </row>
    <row r="89" spans="1:8" x14ac:dyDescent="0.25">
      <c r="A89" s="9"/>
      <c r="C89" s="8"/>
      <c r="H89" s="9"/>
    </row>
    <row r="90" spans="1:8" x14ac:dyDescent="0.25">
      <c r="A90" s="9"/>
      <c r="C90" s="8"/>
      <c r="H90" s="9"/>
    </row>
    <row r="91" spans="1:8" x14ac:dyDescent="0.25">
      <c r="A91" s="9"/>
      <c r="C91" s="8"/>
      <c r="H91" s="9"/>
    </row>
    <row r="92" spans="1:8" x14ac:dyDescent="0.25">
      <c r="A92" s="9"/>
      <c r="C92" s="8"/>
      <c r="H92" s="9"/>
    </row>
    <row r="93" spans="1:8" x14ac:dyDescent="0.25">
      <c r="A93" s="9"/>
      <c r="H93" s="9"/>
    </row>
    <row r="94" spans="1:8" x14ac:dyDescent="0.25">
      <c r="A94" s="9"/>
      <c r="H94" s="9"/>
    </row>
    <row r="95" spans="1:8" x14ac:dyDescent="0.25">
      <c r="A95" s="9"/>
      <c r="H95" s="9"/>
    </row>
    <row r="96" spans="1:8" x14ac:dyDescent="0.25">
      <c r="A96" s="9"/>
      <c r="H96" s="9"/>
    </row>
    <row r="97" spans="1:8" x14ac:dyDescent="0.25">
      <c r="A97" s="9"/>
      <c r="H97" s="9"/>
    </row>
    <row r="98" spans="1:8" x14ac:dyDescent="0.25">
      <c r="A98" s="9"/>
      <c r="H98" s="9"/>
    </row>
    <row r="99" spans="1:8" x14ac:dyDescent="0.25">
      <c r="A99" s="9"/>
      <c r="H99" s="9"/>
    </row>
    <row r="100" spans="1:8" x14ac:dyDescent="0.25">
      <c r="A100" s="9"/>
      <c r="H100" s="9"/>
    </row>
    <row r="101" spans="1:8" x14ac:dyDescent="0.25">
      <c r="A101" s="9"/>
      <c r="H101" s="9"/>
    </row>
    <row r="102" spans="1:8" x14ac:dyDescent="0.25">
      <c r="A102" s="9"/>
      <c r="H102" s="9"/>
    </row>
    <row r="103" spans="1:8" x14ac:dyDescent="0.25">
      <c r="A103" s="9"/>
      <c r="H103" s="9"/>
    </row>
    <row r="104" spans="1:8" x14ac:dyDescent="0.25">
      <c r="A104" s="9"/>
      <c r="H104" s="9"/>
    </row>
    <row r="105" spans="1:8" x14ac:dyDescent="0.25">
      <c r="A105" s="9"/>
      <c r="H105" s="9"/>
    </row>
    <row r="106" spans="1:8" x14ac:dyDescent="0.25">
      <c r="A106" s="9"/>
      <c r="H106" s="9"/>
    </row>
    <row r="107" spans="1:8" x14ac:dyDescent="0.25">
      <c r="A107" s="9"/>
      <c r="H107" s="9"/>
    </row>
    <row r="108" spans="1:8" x14ac:dyDescent="0.25">
      <c r="A108" s="9"/>
      <c r="H108" s="9"/>
    </row>
    <row r="109" spans="1:8" x14ac:dyDescent="0.25">
      <c r="A109" s="9"/>
      <c r="H109" s="9"/>
    </row>
    <row r="110" spans="1:8" x14ac:dyDescent="0.25">
      <c r="A110" s="9"/>
      <c r="H110" s="9"/>
    </row>
    <row r="111" spans="1:8" x14ac:dyDescent="0.25">
      <c r="A111" s="9"/>
      <c r="H111" s="9"/>
    </row>
    <row r="112" spans="1:8" x14ac:dyDescent="0.25">
      <c r="A112" s="9"/>
      <c r="H112" s="9"/>
    </row>
    <row r="113" spans="1:8" x14ac:dyDescent="0.25">
      <c r="A113" s="9"/>
      <c r="H113" s="9"/>
    </row>
    <row r="114" spans="1:8" x14ac:dyDescent="0.25">
      <c r="A114" s="9"/>
      <c r="H114" s="9"/>
    </row>
    <row r="115" spans="1:8" x14ac:dyDescent="0.25">
      <c r="A115" s="9"/>
      <c r="H115" s="9"/>
    </row>
    <row r="116" spans="1:8" x14ac:dyDescent="0.25">
      <c r="A116" s="9"/>
      <c r="H116" s="9"/>
    </row>
    <row r="117" spans="1:8" x14ac:dyDescent="0.25">
      <c r="A117" s="9"/>
      <c r="H117" s="9"/>
    </row>
    <row r="118" spans="1:8" x14ac:dyDescent="0.25">
      <c r="A118" s="9"/>
      <c r="H118" s="9"/>
    </row>
    <row r="119" spans="1:8" x14ac:dyDescent="0.25">
      <c r="A119" s="9"/>
      <c r="H119" s="9"/>
    </row>
    <row r="120" spans="1:8" x14ac:dyDescent="0.25">
      <c r="A120" s="9"/>
      <c r="H120" s="9"/>
    </row>
    <row r="121" spans="1:8" x14ac:dyDescent="0.25">
      <c r="A121" s="9"/>
      <c r="H121" s="9"/>
    </row>
    <row r="122" spans="1:8" x14ac:dyDescent="0.25">
      <c r="A122" s="9"/>
      <c r="H122" s="9"/>
    </row>
    <row r="123" spans="1:8" x14ac:dyDescent="0.25">
      <c r="A123" s="9"/>
      <c r="H123" s="9"/>
    </row>
    <row r="124" spans="1:8" x14ac:dyDescent="0.25">
      <c r="A124" s="9"/>
      <c r="H124" s="9"/>
    </row>
    <row r="125" spans="1:8" x14ac:dyDescent="0.25">
      <c r="A125" s="9"/>
      <c r="H125" s="9"/>
    </row>
    <row r="126" spans="1:8" x14ac:dyDescent="0.25">
      <c r="A126" s="9"/>
      <c r="H126" s="9"/>
    </row>
    <row r="127" spans="1:8" x14ac:dyDescent="0.25">
      <c r="A127" s="9"/>
      <c r="H127" s="9"/>
    </row>
    <row r="128" spans="1:8" x14ac:dyDescent="0.25">
      <c r="A128" s="9"/>
      <c r="H128" s="9"/>
    </row>
    <row r="129" spans="1:8" x14ac:dyDescent="0.25">
      <c r="A129" s="9"/>
      <c r="H129" s="9"/>
    </row>
    <row r="130" spans="1:8" x14ac:dyDescent="0.25">
      <c r="A130" s="9"/>
      <c r="H130" s="9"/>
    </row>
    <row r="131" spans="1:8" x14ac:dyDescent="0.25">
      <c r="A131" s="9"/>
      <c r="H131" s="9"/>
    </row>
    <row r="132" spans="1:8" x14ac:dyDescent="0.25">
      <c r="A132" s="9"/>
      <c r="H132" s="9"/>
    </row>
    <row r="133" spans="1:8" x14ac:dyDescent="0.25">
      <c r="A133" s="9"/>
      <c r="E133" s="8"/>
      <c r="H133" s="9"/>
    </row>
    <row r="134" spans="1:8" x14ac:dyDescent="0.25">
      <c r="A134" s="9"/>
      <c r="H134" s="9"/>
    </row>
    <row r="135" spans="1:8" x14ac:dyDescent="0.25">
      <c r="A135" s="9"/>
      <c r="H135" s="9"/>
    </row>
    <row r="136" spans="1:8" x14ac:dyDescent="0.25">
      <c r="A136" s="9"/>
      <c r="H136" s="9"/>
    </row>
    <row r="137" spans="1:8" x14ac:dyDescent="0.25">
      <c r="A137" s="9"/>
      <c r="H137" s="9"/>
    </row>
    <row r="138" spans="1:8" x14ac:dyDescent="0.25">
      <c r="A138" s="9"/>
      <c r="H138" s="9"/>
    </row>
    <row r="139" spans="1:8" x14ac:dyDescent="0.25">
      <c r="A139" s="9"/>
      <c r="H139" s="9"/>
    </row>
    <row r="140" spans="1:8" x14ac:dyDescent="0.25">
      <c r="A140" s="9"/>
      <c r="H140" s="9"/>
    </row>
    <row r="141" spans="1:8" x14ac:dyDescent="0.25">
      <c r="A141" s="9"/>
      <c r="H141" s="9"/>
    </row>
    <row r="142" spans="1:8" x14ac:dyDescent="0.25">
      <c r="A142" s="9"/>
      <c r="H142" s="9"/>
    </row>
    <row r="143" spans="1:8" x14ac:dyDescent="0.25">
      <c r="A143" s="9"/>
      <c r="E143" s="8"/>
      <c r="H143" s="9"/>
    </row>
    <row r="144" spans="1:8" x14ac:dyDescent="0.25">
      <c r="A144" s="9"/>
      <c r="H144" s="9"/>
    </row>
    <row r="145" spans="1:8" x14ac:dyDescent="0.25">
      <c r="A145" s="9"/>
      <c r="H145" s="9"/>
    </row>
    <row r="146" spans="1:8" x14ac:dyDescent="0.25">
      <c r="A146" s="9"/>
      <c r="H146" s="9"/>
    </row>
    <row r="147" spans="1:8" x14ac:dyDescent="0.25">
      <c r="A147" s="9"/>
      <c r="H147" s="9"/>
    </row>
    <row r="148" spans="1:8" x14ac:dyDescent="0.25">
      <c r="A148" s="9"/>
      <c r="H148" s="9"/>
    </row>
    <row r="149" spans="1:8" x14ac:dyDescent="0.25">
      <c r="A149" s="9"/>
      <c r="H149" s="9"/>
    </row>
    <row r="150" spans="1:8" x14ac:dyDescent="0.25">
      <c r="A150" s="9"/>
      <c r="H150" s="9"/>
    </row>
    <row r="151" spans="1:8" x14ac:dyDescent="0.25">
      <c r="A151" s="9"/>
      <c r="H151" s="9"/>
    </row>
    <row r="152" spans="1:8" x14ac:dyDescent="0.25">
      <c r="A152" s="9"/>
      <c r="H152" s="9"/>
    </row>
    <row r="153" spans="1:8" x14ac:dyDescent="0.25">
      <c r="A153" s="9"/>
      <c r="H153" s="9"/>
    </row>
    <row r="154" spans="1:8" x14ac:dyDescent="0.25">
      <c r="A154" s="9"/>
      <c r="H154" s="9"/>
    </row>
    <row r="155" spans="1:8" x14ac:dyDescent="0.25">
      <c r="A155" s="9"/>
      <c r="E155" s="8"/>
      <c r="H155" s="9"/>
    </row>
    <row r="156" spans="1:8" x14ac:dyDescent="0.25">
      <c r="A156" s="9"/>
      <c r="H156" s="9"/>
    </row>
    <row r="157" spans="1:8" x14ac:dyDescent="0.25">
      <c r="A157" s="9"/>
      <c r="H157" s="9"/>
    </row>
    <row r="158" spans="1:8" x14ac:dyDescent="0.25">
      <c r="A158" s="9"/>
      <c r="H158" s="9"/>
    </row>
    <row r="159" spans="1:8" x14ac:dyDescent="0.25">
      <c r="A159" s="9"/>
      <c r="H159" s="9"/>
    </row>
    <row r="160" spans="1:8" x14ac:dyDescent="0.25">
      <c r="A160" s="9"/>
      <c r="H160" s="9"/>
    </row>
    <row r="161" spans="1:8" x14ac:dyDescent="0.25">
      <c r="A161" s="9"/>
      <c r="C161" s="8"/>
      <c r="E161" s="8"/>
      <c r="H161" s="9"/>
    </row>
    <row r="162" spans="1:8" x14ac:dyDescent="0.25">
      <c r="A162" s="9"/>
      <c r="C162" s="8"/>
      <c r="H162" s="9"/>
    </row>
    <row r="163" spans="1:8" x14ac:dyDescent="0.25">
      <c r="A163" s="9"/>
      <c r="C163" s="8"/>
      <c r="H163" s="9"/>
    </row>
    <row r="164" spans="1:8" x14ac:dyDescent="0.25">
      <c r="A164" s="9"/>
      <c r="C164" s="8"/>
      <c r="H164" s="9"/>
    </row>
    <row r="165" spans="1:8" x14ac:dyDescent="0.25">
      <c r="A165" s="9"/>
      <c r="C165" s="8"/>
      <c r="H165" s="9"/>
    </row>
    <row r="166" spans="1:8" x14ac:dyDescent="0.25">
      <c r="A166" s="9"/>
      <c r="C166" s="8"/>
      <c r="H166" s="9"/>
    </row>
    <row r="167" spans="1:8" x14ac:dyDescent="0.25">
      <c r="A167" s="9"/>
      <c r="C167" s="8"/>
      <c r="H167" s="9"/>
    </row>
    <row r="168" spans="1:8" x14ac:dyDescent="0.25">
      <c r="A168" s="9"/>
      <c r="C168" s="8"/>
      <c r="H168" s="9"/>
    </row>
    <row r="169" spans="1:8" x14ac:dyDescent="0.25">
      <c r="A169" s="9"/>
      <c r="C169" s="8"/>
      <c r="H169" s="9"/>
    </row>
    <row r="170" spans="1:8" x14ac:dyDescent="0.25">
      <c r="A170" s="9"/>
      <c r="C170" s="8"/>
      <c r="H170" s="9"/>
    </row>
    <row r="171" spans="1:8" x14ac:dyDescent="0.25">
      <c r="A171" s="9"/>
      <c r="C171" s="8"/>
      <c r="H171" s="9"/>
    </row>
    <row r="172" spans="1:8" x14ac:dyDescent="0.25">
      <c r="A172" s="9"/>
      <c r="C172" s="8"/>
      <c r="H172" s="9"/>
    </row>
    <row r="173" spans="1:8" x14ac:dyDescent="0.25">
      <c r="A173" s="9"/>
      <c r="C173" s="8"/>
      <c r="H173" s="9"/>
    </row>
    <row r="174" spans="1:8" x14ac:dyDescent="0.25">
      <c r="A174" s="9"/>
      <c r="C174" s="8"/>
      <c r="H174" s="9"/>
    </row>
    <row r="175" spans="1:8" x14ac:dyDescent="0.25">
      <c r="A175" s="9"/>
      <c r="C175" s="8"/>
      <c r="H175" s="9"/>
    </row>
    <row r="176" spans="1:8" x14ac:dyDescent="0.25">
      <c r="A176" s="9"/>
      <c r="C176" s="8"/>
      <c r="H176" s="9"/>
    </row>
    <row r="177" spans="1:8" x14ac:dyDescent="0.25">
      <c r="A177" s="9"/>
      <c r="C177" s="8"/>
      <c r="H177" s="9"/>
    </row>
    <row r="178" spans="1:8" x14ac:dyDescent="0.25">
      <c r="A178" s="9"/>
      <c r="C178" s="8"/>
      <c r="H178" s="9"/>
    </row>
    <row r="179" spans="1:8" x14ac:dyDescent="0.25">
      <c r="A179" s="9"/>
      <c r="C179" s="8"/>
      <c r="H179" s="9"/>
    </row>
    <row r="180" spans="1:8" x14ac:dyDescent="0.25">
      <c r="A180" s="9"/>
      <c r="C180" s="8"/>
      <c r="H180" s="9"/>
    </row>
    <row r="181" spans="1:8" x14ac:dyDescent="0.25">
      <c r="A181" s="9"/>
      <c r="C181" s="8"/>
      <c r="H181" s="9"/>
    </row>
    <row r="182" spans="1:8" x14ac:dyDescent="0.25">
      <c r="A182" s="9"/>
      <c r="C182" s="8"/>
      <c r="H182" s="9"/>
    </row>
    <row r="183" spans="1:8" x14ac:dyDescent="0.25">
      <c r="A183" s="9"/>
      <c r="C183" s="8"/>
      <c r="H183" s="9"/>
    </row>
    <row r="184" spans="1:8" ht="15.4" customHeight="1" x14ac:dyDescent="0.25">
      <c r="A184" s="9"/>
      <c r="C184" s="8"/>
      <c r="E184" s="8"/>
      <c r="H184" s="9"/>
    </row>
    <row r="185" spans="1:8" x14ac:dyDescent="0.25">
      <c r="A185" s="9"/>
      <c r="C185" s="8"/>
      <c r="E185" s="8"/>
      <c r="H185" s="9"/>
    </row>
    <row r="186" spans="1:8" x14ac:dyDescent="0.25">
      <c r="A186" s="9"/>
      <c r="C186" s="8"/>
      <c r="E186" s="8"/>
      <c r="H186" s="9"/>
    </row>
    <row r="187" spans="1:8" x14ac:dyDescent="0.25">
      <c r="A187" s="9"/>
      <c r="C187" s="8"/>
      <c r="E187" s="8"/>
      <c r="H187" s="9"/>
    </row>
    <row r="188" spans="1:8" x14ac:dyDescent="0.25">
      <c r="A188" s="9"/>
      <c r="C188" s="8"/>
      <c r="E188" s="8"/>
      <c r="H188" s="9"/>
    </row>
    <row r="189" spans="1:8" x14ac:dyDescent="0.25">
      <c r="A189" s="9"/>
      <c r="C189" s="8"/>
      <c r="E189" s="8"/>
      <c r="H189" s="9"/>
    </row>
    <row r="190" spans="1:8" x14ac:dyDescent="0.25">
      <c r="A190" s="9"/>
      <c r="C190" s="8"/>
      <c r="E190" s="8"/>
      <c r="H190" s="9"/>
    </row>
    <row r="191" spans="1:8" x14ac:dyDescent="0.25">
      <c r="A191" s="9"/>
      <c r="C191" s="8"/>
      <c r="E191" s="8"/>
      <c r="H191" s="9"/>
    </row>
    <row r="192" spans="1:8" x14ac:dyDescent="0.25">
      <c r="A192" s="9"/>
      <c r="C192" s="8"/>
      <c r="E192" s="8"/>
      <c r="H192" s="9"/>
    </row>
    <row r="193" spans="1:8" x14ac:dyDescent="0.25">
      <c r="A193" s="9"/>
      <c r="C193" s="8"/>
      <c r="E193" s="8"/>
      <c r="H193" s="9"/>
    </row>
    <row r="194" spans="1:8" x14ac:dyDescent="0.25">
      <c r="A194" s="9"/>
      <c r="C194" s="8"/>
      <c r="E194" s="8"/>
      <c r="H194" s="9"/>
    </row>
    <row r="195" spans="1:8" x14ac:dyDescent="0.25">
      <c r="A195" s="9"/>
      <c r="C195" s="8"/>
      <c r="E195" s="8"/>
      <c r="H195" s="9"/>
    </row>
    <row r="196" spans="1:8" x14ac:dyDescent="0.25">
      <c r="A196" s="9"/>
      <c r="C196" s="8"/>
      <c r="E196" s="8"/>
      <c r="H196" s="9"/>
    </row>
    <row r="197" spans="1:8" x14ac:dyDescent="0.25">
      <c r="A197" s="9"/>
      <c r="C197" s="8"/>
      <c r="E197" s="8"/>
      <c r="H197" s="9"/>
    </row>
    <row r="198" spans="1:8" x14ac:dyDescent="0.25">
      <c r="A198" s="9"/>
      <c r="C198" s="8"/>
      <c r="E198" s="8"/>
      <c r="H198" s="9"/>
    </row>
    <row r="199" spans="1:8" x14ac:dyDescent="0.25">
      <c r="A199" s="9"/>
      <c r="C199" s="8"/>
      <c r="E199" s="8"/>
      <c r="H199" s="9"/>
    </row>
    <row r="200" spans="1:8" x14ac:dyDescent="0.25">
      <c r="A200" s="9"/>
      <c r="C200" s="8"/>
      <c r="E200" s="8"/>
      <c r="H200" s="9"/>
    </row>
    <row r="201" spans="1:8" x14ac:dyDescent="0.25">
      <c r="A201" s="9"/>
      <c r="C201" s="8"/>
      <c r="E201" s="8"/>
      <c r="H201" s="9"/>
    </row>
    <row r="202" spans="1:8" x14ac:dyDescent="0.25">
      <c r="A202" s="9"/>
      <c r="C202" s="8"/>
      <c r="E202" s="8"/>
      <c r="H202" s="9"/>
    </row>
    <row r="203" spans="1:8" x14ac:dyDescent="0.25">
      <c r="A203" s="9"/>
      <c r="C203" s="8"/>
      <c r="E203" s="8"/>
      <c r="H203" s="9"/>
    </row>
    <row r="204" spans="1:8" x14ac:dyDescent="0.25">
      <c r="A204" s="9"/>
      <c r="C204" s="8"/>
      <c r="E204" s="8"/>
      <c r="H204" s="9"/>
    </row>
    <row r="205" spans="1:8" x14ac:dyDescent="0.25">
      <c r="A205" s="9"/>
      <c r="C205" s="8"/>
      <c r="E205" s="8"/>
      <c r="H205" s="9"/>
    </row>
    <row r="206" spans="1:8" x14ac:dyDescent="0.25">
      <c r="A206" s="9"/>
      <c r="C206" s="8"/>
      <c r="E206" s="8"/>
      <c r="H206" s="9"/>
    </row>
    <row r="207" spans="1:8" x14ac:dyDescent="0.25">
      <c r="A207" s="9"/>
      <c r="C207" s="8"/>
      <c r="E207" s="8"/>
      <c r="H207" s="9"/>
    </row>
    <row r="208" spans="1:8" x14ac:dyDescent="0.25">
      <c r="A208" s="9"/>
      <c r="C208" s="8"/>
      <c r="E208" s="8"/>
      <c r="H208" s="9"/>
    </row>
    <row r="209" spans="1:8" x14ac:dyDescent="0.25">
      <c r="A209" s="9"/>
      <c r="C209" s="8"/>
      <c r="E209" s="8"/>
      <c r="H209" s="9"/>
    </row>
    <row r="210" spans="1:8" x14ac:dyDescent="0.25">
      <c r="A210" s="9"/>
      <c r="C210" s="8"/>
      <c r="E210" s="8"/>
      <c r="H210" s="9"/>
    </row>
    <row r="211" spans="1:8" x14ac:dyDescent="0.25">
      <c r="A211" s="9"/>
      <c r="C211" s="8"/>
      <c r="E211" s="8"/>
      <c r="H211" s="9"/>
    </row>
    <row r="212" spans="1:8" x14ac:dyDescent="0.25">
      <c r="A212" s="9"/>
      <c r="C212" s="8"/>
      <c r="E212" s="8"/>
      <c r="H212" s="9"/>
    </row>
    <row r="213" spans="1:8" x14ac:dyDescent="0.25">
      <c r="A213" s="9"/>
      <c r="C213" s="8"/>
      <c r="E213" s="8"/>
      <c r="H213" s="9"/>
    </row>
    <row r="214" spans="1:8" x14ac:dyDescent="0.25">
      <c r="A214" s="9"/>
      <c r="C214" s="8"/>
      <c r="E214" s="8"/>
      <c r="H214" s="9"/>
    </row>
    <row r="215" spans="1:8" x14ac:dyDescent="0.25">
      <c r="A215" s="9"/>
      <c r="C215" s="8"/>
      <c r="E215" s="8"/>
      <c r="H215" s="9"/>
    </row>
    <row r="216" spans="1:8" x14ac:dyDescent="0.25">
      <c r="A216" s="9"/>
      <c r="C216" s="8"/>
      <c r="E216" s="8"/>
      <c r="H216" s="9"/>
    </row>
    <row r="217" spans="1:8" x14ac:dyDescent="0.25">
      <c r="A217" s="9"/>
      <c r="C217" s="8"/>
      <c r="E217" s="8"/>
      <c r="H217" s="9"/>
    </row>
    <row r="218" spans="1:8" x14ac:dyDescent="0.25">
      <c r="A218" s="9"/>
      <c r="C218" s="8"/>
      <c r="E218" s="8"/>
      <c r="H218" s="9"/>
    </row>
    <row r="219" spans="1:8" x14ac:dyDescent="0.25">
      <c r="A219" s="9"/>
      <c r="C219" s="8"/>
      <c r="E219" s="8"/>
      <c r="H219" s="9"/>
    </row>
    <row r="220" spans="1:8" x14ac:dyDescent="0.25">
      <c r="A220" s="9"/>
      <c r="C220" s="8"/>
      <c r="E220" s="8"/>
      <c r="H220" s="9"/>
    </row>
    <row r="221" spans="1:8" x14ac:dyDescent="0.25">
      <c r="A221" s="9"/>
      <c r="C221" s="8"/>
      <c r="E221" s="8"/>
      <c r="H221" s="9"/>
    </row>
    <row r="222" spans="1:8" x14ac:dyDescent="0.25">
      <c r="A222" s="9"/>
      <c r="C222" s="8"/>
      <c r="E222" s="8"/>
      <c r="H222" s="9"/>
    </row>
    <row r="223" spans="1:8" x14ac:dyDescent="0.25">
      <c r="A223" s="9"/>
      <c r="C223" s="8"/>
      <c r="E223" s="8"/>
      <c r="H223" s="9"/>
    </row>
    <row r="224" spans="1:8" x14ac:dyDescent="0.25">
      <c r="A224" s="9"/>
      <c r="C224" s="8"/>
      <c r="E224" s="8"/>
      <c r="H224" s="9"/>
    </row>
    <row r="225" spans="1:8" x14ac:dyDescent="0.25">
      <c r="A225" s="9"/>
      <c r="C225" s="8"/>
      <c r="E225" s="8"/>
      <c r="H225" s="9"/>
    </row>
    <row r="226" spans="1:8" x14ac:dyDescent="0.25">
      <c r="A226" s="9"/>
      <c r="C226" s="8"/>
      <c r="E226" s="8"/>
      <c r="H226" s="9"/>
    </row>
    <row r="227" spans="1:8" x14ac:dyDescent="0.25">
      <c r="A227" s="9"/>
      <c r="C227" s="8"/>
      <c r="E227" s="8"/>
      <c r="H227" s="9"/>
    </row>
    <row r="228" spans="1:8" x14ac:dyDescent="0.25">
      <c r="A228" s="9"/>
      <c r="C228" s="8"/>
      <c r="E228" s="8"/>
      <c r="H228" s="9"/>
    </row>
    <row r="229" spans="1:8" x14ac:dyDescent="0.25">
      <c r="A229" s="9"/>
      <c r="C229" s="8"/>
      <c r="E229" s="8"/>
      <c r="H229" s="9"/>
    </row>
    <row r="230" spans="1:8" x14ac:dyDescent="0.25">
      <c r="A230" s="9"/>
      <c r="C230" s="8"/>
      <c r="E230" s="8"/>
      <c r="H230" s="9"/>
    </row>
    <row r="231" spans="1:8" x14ac:dyDescent="0.25">
      <c r="A231" s="9"/>
      <c r="C231" s="8"/>
      <c r="E231" s="8"/>
      <c r="H231" s="9"/>
    </row>
    <row r="232" spans="1:8" x14ac:dyDescent="0.25">
      <c r="A232" s="9"/>
      <c r="C232" s="8"/>
      <c r="E232" s="8"/>
      <c r="H232" s="9"/>
    </row>
    <row r="233" spans="1:8" x14ac:dyDescent="0.25">
      <c r="A233" s="9"/>
      <c r="C233" s="8"/>
      <c r="E233" s="8"/>
      <c r="H233" s="9"/>
    </row>
    <row r="234" spans="1:8" x14ac:dyDescent="0.25">
      <c r="A234" s="9"/>
      <c r="C234" s="8"/>
      <c r="E234" s="8"/>
      <c r="H234" s="9"/>
    </row>
    <row r="235" spans="1:8" x14ac:dyDescent="0.25">
      <c r="A235" s="9"/>
      <c r="C235" s="8"/>
      <c r="E235" s="8"/>
      <c r="H235" s="9"/>
    </row>
    <row r="236" spans="1:8" x14ac:dyDescent="0.25">
      <c r="A236" s="9"/>
      <c r="C236" s="8"/>
      <c r="E236" s="8"/>
      <c r="H236" s="9"/>
    </row>
    <row r="237" spans="1:8" x14ac:dyDescent="0.25">
      <c r="A237" s="9"/>
      <c r="C237" s="8"/>
      <c r="E237" s="8"/>
      <c r="H237" s="9"/>
    </row>
    <row r="238" spans="1:8" x14ac:dyDescent="0.25">
      <c r="A238" s="9"/>
      <c r="C238" s="8"/>
      <c r="E238" s="8"/>
      <c r="H238" s="9"/>
    </row>
    <row r="239" spans="1:8" x14ac:dyDescent="0.25">
      <c r="A239" s="9"/>
      <c r="C239" s="8"/>
      <c r="D239" s="8"/>
      <c r="E239" s="8"/>
      <c r="H239" s="9"/>
    </row>
    <row r="240" spans="1:8" x14ac:dyDescent="0.25">
      <c r="A240" s="9"/>
      <c r="C240" s="8"/>
      <c r="D240" s="8"/>
      <c r="E240" s="8"/>
      <c r="H240" s="9"/>
    </row>
    <row r="241" spans="1:8" x14ac:dyDescent="0.25">
      <c r="A241" s="9"/>
      <c r="B241" s="8"/>
      <c r="C241" s="8"/>
      <c r="D241" s="8"/>
      <c r="E241" s="8"/>
      <c r="H241" s="9"/>
    </row>
    <row r="242" spans="1:8" x14ac:dyDescent="0.25">
      <c r="A242" s="9"/>
      <c r="B242" s="8"/>
      <c r="C242" s="8"/>
      <c r="D242" s="8"/>
      <c r="E242" s="8"/>
      <c r="H242" s="9"/>
    </row>
    <row r="243" spans="1:8" x14ac:dyDescent="0.25">
      <c r="A243" s="9"/>
      <c r="B243" s="8"/>
      <c r="C243" s="8"/>
      <c r="D243" s="8"/>
      <c r="E243" s="8"/>
      <c r="H243" s="9"/>
    </row>
    <row r="244" spans="1:8" x14ac:dyDescent="0.25">
      <c r="A244" s="9"/>
      <c r="B244" s="8"/>
      <c r="C244" s="8"/>
      <c r="D244" s="8"/>
      <c r="E244" s="8"/>
      <c r="H244" s="9"/>
    </row>
    <row r="245" spans="1:8" x14ac:dyDescent="0.25">
      <c r="A245" s="9"/>
      <c r="B245" s="8"/>
      <c r="C245" s="8"/>
      <c r="H245" s="9"/>
    </row>
    <row r="246" spans="1:8" x14ac:dyDescent="0.25">
      <c r="A246" s="9"/>
      <c r="B246" s="8"/>
      <c r="C246" s="8"/>
      <c r="H246" s="9"/>
    </row>
    <row r="247" spans="1:8" x14ac:dyDescent="0.25">
      <c r="A247" s="9"/>
      <c r="B247" s="8"/>
      <c r="C247" s="8"/>
      <c r="H247" s="9"/>
    </row>
    <row r="248" spans="1:8" x14ac:dyDescent="0.25">
      <c r="A248" s="9"/>
      <c r="B248" s="8"/>
      <c r="C248" s="8"/>
      <c r="H248" s="9"/>
    </row>
    <row r="249" spans="1:8" x14ac:dyDescent="0.25">
      <c r="A249" s="9"/>
      <c r="B249" s="8"/>
      <c r="C249" s="8"/>
      <c r="H249" s="9"/>
    </row>
    <row r="250" spans="1:8" x14ac:dyDescent="0.25">
      <c r="A250" s="9"/>
      <c r="B250" s="8"/>
      <c r="C250" s="8"/>
      <c r="H250" s="9"/>
    </row>
    <row r="251" spans="1:8" x14ac:dyDescent="0.25">
      <c r="A251" s="9"/>
      <c r="B251" s="8"/>
      <c r="C251" s="8"/>
      <c r="H251" s="9"/>
    </row>
    <row r="252" spans="1:8" x14ac:dyDescent="0.25">
      <c r="A252" s="9"/>
      <c r="B252" s="8"/>
      <c r="C252" s="8"/>
      <c r="H252" s="9"/>
    </row>
    <row r="253" spans="1:8" x14ac:dyDescent="0.25">
      <c r="A253" s="9"/>
      <c r="B253" s="8"/>
      <c r="C253" s="8"/>
      <c r="H253" s="9"/>
    </row>
    <row r="254" spans="1:8" x14ac:dyDescent="0.25">
      <c r="A254" s="9"/>
      <c r="B254" s="8"/>
      <c r="C254" s="8"/>
      <c r="H254" s="9"/>
    </row>
    <row r="255" spans="1:8" x14ac:dyDescent="0.25">
      <c r="A255" s="9"/>
      <c r="B255" s="8"/>
      <c r="C255" s="8"/>
      <c r="H255" s="9"/>
    </row>
    <row r="256" spans="1:8" x14ac:dyDescent="0.25">
      <c r="A256" s="9"/>
      <c r="B256" s="8"/>
      <c r="C256" s="8"/>
      <c r="H256" s="9"/>
    </row>
    <row r="257" spans="1:8" x14ac:dyDescent="0.25">
      <c r="A257" s="9"/>
      <c r="B257" s="8"/>
      <c r="C257" s="8"/>
      <c r="H257" s="9"/>
    </row>
    <row r="258" spans="1:8" x14ac:dyDescent="0.25">
      <c r="A258" s="9"/>
      <c r="B258" s="8"/>
      <c r="C258" s="8"/>
      <c r="H258" s="9"/>
    </row>
    <row r="259" spans="1:8" x14ac:dyDescent="0.25">
      <c r="A259" s="9"/>
      <c r="B259" s="8"/>
      <c r="C259" s="8"/>
      <c r="H259" s="9"/>
    </row>
    <row r="260" spans="1:8" x14ac:dyDescent="0.25">
      <c r="A260" s="9"/>
      <c r="B260" s="8"/>
      <c r="C260" s="8"/>
      <c r="H260" s="9"/>
    </row>
    <row r="261" spans="1:8" x14ac:dyDescent="0.25">
      <c r="A261" s="9"/>
      <c r="B261" s="8"/>
      <c r="C261" s="8"/>
      <c r="H261" s="9"/>
    </row>
    <row r="262" spans="1:8" x14ac:dyDescent="0.25">
      <c r="A262" s="9"/>
      <c r="B262" s="8"/>
      <c r="C262" s="8"/>
      <c r="H262" s="9"/>
    </row>
    <row r="263" spans="1:8" x14ac:dyDescent="0.25">
      <c r="A263" s="9"/>
      <c r="B263" s="8"/>
      <c r="C263" s="8"/>
      <c r="H263" s="9"/>
    </row>
    <row r="264" spans="1:8" x14ac:dyDescent="0.25">
      <c r="A264" s="9"/>
      <c r="B264" s="8"/>
      <c r="C264" s="8"/>
      <c r="H264" s="9"/>
    </row>
    <row r="265" spans="1:8" x14ac:dyDescent="0.25">
      <c r="A265" s="9"/>
      <c r="B265" s="8"/>
      <c r="C265" s="8"/>
      <c r="H265" s="9"/>
    </row>
    <row r="266" spans="1:8" x14ac:dyDescent="0.25">
      <c r="A266" s="9"/>
      <c r="B266" s="8"/>
      <c r="C266" s="8"/>
      <c r="H266" s="9"/>
    </row>
    <row r="267" spans="1:8" x14ac:dyDescent="0.25">
      <c r="A267" s="9"/>
      <c r="B267" s="8"/>
      <c r="C267" s="8"/>
      <c r="H267" s="9"/>
    </row>
    <row r="268" spans="1:8" x14ac:dyDescent="0.25">
      <c r="A268" s="9"/>
      <c r="B268" s="8"/>
      <c r="C268" s="8"/>
      <c r="H268" s="9"/>
    </row>
    <row r="269" spans="1:8" x14ac:dyDescent="0.25">
      <c r="A269" s="9"/>
      <c r="B269" s="8"/>
      <c r="C269" s="8"/>
      <c r="H269" s="9"/>
    </row>
    <row r="270" spans="1:8" x14ac:dyDescent="0.25">
      <c r="A270" s="9"/>
      <c r="B270" s="8"/>
      <c r="C270" s="8"/>
      <c r="H270" s="9"/>
    </row>
    <row r="271" spans="1:8" x14ac:dyDescent="0.25">
      <c r="A271" s="9"/>
      <c r="B271" s="8"/>
      <c r="C271" s="8"/>
      <c r="H271" s="9"/>
    </row>
    <row r="272" spans="1:8" x14ac:dyDescent="0.25">
      <c r="A272" s="9"/>
      <c r="B272" s="8"/>
      <c r="C272" s="8"/>
      <c r="H272" s="9"/>
    </row>
    <row r="273" spans="1:8" x14ac:dyDescent="0.25">
      <c r="A273" s="9"/>
      <c r="C273" s="8"/>
      <c r="H273" s="9"/>
    </row>
    <row r="274" spans="1:8" x14ac:dyDescent="0.25">
      <c r="A274" s="9"/>
      <c r="C274" s="8"/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178B7-8EF8-465F-9DD5-117CB61A1374}">
  <dimension ref="A1:G79"/>
  <sheetViews>
    <sheetView topLeftCell="A34" workbookViewId="0">
      <selection activeCell="I8" sqref="I8"/>
    </sheetView>
  </sheetViews>
  <sheetFormatPr defaultColWidth="8.85546875" defaultRowHeight="15.75" x14ac:dyDescent="0.25"/>
  <cols>
    <col min="1" max="1" width="8.85546875" style="1"/>
    <col min="2" max="2" width="10.7109375" style="1" bestFit="1" customWidth="1"/>
    <col min="3" max="3" width="12.42578125" style="1" customWidth="1"/>
    <col min="4" max="4" width="19" style="1" customWidth="1"/>
    <col min="5" max="5" width="12.28515625" style="1" customWidth="1"/>
    <col min="6" max="6" width="9.7109375" style="1" customWidth="1"/>
    <col min="7" max="7" width="11.28515625" style="1" customWidth="1"/>
    <col min="8" max="16384" width="8.85546875" style="1"/>
  </cols>
  <sheetData>
    <row r="1" spans="1:7" s="4" customFormat="1" ht="17.25" x14ac:dyDescent="0.3">
      <c r="A1" s="28" t="s">
        <v>314</v>
      </c>
      <c r="B1" s="28" t="s">
        <v>315</v>
      </c>
      <c r="C1" s="28" t="s">
        <v>119</v>
      </c>
      <c r="D1" s="28" t="s">
        <v>121</v>
      </c>
      <c r="E1" s="28" t="s">
        <v>316</v>
      </c>
      <c r="F1" s="28" t="s">
        <v>292</v>
      </c>
      <c r="G1" s="28" t="s">
        <v>293</v>
      </c>
    </row>
    <row r="2" spans="1:7" x14ac:dyDescent="0.25">
      <c r="A2" s="20" t="s">
        <v>317</v>
      </c>
      <c r="B2" s="20" t="s">
        <v>318</v>
      </c>
      <c r="C2" s="64">
        <v>44610</v>
      </c>
      <c r="D2" s="20">
        <v>609</v>
      </c>
      <c r="E2" s="20">
        <v>81</v>
      </c>
      <c r="F2" s="20">
        <v>38.167446136474602</v>
      </c>
      <c r="G2" s="20">
        <v>-121.943168640137</v>
      </c>
    </row>
    <row r="3" spans="1:7" x14ac:dyDescent="0.25">
      <c r="A3" s="20" t="s">
        <v>319</v>
      </c>
      <c r="B3" s="20" t="s">
        <v>318</v>
      </c>
      <c r="C3" s="64">
        <v>44610</v>
      </c>
      <c r="D3" s="20">
        <v>606</v>
      </c>
      <c r="E3" s="20">
        <v>75</v>
      </c>
      <c r="F3" s="20">
        <v>38.171859741210902</v>
      </c>
      <c r="G3" s="20">
        <v>-122.029945373535</v>
      </c>
    </row>
    <row r="4" spans="1:7" x14ac:dyDescent="0.25">
      <c r="A4" s="20" t="s">
        <v>320</v>
      </c>
      <c r="B4" s="20" t="s">
        <v>318</v>
      </c>
      <c r="C4" s="64">
        <v>44610</v>
      </c>
      <c r="D4" s="20">
        <v>606</v>
      </c>
      <c r="E4" s="20">
        <v>71</v>
      </c>
      <c r="F4" s="20">
        <v>38.171859741210902</v>
      </c>
      <c r="G4" s="20">
        <v>-122.029945373535</v>
      </c>
    </row>
    <row r="5" spans="1:7" x14ac:dyDescent="0.25">
      <c r="A5" s="20" t="s">
        <v>321</v>
      </c>
      <c r="B5" s="20" t="s">
        <v>318</v>
      </c>
      <c r="C5" s="64">
        <v>44610</v>
      </c>
      <c r="D5" s="20">
        <v>606</v>
      </c>
      <c r="E5" s="20">
        <v>67</v>
      </c>
      <c r="F5" s="20">
        <v>38.171859741210902</v>
      </c>
      <c r="G5" s="20">
        <v>-122.029945373535</v>
      </c>
    </row>
    <row r="6" spans="1:7" x14ac:dyDescent="0.25">
      <c r="A6" s="20" t="s">
        <v>322</v>
      </c>
      <c r="B6" s="20" t="s">
        <v>318</v>
      </c>
      <c r="C6" s="64">
        <v>44610</v>
      </c>
      <c r="D6" s="20">
        <v>606</v>
      </c>
      <c r="E6" s="20">
        <v>64</v>
      </c>
      <c r="F6" s="20">
        <v>38.171859741210902</v>
      </c>
      <c r="G6" s="20">
        <v>-122.029945373535</v>
      </c>
    </row>
    <row r="7" spans="1:7" x14ac:dyDescent="0.25">
      <c r="A7" s="20" t="s">
        <v>323</v>
      </c>
      <c r="B7" s="20" t="s">
        <v>318</v>
      </c>
      <c r="C7" s="64">
        <v>44636</v>
      </c>
      <c r="D7" s="20">
        <v>704</v>
      </c>
      <c r="E7" s="20">
        <v>70</v>
      </c>
      <c r="F7" s="20">
        <v>38.075637817382798</v>
      </c>
      <c r="G7" s="20">
        <v>-121.793914794922</v>
      </c>
    </row>
    <row r="8" spans="1:7" x14ac:dyDescent="0.25">
      <c r="A8" s="20" t="s">
        <v>324</v>
      </c>
      <c r="B8" s="20" t="s">
        <v>318</v>
      </c>
      <c r="C8" s="64">
        <v>44636</v>
      </c>
      <c r="D8" s="20">
        <v>719</v>
      </c>
      <c r="E8" s="20">
        <v>80</v>
      </c>
      <c r="F8" s="20">
        <v>38.334972381591797</v>
      </c>
      <c r="G8" s="20">
        <v>-121.64658355712901</v>
      </c>
    </row>
    <row r="9" spans="1:7" x14ac:dyDescent="0.25">
      <c r="A9" s="20" t="s">
        <v>325</v>
      </c>
      <c r="B9" s="20" t="s">
        <v>318</v>
      </c>
      <c r="C9" s="64">
        <v>44636</v>
      </c>
      <c r="D9" s="20">
        <v>719</v>
      </c>
      <c r="E9" s="20">
        <v>59</v>
      </c>
      <c r="F9" s="20">
        <v>38.334972381591797</v>
      </c>
      <c r="G9" s="20">
        <v>-121.64658355712901</v>
      </c>
    </row>
    <row r="10" spans="1:7" x14ac:dyDescent="0.25">
      <c r="A10" s="20" t="s">
        <v>326</v>
      </c>
      <c r="B10" s="20" t="s">
        <v>318</v>
      </c>
      <c r="C10" s="64">
        <v>44637</v>
      </c>
      <c r="D10" s="20">
        <v>609</v>
      </c>
      <c r="E10" s="20">
        <v>78</v>
      </c>
      <c r="F10" s="20">
        <v>38.167194366455099</v>
      </c>
      <c r="G10" s="20">
        <v>-121.939247131348</v>
      </c>
    </row>
    <row r="11" spans="1:7" x14ac:dyDescent="0.25">
      <c r="A11" s="20" t="s">
        <v>327</v>
      </c>
      <c r="B11" s="20" t="s">
        <v>318</v>
      </c>
      <c r="C11" s="64">
        <v>44637</v>
      </c>
      <c r="D11" s="20">
        <v>609</v>
      </c>
      <c r="E11" s="20">
        <v>80</v>
      </c>
      <c r="F11" s="20">
        <v>38.167194366455099</v>
      </c>
      <c r="G11" s="20">
        <v>-121.939247131348</v>
      </c>
    </row>
    <row r="12" spans="1:7" x14ac:dyDescent="0.25">
      <c r="A12" s="20" t="s">
        <v>328</v>
      </c>
      <c r="B12" s="20" t="s">
        <v>318</v>
      </c>
      <c r="C12" s="64">
        <v>44637</v>
      </c>
      <c r="D12" s="20">
        <v>609</v>
      </c>
      <c r="E12" s="20">
        <v>81</v>
      </c>
      <c r="F12" s="20">
        <v>38.167194366455099</v>
      </c>
      <c r="G12" s="20">
        <v>-121.939247131348</v>
      </c>
    </row>
    <row r="13" spans="1:7" x14ac:dyDescent="0.25">
      <c r="A13" s="20" t="s">
        <v>329</v>
      </c>
      <c r="B13" s="20" t="s">
        <v>318</v>
      </c>
      <c r="C13" s="64">
        <v>44637</v>
      </c>
      <c r="D13" s="20">
        <v>609</v>
      </c>
      <c r="E13" s="20">
        <v>71</v>
      </c>
      <c r="F13" s="20">
        <v>38.167194366455099</v>
      </c>
      <c r="G13" s="20">
        <v>-121.939247131348</v>
      </c>
    </row>
    <row r="14" spans="1:7" x14ac:dyDescent="0.25">
      <c r="A14" s="20" t="s">
        <v>330</v>
      </c>
      <c r="B14" s="20" t="s">
        <v>318</v>
      </c>
      <c r="C14" s="64">
        <v>44637</v>
      </c>
      <c r="D14" s="20">
        <v>606</v>
      </c>
      <c r="E14" s="20">
        <v>71</v>
      </c>
      <c r="F14" s="20">
        <v>38.169807434082003</v>
      </c>
      <c r="G14" s="20">
        <v>-122.02516937255901</v>
      </c>
    </row>
    <row r="15" spans="1:7" x14ac:dyDescent="0.25">
      <c r="A15" s="20" t="s">
        <v>331</v>
      </c>
      <c r="B15" s="20" t="s">
        <v>318</v>
      </c>
      <c r="C15" s="64">
        <v>44637</v>
      </c>
      <c r="D15" s="20">
        <v>606</v>
      </c>
      <c r="E15" s="20">
        <v>69</v>
      </c>
      <c r="F15" s="20">
        <v>38.169807434082003</v>
      </c>
      <c r="G15" s="20">
        <v>-122.02516937255901</v>
      </c>
    </row>
    <row r="16" spans="1:7" x14ac:dyDescent="0.25">
      <c r="A16" s="20" t="s">
        <v>332</v>
      </c>
      <c r="B16" s="20" t="s">
        <v>318</v>
      </c>
      <c r="C16" s="64">
        <v>44637</v>
      </c>
      <c r="D16" s="20">
        <v>606</v>
      </c>
      <c r="E16" s="20">
        <v>70</v>
      </c>
      <c r="F16" s="20">
        <v>38.169807434082003</v>
      </c>
      <c r="G16" s="20">
        <v>-122.02516937255901</v>
      </c>
    </row>
    <row r="17" spans="1:7" x14ac:dyDescent="0.25">
      <c r="A17" s="20" t="s">
        <v>333</v>
      </c>
      <c r="B17" s="20" t="s">
        <v>318</v>
      </c>
      <c r="C17" s="64">
        <v>44637</v>
      </c>
      <c r="D17" s="20">
        <v>606</v>
      </c>
      <c r="E17" s="20">
        <v>85</v>
      </c>
      <c r="F17" s="20">
        <v>38.169807434082003</v>
      </c>
      <c r="G17" s="20">
        <v>-122.02516937255901</v>
      </c>
    </row>
    <row r="18" spans="1:7" x14ac:dyDescent="0.25">
      <c r="A18" s="20" t="s">
        <v>334</v>
      </c>
      <c r="B18" s="20" t="s">
        <v>318</v>
      </c>
      <c r="C18" s="64">
        <v>44664</v>
      </c>
      <c r="D18" s="20">
        <v>719</v>
      </c>
      <c r="E18" s="20">
        <v>75</v>
      </c>
      <c r="F18" s="20">
        <v>38.334499359130902</v>
      </c>
      <c r="G18" s="20">
        <v>-121.64763641357401</v>
      </c>
    </row>
    <row r="19" spans="1:7" x14ac:dyDescent="0.25">
      <c r="A19" s="20" t="s">
        <v>335</v>
      </c>
      <c r="B19" s="20" t="s">
        <v>318</v>
      </c>
      <c r="C19" s="64">
        <v>44665</v>
      </c>
      <c r="D19" s="20">
        <v>606</v>
      </c>
      <c r="E19" s="20">
        <v>68</v>
      </c>
      <c r="F19" s="20">
        <v>38.169723510742202</v>
      </c>
      <c r="G19" s="20">
        <v>-122.02500152587901</v>
      </c>
    </row>
    <row r="20" spans="1:7" x14ac:dyDescent="0.25">
      <c r="A20" s="20" t="s">
        <v>336</v>
      </c>
      <c r="B20" s="20" t="s">
        <v>337</v>
      </c>
      <c r="C20" s="64">
        <v>44547</v>
      </c>
      <c r="D20" s="20" t="s">
        <v>338</v>
      </c>
      <c r="E20" s="20">
        <v>55</v>
      </c>
      <c r="F20" s="20">
        <v>38.0752799999999</v>
      </c>
      <c r="G20" s="20">
        <v>-121.76174</v>
      </c>
    </row>
    <row r="21" spans="1:7" x14ac:dyDescent="0.25">
      <c r="A21" s="20" t="s">
        <v>339</v>
      </c>
      <c r="B21" s="20" t="s">
        <v>337</v>
      </c>
      <c r="C21" s="64">
        <v>44547</v>
      </c>
      <c r="D21" s="20" t="s">
        <v>340</v>
      </c>
      <c r="E21" s="20">
        <v>68</v>
      </c>
      <c r="F21" s="20">
        <v>38.152270000000001</v>
      </c>
      <c r="G21" s="20">
        <v>-121.68227</v>
      </c>
    </row>
    <row r="22" spans="1:7" x14ac:dyDescent="0.25">
      <c r="A22" s="20" t="s">
        <v>341</v>
      </c>
      <c r="B22" s="20" t="s">
        <v>337</v>
      </c>
      <c r="C22" s="64">
        <v>44547</v>
      </c>
      <c r="D22" s="20" t="s">
        <v>340</v>
      </c>
      <c r="E22" s="20">
        <v>79</v>
      </c>
      <c r="F22" s="20">
        <v>38.152270000000001</v>
      </c>
      <c r="G22" s="20">
        <v>-121.68227</v>
      </c>
    </row>
    <row r="23" spans="1:7" x14ac:dyDescent="0.25">
      <c r="A23" s="20" t="s">
        <v>342</v>
      </c>
      <c r="B23" s="20" t="s">
        <v>337</v>
      </c>
      <c r="C23" s="64">
        <v>44547</v>
      </c>
      <c r="D23" s="20" t="s">
        <v>340</v>
      </c>
      <c r="E23" s="20">
        <v>82</v>
      </c>
      <c r="F23" s="20">
        <v>38.152270000000001</v>
      </c>
      <c r="G23" s="20">
        <v>-121.68227</v>
      </c>
    </row>
    <row r="24" spans="1:7" x14ac:dyDescent="0.25">
      <c r="A24" s="20" t="s">
        <v>343</v>
      </c>
      <c r="B24" s="20" t="s">
        <v>337</v>
      </c>
      <c r="C24" s="64">
        <v>44547</v>
      </c>
      <c r="D24" s="20" t="s">
        <v>340</v>
      </c>
      <c r="E24" s="20">
        <v>72</v>
      </c>
      <c r="F24" s="20">
        <v>38.152270000000001</v>
      </c>
      <c r="G24" s="20">
        <v>-121.68227</v>
      </c>
    </row>
    <row r="25" spans="1:7" x14ac:dyDescent="0.25">
      <c r="A25" s="20" t="s">
        <v>344</v>
      </c>
      <c r="B25" s="20" t="s">
        <v>337</v>
      </c>
      <c r="C25" s="64">
        <v>44547</v>
      </c>
      <c r="D25" s="20" t="s">
        <v>345</v>
      </c>
      <c r="E25" s="20">
        <v>80</v>
      </c>
      <c r="F25" s="20">
        <v>38.139589999999899</v>
      </c>
      <c r="G25" s="20">
        <v>-121.69361000000001</v>
      </c>
    </row>
    <row r="26" spans="1:7" x14ac:dyDescent="0.25">
      <c r="A26" s="20" t="s">
        <v>346</v>
      </c>
      <c r="B26" s="20" t="s">
        <v>337</v>
      </c>
      <c r="C26" s="64">
        <v>44551</v>
      </c>
      <c r="D26" s="20" t="s">
        <v>347</v>
      </c>
      <c r="E26" s="20">
        <v>54</v>
      </c>
      <c r="F26" s="20">
        <v>38.5625199999999</v>
      </c>
      <c r="G26" s="20">
        <v>-121.55421</v>
      </c>
    </row>
    <row r="27" spans="1:7" x14ac:dyDescent="0.25">
      <c r="A27" s="20" t="s">
        <v>348</v>
      </c>
      <c r="B27" s="20" t="s">
        <v>337</v>
      </c>
      <c r="C27" s="64">
        <v>44553</v>
      </c>
      <c r="D27" s="20" t="s">
        <v>349</v>
      </c>
      <c r="E27" s="20">
        <v>53</v>
      </c>
      <c r="F27" s="20">
        <v>38.091149999999899</v>
      </c>
      <c r="G27" s="20">
        <v>-121.57612</v>
      </c>
    </row>
    <row r="28" spans="1:7" x14ac:dyDescent="0.25">
      <c r="A28" s="20" t="s">
        <v>350</v>
      </c>
      <c r="B28" s="20" t="s">
        <v>337</v>
      </c>
      <c r="C28" s="64">
        <v>44553</v>
      </c>
      <c r="D28" s="20" t="s">
        <v>351</v>
      </c>
      <c r="E28" s="20">
        <v>53</v>
      </c>
      <c r="F28" s="20">
        <v>38.104689999999898</v>
      </c>
      <c r="G28" s="20">
        <v>-121.69494</v>
      </c>
    </row>
    <row r="29" spans="1:7" x14ac:dyDescent="0.25">
      <c r="A29" s="20" t="s">
        <v>352</v>
      </c>
      <c r="B29" s="20" t="s">
        <v>337</v>
      </c>
      <c r="C29" s="64">
        <v>44553</v>
      </c>
      <c r="D29" s="20" t="s">
        <v>351</v>
      </c>
      <c r="E29" s="20">
        <v>80</v>
      </c>
      <c r="F29" s="20">
        <v>38.104689999999898</v>
      </c>
      <c r="G29" s="20">
        <v>-121.69494</v>
      </c>
    </row>
    <row r="30" spans="1:7" x14ac:dyDescent="0.25">
      <c r="A30" s="20" t="s">
        <v>353</v>
      </c>
      <c r="B30" s="20" t="s">
        <v>337</v>
      </c>
      <c r="C30" s="64">
        <v>44557</v>
      </c>
      <c r="D30" s="20" t="s">
        <v>354</v>
      </c>
      <c r="E30" s="20">
        <v>76</v>
      </c>
      <c r="F30" s="20">
        <v>38.064410000000002</v>
      </c>
      <c r="G30" s="20">
        <v>-121.78788</v>
      </c>
    </row>
    <row r="31" spans="1:7" x14ac:dyDescent="0.25">
      <c r="A31" s="20" t="s">
        <v>355</v>
      </c>
      <c r="B31" s="20" t="s">
        <v>337</v>
      </c>
      <c r="C31" s="64">
        <v>44558</v>
      </c>
      <c r="D31" s="20" t="s">
        <v>356</v>
      </c>
      <c r="E31" s="20">
        <v>50</v>
      </c>
      <c r="F31" s="20">
        <v>38.119880000000002</v>
      </c>
      <c r="G31" s="20">
        <v>-121.69616000000001</v>
      </c>
    </row>
    <row r="32" spans="1:7" x14ac:dyDescent="0.25">
      <c r="A32" s="20" t="s">
        <v>357</v>
      </c>
      <c r="B32" s="20" t="s">
        <v>337</v>
      </c>
      <c r="C32" s="64">
        <v>44558</v>
      </c>
      <c r="D32" s="20" t="s">
        <v>358</v>
      </c>
      <c r="E32" s="20">
        <v>74</v>
      </c>
      <c r="F32" s="20">
        <v>38.1477</v>
      </c>
      <c r="G32" s="20">
        <v>-121.6841</v>
      </c>
    </row>
    <row r="33" spans="1:7" x14ac:dyDescent="0.25">
      <c r="A33" s="20" t="s">
        <v>359</v>
      </c>
      <c r="B33" s="20" t="s">
        <v>337</v>
      </c>
      <c r="C33" s="64">
        <v>44566</v>
      </c>
      <c r="D33" s="20" t="s">
        <v>360</v>
      </c>
      <c r="E33" s="20">
        <v>62</v>
      </c>
      <c r="F33" s="20">
        <v>38.093060000000001</v>
      </c>
      <c r="G33" s="20">
        <v>-121.73622</v>
      </c>
    </row>
    <row r="34" spans="1:7" x14ac:dyDescent="0.25">
      <c r="A34" s="20" t="s">
        <v>361</v>
      </c>
      <c r="B34" s="20" t="s">
        <v>337</v>
      </c>
      <c r="C34" s="64">
        <v>44559</v>
      </c>
      <c r="D34" s="20" t="s">
        <v>362</v>
      </c>
      <c r="E34" s="20">
        <v>71</v>
      </c>
      <c r="F34" s="20">
        <v>38.047967</v>
      </c>
      <c r="G34" s="20">
        <v>-121.909916999999</v>
      </c>
    </row>
    <row r="35" spans="1:7" x14ac:dyDescent="0.25">
      <c r="A35" s="20" t="s">
        <v>363</v>
      </c>
      <c r="B35" s="20" t="s">
        <v>337</v>
      </c>
      <c r="C35" s="64">
        <v>44579</v>
      </c>
      <c r="D35" s="20" t="s">
        <v>364</v>
      </c>
      <c r="E35" s="20">
        <v>85</v>
      </c>
      <c r="F35" s="20">
        <v>38.17371</v>
      </c>
      <c r="G35" s="20">
        <v>-121.94799</v>
      </c>
    </row>
    <row r="36" spans="1:7" x14ac:dyDescent="0.25">
      <c r="A36" s="20" t="s">
        <v>365</v>
      </c>
      <c r="B36" s="20" t="s">
        <v>337</v>
      </c>
      <c r="C36" s="64">
        <v>44573</v>
      </c>
      <c r="D36" s="20" t="s">
        <v>366</v>
      </c>
      <c r="E36" s="20">
        <v>72</v>
      </c>
      <c r="F36" s="20">
        <v>38.274630000000002</v>
      </c>
      <c r="G36" s="20">
        <v>-121.66211</v>
      </c>
    </row>
    <row r="37" spans="1:7" x14ac:dyDescent="0.25">
      <c r="A37" s="20" t="s">
        <v>367</v>
      </c>
      <c r="B37" s="20" t="s">
        <v>337</v>
      </c>
      <c r="C37" s="64">
        <v>44585</v>
      </c>
      <c r="D37" s="20" t="s">
        <v>368</v>
      </c>
      <c r="E37" s="20">
        <v>65</v>
      </c>
      <c r="F37" s="20">
        <v>38.0750999999999</v>
      </c>
      <c r="G37" s="20">
        <v>-121.76117000000001</v>
      </c>
    </row>
    <row r="38" spans="1:7" x14ac:dyDescent="0.25">
      <c r="A38" s="20" t="s">
        <v>369</v>
      </c>
      <c r="B38" s="20" t="s">
        <v>337</v>
      </c>
      <c r="C38" s="64">
        <v>44596</v>
      </c>
      <c r="D38" s="20" t="s">
        <v>370</v>
      </c>
      <c r="E38" s="20">
        <v>57</v>
      </c>
      <c r="F38" s="20">
        <v>38.029229999999899</v>
      </c>
      <c r="G38" s="20">
        <v>-121.74611</v>
      </c>
    </row>
    <row r="39" spans="1:7" x14ac:dyDescent="0.25">
      <c r="A39" s="20" t="s">
        <v>371</v>
      </c>
      <c r="B39" s="20" t="s">
        <v>337</v>
      </c>
      <c r="C39" s="64">
        <v>44592</v>
      </c>
      <c r="D39" s="20" t="s">
        <v>372</v>
      </c>
      <c r="E39" s="20">
        <v>70</v>
      </c>
      <c r="F39" s="20">
        <v>38.418590000000002</v>
      </c>
      <c r="G39" s="20">
        <v>-121.60923</v>
      </c>
    </row>
    <row r="40" spans="1:7" x14ac:dyDescent="0.25">
      <c r="A40" s="20" t="s">
        <v>373</v>
      </c>
      <c r="B40" s="20" t="s">
        <v>337</v>
      </c>
      <c r="C40" s="64">
        <v>44592</v>
      </c>
      <c r="D40" s="20" t="s">
        <v>372</v>
      </c>
      <c r="E40" s="20">
        <v>66</v>
      </c>
      <c r="F40" s="20">
        <v>38.418590000000002</v>
      </c>
      <c r="G40" s="20">
        <v>-121.60923</v>
      </c>
    </row>
    <row r="41" spans="1:7" x14ac:dyDescent="0.25">
      <c r="A41" s="20" t="s">
        <v>374</v>
      </c>
      <c r="B41" s="20" t="s">
        <v>337</v>
      </c>
      <c r="C41" s="64">
        <v>44599</v>
      </c>
      <c r="D41" s="20" t="s">
        <v>375</v>
      </c>
      <c r="E41" s="20">
        <v>55</v>
      </c>
      <c r="F41" s="20">
        <v>38.081049999999898</v>
      </c>
      <c r="G41" s="20">
        <v>-121.75703</v>
      </c>
    </row>
    <row r="42" spans="1:7" x14ac:dyDescent="0.25">
      <c r="A42" s="20" t="s">
        <v>376</v>
      </c>
      <c r="B42" s="20" t="s">
        <v>337</v>
      </c>
      <c r="C42" s="64">
        <v>44573</v>
      </c>
      <c r="D42" s="20" t="s">
        <v>366</v>
      </c>
      <c r="E42" s="20">
        <v>86</v>
      </c>
      <c r="F42" s="20">
        <v>38.274630000000002</v>
      </c>
      <c r="G42" s="20">
        <v>-121.66211</v>
      </c>
    </row>
    <row r="43" spans="1:7" x14ac:dyDescent="0.25">
      <c r="A43" s="20" t="s">
        <v>377</v>
      </c>
      <c r="B43" s="20" t="s">
        <v>337</v>
      </c>
      <c r="C43" s="20" t="s">
        <v>144</v>
      </c>
      <c r="D43" s="20" t="s">
        <v>144</v>
      </c>
      <c r="E43" s="20" t="s">
        <v>144</v>
      </c>
      <c r="F43" s="20">
        <v>37.815818999999898</v>
      </c>
      <c r="G43" s="20">
        <v>-121.558995</v>
      </c>
    </row>
    <row r="44" spans="1:7" x14ac:dyDescent="0.25">
      <c r="A44" s="20" t="s">
        <v>378</v>
      </c>
      <c r="B44" s="20" t="s">
        <v>337</v>
      </c>
      <c r="C44" s="64">
        <v>44606</v>
      </c>
      <c r="D44" s="20" t="s">
        <v>379</v>
      </c>
      <c r="E44" s="20">
        <v>61</v>
      </c>
      <c r="F44" s="20">
        <v>38.1873</v>
      </c>
      <c r="G44" s="20">
        <v>-121.97494</v>
      </c>
    </row>
    <row r="45" spans="1:7" x14ac:dyDescent="0.25">
      <c r="A45" s="20" t="s">
        <v>380</v>
      </c>
      <c r="B45" s="20" t="s">
        <v>337</v>
      </c>
      <c r="C45" s="64">
        <v>44609</v>
      </c>
      <c r="D45" s="20" t="s">
        <v>381</v>
      </c>
      <c r="E45" s="20">
        <v>86</v>
      </c>
      <c r="F45" s="20">
        <v>38.04598</v>
      </c>
      <c r="G45" s="20">
        <v>-121.909916999999</v>
      </c>
    </row>
    <row r="46" spans="1:7" x14ac:dyDescent="0.25">
      <c r="A46" s="20" t="s">
        <v>382</v>
      </c>
      <c r="B46" s="20" t="s">
        <v>337</v>
      </c>
      <c r="C46" s="64">
        <v>44615</v>
      </c>
      <c r="D46" s="20" t="s">
        <v>383</v>
      </c>
      <c r="E46" s="20">
        <v>65</v>
      </c>
      <c r="F46" s="20">
        <v>38.185630000000003</v>
      </c>
      <c r="G46" s="20">
        <v>-121.92966</v>
      </c>
    </row>
    <row r="47" spans="1:7" x14ac:dyDescent="0.25">
      <c r="A47" s="20" t="s">
        <v>384</v>
      </c>
      <c r="B47" s="20" t="s">
        <v>337</v>
      </c>
      <c r="C47" s="64">
        <v>44615</v>
      </c>
      <c r="D47" s="20" t="s">
        <v>383</v>
      </c>
      <c r="E47" s="20">
        <v>78</v>
      </c>
      <c r="F47" s="20">
        <v>38.185630000000003</v>
      </c>
      <c r="G47" s="20">
        <v>-121.92966</v>
      </c>
    </row>
    <row r="48" spans="1:7" x14ac:dyDescent="0.25">
      <c r="A48" s="20" t="s">
        <v>385</v>
      </c>
      <c r="B48" s="20" t="s">
        <v>337</v>
      </c>
      <c r="C48" s="64">
        <v>44615</v>
      </c>
      <c r="D48" s="20" t="s">
        <v>383</v>
      </c>
      <c r="E48" s="20">
        <v>81</v>
      </c>
      <c r="F48" s="20">
        <v>38.185630000000003</v>
      </c>
      <c r="G48" s="20">
        <v>-121.92966</v>
      </c>
    </row>
    <row r="49" spans="1:7" x14ac:dyDescent="0.25">
      <c r="A49" s="20" t="s">
        <v>386</v>
      </c>
      <c r="B49" s="20" t="s">
        <v>337</v>
      </c>
      <c r="C49" s="64">
        <v>44615</v>
      </c>
      <c r="D49" s="20" t="s">
        <v>383</v>
      </c>
      <c r="E49" s="20">
        <v>86</v>
      </c>
      <c r="F49" s="20">
        <v>38.185630000000003</v>
      </c>
      <c r="G49" s="20">
        <v>-121.92966</v>
      </c>
    </row>
    <row r="50" spans="1:7" x14ac:dyDescent="0.25">
      <c r="A50" s="20" t="s">
        <v>387</v>
      </c>
      <c r="B50" s="20" t="s">
        <v>337</v>
      </c>
      <c r="C50" s="64">
        <v>44615</v>
      </c>
      <c r="D50" s="20" t="s">
        <v>383</v>
      </c>
      <c r="E50" s="20">
        <v>77</v>
      </c>
      <c r="F50" s="20">
        <v>38.185630000000003</v>
      </c>
      <c r="G50" s="20">
        <v>-121.92966</v>
      </c>
    </row>
    <row r="51" spans="1:7" x14ac:dyDescent="0.25">
      <c r="A51" s="20" t="s">
        <v>388</v>
      </c>
      <c r="B51" s="20" t="s">
        <v>337</v>
      </c>
      <c r="C51" s="64">
        <v>44616</v>
      </c>
      <c r="D51" s="20" t="s">
        <v>389</v>
      </c>
      <c r="E51" s="20">
        <v>80</v>
      </c>
      <c r="F51" s="20">
        <v>38.3432099999999</v>
      </c>
      <c r="G51" s="20">
        <v>-121.6443</v>
      </c>
    </row>
    <row r="52" spans="1:7" x14ac:dyDescent="0.25">
      <c r="A52" s="20" t="s">
        <v>390</v>
      </c>
      <c r="B52" s="20" t="s">
        <v>337</v>
      </c>
      <c r="C52" s="64">
        <v>44616</v>
      </c>
      <c r="D52" s="20" t="s">
        <v>389</v>
      </c>
      <c r="E52" s="20">
        <v>57</v>
      </c>
      <c r="F52" s="20">
        <v>38.3432099999999</v>
      </c>
      <c r="G52" s="20">
        <v>-121.6443</v>
      </c>
    </row>
    <row r="53" spans="1:7" x14ac:dyDescent="0.25">
      <c r="A53" s="20" t="s">
        <v>391</v>
      </c>
      <c r="B53" s="20" t="s">
        <v>337</v>
      </c>
      <c r="C53" s="64">
        <v>44616</v>
      </c>
      <c r="D53" s="20" t="s">
        <v>389</v>
      </c>
      <c r="E53" s="20">
        <v>68</v>
      </c>
      <c r="F53" s="20">
        <v>38.3432099999999</v>
      </c>
      <c r="G53" s="20">
        <v>-121.6443</v>
      </c>
    </row>
    <row r="54" spans="1:7" x14ac:dyDescent="0.25">
      <c r="A54" s="20" t="s">
        <v>392</v>
      </c>
      <c r="B54" s="20" t="s">
        <v>337</v>
      </c>
      <c r="C54" s="64">
        <v>44616</v>
      </c>
      <c r="D54" s="20" t="s">
        <v>389</v>
      </c>
      <c r="E54" s="20">
        <v>66</v>
      </c>
      <c r="F54" s="20">
        <v>38.3432099999999</v>
      </c>
      <c r="G54" s="20">
        <v>-121.6443</v>
      </c>
    </row>
    <row r="55" spans="1:7" x14ac:dyDescent="0.25">
      <c r="A55" s="20" t="s">
        <v>393</v>
      </c>
      <c r="B55" s="20" t="s">
        <v>337</v>
      </c>
      <c r="C55" s="64">
        <v>44623</v>
      </c>
      <c r="D55" s="20" t="s">
        <v>394</v>
      </c>
      <c r="E55" s="20">
        <v>79</v>
      </c>
      <c r="F55" s="20">
        <v>38.195860000000003</v>
      </c>
      <c r="G55" s="20">
        <v>-122.04409</v>
      </c>
    </row>
    <row r="56" spans="1:7" x14ac:dyDescent="0.25">
      <c r="A56" s="20" t="s">
        <v>395</v>
      </c>
      <c r="B56" s="20" t="s">
        <v>337</v>
      </c>
      <c r="C56" s="64">
        <v>44622</v>
      </c>
      <c r="D56" s="20" t="s">
        <v>396</v>
      </c>
      <c r="E56" s="20">
        <v>84</v>
      </c>
      <c r="F56" s="20">
        <v>38.489899999999899</v>
      </c>
      <c r="G56" s="20">
        <v>-121.58387</v>
      </c>
    </row>
    <row r="57" spans="1:7" x14ac:dyDescent="0.25">
      <c r="A57" s="20" t="s">
        <v>397</v>
      </c>
      <c r="B57" s="20" t="s">
        <v>337</v>
      </c>
      <c r="C57" s="64">
        <v>44622</v>
      </c>
      <c r="D57" s="20" t="s">
        <v>398</v>
      </c>
      <c r="E57" s="20">
        <v>76</v>
      </c>
      <c r="F57" s="20">
        <v>38.42353</v>
      </c>
      <c r="G57" s="20">
        <v>-121.60612</v>
      </c>
    </row>
    <row r="58" spans="1:7" x14ac:dyDescent="0.25">
      <c r="A58" s="20" t="s">
        <v>399</v>
      </c>
      <c r="B58" s="20" t="s">
        <v>337</v>
      </c>
      <c r="C58" s="64">
        <v>44622</v>
      </c>
      <c r="D58" s="20" t="s">
        <v>400</v>
      </c>
      <c r="E58" s="20">
        <v>66</v>
      </c>
      <c r="F58" s="20">
        <v>38.388019999999898</v>
      </c>
      <c r="G58" s="20">
        <v>-121.622519999999</v>
      </c>
    </row>
    <row r="59" spans="1:7" x14ac:dyDescent="0.25">
      <c r="A59" s="20" t="s">
        <v>401</v>
      </c>
      <c r="B59" s="20" t="s">
        <v>337</v>
      </c>
      <c r="C59" s="64">
        <v>44622</v>
      </c>
      <c r="D59" s="20" t="s">
        <v>400</v>
      </c>
      <c r="E59" s="20">
        <v>71</v>
      </c>
      <c r="F59" s="20">
        <v>38.388019999999898</v>
      </c>
      <c r="G59" s="20">
        <v>-121.622519999999</v>
      </c>
    </row>
    <row r="60" spans="1:7" x14ac:dyDescent="0.25">
      <c r="A60" s="20" t="s">
        <v>402</v>
      </c>
      <c r="B60" s="20" t="s">
        <v>337</v>
      </c>
      <c r="C60" s="64">
        <v>44628</v>
      </c>
      <c r="D60" s="20" t="s">
        <v>403</v>
      </c>
      <c r="E60" s="20">
        <v>65</v>
      </c>
      <c r="F60" s="20">
        <v>38.360309999999899</v>
      </c>
      <c r="G60" s="20">
        <v>-121.63593</v>
      </c>
    </row>
    <row r="61" spans="1:7" x14ac:dyDescent="0.25">
      <c r="A61" s="20" t="s">
        <v>404</v>
      </c>
      <c r="B61" s="20" t="s">
        <v>337</v>
      </c>
      <c r="C61" s="64">
        <v>44628</v>
      </c>
      <c r="D61" s="20" t="s">
        <v>403</v>
      </c>
      <c r="E61" s="20">
        <v>53</v>
      </c>
      <c r="F61" s="20">
        <v>38.360309999999899</v>
      </c>
      <c r="G61" s="20">
        <v>-121.63593</v>
      </c>
    </row>
    <row r="62" spans="1:7" x14ac:dyDescent="0.25">
      <c r="A62" s="20" t="s">
        <v>405</v>
      </c>
      <c r="B62" s="20" t="s">
        <v>337</v>
      </c>
      <c r="C62" s="64">
        <v>44628</v>
      </c>
      <c r="D62" s="20" t="s">
        <v>403</v>
      </c>
      <c r="E62" s="20">
        <v>67</v>
      </c>
      <c r="F62" s="20">
        <v>38.360309999999899</v>
      </c>
      <c r="G62" s="20">
        <v>-121.63593</v>
      </c>
    </row>
    <row r="63" spans="1:7" x14ac:dyDescent="0.25">
      <c r="A63" s="20" t="s">
        <v>406</v>
      </c>
      <c r="B63" s="20" t="s">
        <v>337</v>
      </c>
      <c r="C63" s="64">
        <v>44628</v>
      </c>
      <c r="D63" s="20" t="s">
        <v>403</v>
      </c>
      <c r="E63" s="20">
        <v>65</v>
      </c>
      <c r="F63" s="20">
        <v>38.360309999999899</v>
      </c>
      <c r="G63" s="20">
        <v>-121.63593</v>
      </c>
    </row>
    <row r="64" spans="1:7" x14ac:dyDescent="0.25">
      <c r="A64" s="20" t="s">
        <v>407</v>
      </c>
      <c r="B64" s="20" t="s">
        <v>337</v>
      </c>
      <c r="C64" s="64">
        <v>44628</v>
      </c>
      <c r="D64" s="20" t="s">
        <v>403</v>
      </c>
      <c r="E64" s="20">
        <v>78</v>
      </c>
      <c r="F64" s="20">
        <v>38.360309999999899</v>
      </c>
      <c r="G64" s="20">
        <v>-121.63593</v>
      </c>
    </row>
    <row r="65" spans="1:7" x14ac:dyDescent="0.25">
      <c r="A65" s="20" t="s">
        <v>408</v>
      </c>
      <c r="B65" s="20" t="s">
        <v>337</v>
      </c>
      <c r="C65" s="64">
        <v>44631</v>
      </c>
      <c r="D65" s="20" t="s">
        <v>409</v>
      </c>
      <c r="E65" s="20">
        <v>68</v>
      </c>
      <c r="F65" s="20">
        <v>38.174349999999897</v>
      </c>
      <c r="G65" s="20">
        <v>-121.948759999999</v>
      </c>
    </row>
    <row r="66" spans="1:7" x14ac:dyDescent="0.25">
      <c r="A66" s="20" t="s">
        <v>410</v>
      </c>
      <c r="B66" s="20" t="s">
        <v>337</v>
      </c>
      <c r="C66" s="64">
        <v>44631</v>
      </c>
      <c r="D66" s="20" t="s">
        <v>411</v>
      </c>
      <c r="E66" s="20">
        <v>82</v>
      </c>
      <c r="F66" s="20">
        <v>38.180439999999898</v>
      </c>
      <c r="G66" s="20">
        <v>-121.99449</v>
      </c>
    </row>
    <row r="67" spans="1:7" x14ac:dyDescent="0.25">
      <c r="A67" s="20" t="s">
        <v>412</v>
      </c>
      <c r="B67" s="20" t="s">
        <v>337</v>
      </c>
      <c r="C67" s="64">
        <v>44642</v>
      </c>
      <c r="D67" s="20" t="s">
        <v>413</v>
      </c>
      <c r="E67" s="20">
        <v>71</v>
      </c>
      <c r="F67" s="20">
        <v>38.174750000000003</v>
      </c>
      <c r="G67" s="20">
        <v>-121.96321</v>
      </c>
    </row>
    <row r="68" spans="1:7" x14ac:dyDescent="0.25">
      <c r="A68" s="20" t="s">
        <v>414</v>
      </c>
      <c r="B68" s="20" t="s">
        <v>337</v>
      </c>
      <c r="C68" s="64">
        <v>44637</v>
      </c>
      <c r="D68" s="20" t="s">
        <v>415</v>
      </c>
      <c r="E68" s="20">
        <v>61</v>
      </c>
      <c r="F68" s="20">
        <v>38.40643</v>
      </c>
      <c r="G68" s="20">
        <v>-121.61509</v>
      </c>
    </row>
    <row r="69" spans="1:7" x14ac:dyDescent="0.25">
      <c r="A69" s="20" t="s">
        <v>416</v>
      </c>
      <c r="B69" s="20" t="s">
        <v>337</v>
      </c>
      <c r="C69" s="64">
        <v>44641</v>
      </c>
      <c r="D69" s="20" t="s">
        <v>417</v>
      </c>
      <c r="E69" s="20">
        <v>68</v>
      </c>
      <c r="F69" s="20">
        <v>38.374690000000001</v>
      </c>
      <c r="G69" s="20">
        <v>-121.63328</v>
      </c>
    </row>
    <row r="70" spans="1:7" x14ac:dyDescent="0.25">
      <c r="A70" s="20" t="s">
        <v>418</v>
      </c>
      <c r="B70" s="20" t="s">
        <v>337</v>
      </c>
      <c r="C70" s="64">
        <v>44643</v>
      </c>
      <c r="D70" s="20" t="s">
        <v>419</v>
      </c>
      <c r="E70" s="20">
        <v>63</v>
      </c>
      <c r="F70" s="20">
        <v>38.45438</v>
      </c>
      <c r="G70" s="20">
        <v>-121.59321</v>
      </c>
    </row>
    <row r="71" spans="1:7" x14ac:dyDescent="0.25">
      <c r="A71" s="20" t="s">
        <v>420</v>
      </c>
      <c r="B71" s="20" t="s">
        <v>337</v>
      </c>
      <c r="C71" s="64">
        <v>44643</v>
      </c>
      <c r="D71" s="20" t="s">
        <v>421</v>
      </c>
      <c r="E71" s="20">
        <v>69</v>
      </c>
      <c r="F71" s="20">
        <v>38.494720000000001</v>
      </c>
      <c r="G71" s="20">
        <v>-121.58368</v>
      </c>
    </row>
    <row r="72" spans="1:7" x14ac:dyDescent="0.25">
      <c r="A72" s="20" t="s">
        <v>422</v>
      </c>
      <c r="B72" s="20" t="s">
        <v>337</v>
      </c>
      <c r="C72" s="64">
        <v>44643</v>
      </c>
      <c r="D72" s="20" t="s">
        <v>423</v>
      </c>
      <c r="E72" s="20">
        <v>65</v>
      </c>
      <c r="F72" s="20">
        <v>38.411749999999898</v>
      </c>
      <c r="G72" s="20">
        <v>-121.61150000000001</v>
      </c>
    </row>
    <row r="73" spans="1:7" x14ac:dyDescent="0.25">
      <c r="A73" s="20" t="s">
        <v>424</v>
      </c>
      <c r="B73" s="20" t="s">
        <v>337</v>
      </c>
      <c r="C73" s="64">
        <v>44643</v>
      </c>
      <c r="D73" s="20" t="s">
        <v>423</v>
      </c>
      <c r="E73" s="20">
        <v>71</v>
      </c>
      <c r="F73" s="20">
        <v>38.411749999999898</v>
      </c>
      <c r="G73" s="20">
        <v>-121.61150000000001</v>
      </c>
    </row>
    <row r="74" spans="1:7" x14ac:dyDescent="0.25">
      <c r="A74" s="20" t="s">
        <v>425</v>
      </c>
      <c r="B74" s="20" t="s">
        <v>337</v>
      </c>
      <c r="C74" s="64">
        <v>44643</v>
      </c>
      <c r="D74" s="20" t="s">
        <v>423</v>
      </c>
      <c r="E74" s="20">
        <v>69</v>
      </c>
      <c r="F74" s="20">
        <v>38.411749999999898</v>
      </c>
      <c r="G74" s="20">
        <v>-121.61150000000001</v>
      </c>
    </row>
    <row r="75" spans="1:7" x14ac:dyDescent="0.25">
      <c r="A75" s="20" t="s">
        <v>426</v>
      </c>
      <c r="B75" s="20" t="s">
        <v>337</v>
      </c>
      <c r="C75" s="64">
        <v>44643</v>
      </c>
      <c r="D75" s="20" t="s">
        <v>423</v>
      </c>
      <c r="E75" s="20">
        <v>67</v>
      </c>
      <c r="F75" s="20">
        <v>38.411749999999898</v>
      </c>
      <c r="G75" s="20">
        <v>-121.61150000000001</v>
      </c>
    </row>
    <row r="76" spans="1:7" x14ac:dyDescent="0.25">
      <c r="A76" s="20" t="s">
        <v>427</v>
      </c>
      <c r="B76" s="20" t="s">
        <v>337</v>
      </c>
      <c r="C76" s="64">
        <v>44649</v>
      </c>
      <c r="D76" s="20" t="s">
        <v>428</v>
      </c>
      <c r="E76" s="20">
        <v>70</v>
      </c>
      <c r="F76" s="20">
        <v>38.187100000000001</v>
      </c>
      <c r="G76" s="20">
        <v>-121.97976</v>
      </c>
    </row>
    <row r="77" spans="1:7" x14ac:dyDescent="0.25">
      <c r="A77" s="20" t="s">
        <v>429</v>
      </c>
      <c r="B77" s="20" t="s">
        <v>337</v>
      </c>
      <c r="C77" s="64">
        <v>44651</v>
      </c>
      <c r="D77" s="20" t="s">
        <v>430</v>
      </c>
      <c r="E77" s="20">
        <v>75</v>
      </c>
      <c r="F77" s="20">
        <v>38.436309999999899</v>
      </c>
      <c r="G77" s="20">
        <v>-121.60037</v>
      </c>
    </row>
    <row r="78" spans="1:7" x14ac:dyDescent="0.25">
      <c r="B78" s="9"/>
    </row>
    <row r="79" spans="1:7" x14ac:dyDescent="0.25">
      <c r="B79" s="9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99EF6D001784940B35610A4E4847F01" ma:contentTypeVersion="4" ma:contentTypeDescription="Create a new document." ma:contentTypeScope="" ma:versionID="c6d8410206e394c52976c3f8a75076ef">
  <xsd:schema xmlns:xsd="http://www.w3.org/2001/XMLSchema" xmlns:xs="http://www.w3.org/2001/XMLSchema" xmlns:p="http://schemas.microsoft.com/office/2006/metadata/properties" xmlns:ns2="8ece8a68-ea91-4400-a395-525cecd5afc0" xmlns:ns3="dbbd1c17-2821-4828-8fdd-ac49659e1f0f" targetNamespace="http://schemas.microsoft.com/office/2006/metadata/properties" ma:root="true" ma:fieldsID="a3aa116acee0169e62235d5180ccbbe6" ns2:_="" ns3:_="">
    <xsd:import namespace="8ece8a68-ea91-4400-a395-525cecd5afc0"/>
    <xsd:import namespace="dbbd1c17-2821-4828-8fdd-ac49659e1f0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ce8a68-ea91-4400-a395-525cecd5af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bbd1c17-2821-4828-8fdd-ac49659e1f0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B30027A-D7D7-4DA7-9843-796F28598E79}">
  <ds:schemaRefs>
    <ds:schemaRef ds:uri="dbbd1c17-2821-4828-8fdd-ac49659e1f0f"/>
    <ds:schemaRef ds:uri="http://schemas.microsoft.com/office/2006/documentManagement/types"/>
    <ds:schemaRef ds:uri="http://purl.org/dc/elements/1.1/"/>
    <ds:schemaRef ds:uri="8ece8a68-ea91-4400-a395-525cecd5afc0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0A2EAD9-A824-42D5-8A4C-9E87D7F726D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EF0A906-3374-4C0A-998B-39E76374EAA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ce8a68-ea91-4400-a395-525cecd5afc0"/>
    <ds:schemaRef ds:uri="dbbd1c17-2821-4828-8fdd-ac49659e1f0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Metadata - Data</vt:lpstr>
      <vt:lpstr>DayFlow Daily</vt:lpstr>
      <vt:lpstr>WY2022_SteelheadSalvageData</vt:lpstr>
      <vt:lpstr>WY2022_ChinookSalmonSalvageData</vt:lpstr>
      <vt:lpstr>Salmonid Distribution</vt:lpstr>
      <vt:lpstr>DCC Fish</vt:lpstr>
      <vt:lpstr>SurveyDisruptions</vt:lpstr>
      <vt:lpstr>Controlling Factors</vt:lpstr>
      <vt:lpstr>AdultDeltaSmelt</vt:lpstr>
      <vt:lpstr>ITP 8.17</vt:lpstr>
      <vt:lpstr>LarvalJuvDeltaSmelt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Manugian, Suzanne Camille Gabriella</dc:creator>
  <cp:keywords/>
  <dc:description/>
  <cp:lastModifiedBy>Bertrand, Nicholas Gilbert</cp:lastModifiedBy>
  <cp:revision/>
  <dcterms:created xsi:type="dcterms:W3CDTF">2020-08-26T15:40:55Z</dcterms:created>
  <dcterms:modified xsi:type="dcterms:W3CDTF">2022-09-21T15:38:28Z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0x010100599EF6D001784940B35610A4E4847F01</vt:lpwstr>
  </property>
</Properties>
</file>