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aha Zeki\Desktop\"/>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1" l="1"/>
  <c r="I11" i="1"/>
  <c r="B19" i="1"/>
  <c r="B18" i="1"/>
  <c r="B10" i="1"/>
  <c r="B9" i="1"/>
  <c r="B8" i="1"/>
  <c r="B20" i="1" l="1"/>
  <c r="I23" i="1"/>
  <c r="I22" i="1"/>
  <c r="I10" i="1"/>
  <c r="I4" i="1"/>
  <c r="I12" i="1" l="1"/>
  <c r="B11" i="1"/>
  <c r="I33" i="1" l="1"/>
  <c r="B21" i="1"/>
  <c r="B23" i="1" s="1"/>
  <c r="E23" i="1" s="1"/>
  <c r="B22" i="1"/>
  <c r="E22" i="1" s="1"/>
  <c r="I35" i="1"/>
  <c r="I37" i="1" s="1"/>
  <c r="K37" i="1" s="1"/>
  <c r="I34" i="1"/>
  <c r="I36" i="1" s="1"/>
</calcChain>
</file>

<file path=xl/sharedStrings.xml><?xml version="1.0" encoding="utf-8"?>
<sst xmlns="http://schemas.openxmlformats.org/spreadsheetml/2006/main" count="112" uniqueCount="61">
  <si>
    <t>Tensile Strength</t>
  </si>
  <si>
    <t>MPa</t>
  </si>
  <si>
    <t>Shear Strength</t>
  </si>
  <si>
    <t>West Systems Six10 Epoxy</t>
  </si>
  <si>
    <t>Tensile Stress Area</t>
  </si>
  <si>
    <t>Shear Stress Area</t>
  </si>
  <si>
    <t>Tensile Stress Area Diameter</t>
  </si>
  <si>
    <t>m</t>
  </si>
  <si>
    <t>Shear Stress Area Diameter</t>
  </si>
  <si>
    <t>m^2</t>
  </si>
  <si>
    <t>N</t>
  </si>
  <si>
    <t>(4 bolts)</t>
  </si>
  <si>
    <t>References</t>
  </si>
  <si>
    <t>Bolt Tensile Strength</t>
  </si>
  <si>
    <t>Bolt Shear Strength</t>
  </si>
  <si>
    <t>Plascore Aluminum Honeycomb</t>
  </si>
  <si>
    <t>sq in</t>
  </si>
  <si>
    <t>in</t>
  </si>
  <si>
    <t>(1 bolt)*</t>
  </si>
  <si>
    <t>(4 brackets)**</t>
  </si>
  <si>
    <t>**Assuming 2" x 4" bracket contact area with both the AI plate and the honeycomb. Sides of the honeycomb are flattened before adhesion.</t>
  </si>
  <si>
    <t>Honeycomb Properties</t>
  </si>
  <si>
    <t>Hexagonal Cell Size</t>
  </si>
  <si>
    <t>One side of the hexagon</t>
  </si>
  <si>
    <t>Foil Gauge</t>
  </si>
  <si>
    <t>Crush Area of Honeycomb</t>
  </si>
  <si>
    <t># of Hexagons in Crush Area</t>
  </si>
  <si>
    <t>Epoxy Tensile Strength</t>
  </si>
  <si>
    <t>Epoxy Shear Strength</t>
  </si>
  <si>
    <t>Tensile Failure of Epoxy</t>
  </si>
  <si>
    <t>Shear Failure of Epoxy</t>
  </si>
  <si>
    <t>Tensile Failure of Bolts</t>
  </si>
  <si>
    <t>Shear Failure of Bolts</t>
  </si>
  <si>
    <t>Foil Surface Area for Bonding*</t>
  </si>
  <si>
    <t>Tensile Stress Area**</t>
  </si>
  <si>
    <t>Shear Stress Area**</t>
  </si>
  <si>
    <t>Honeycomb Failure Limits</t>
  </si>
  <si>
    <t>Shear Failure of Honeycomb</t>
  </si>
  <si>
    <t xml:space="preserve">*For calculating the failure limits of the epoxy. Found by multiplying the number of hexagons by the perimeter of a single hexagon by the foil thickness. Divided by 2 to avoid double-counting the adjacent sides. Epoxy assumed to form 0.005" radius fillet between the honeycomb and the spacer. </t>
  </si>
  <si>
    <t>(Total)</t>
  </si>
  <si>
    <t>*Total of 4 L brackets are used at 4 sides of the honeycomb. Each bracket is a 
4" x 4" 0.060" thick 6061 T6 Aluminum, bent into an L shape.</t>
  </si>
  <si>
    <t>% equivalency</t>
  </si>
  <si>
    <t>*The equivalency that we need to prove is that of the honeycomb, since the failure modes on the spacer plate and the additional honeycomb block are those of the epoxy and the honeycomb itself.</t>
  </si>
  <si>
    <t>(Honeycomb)***</t>
  </si>
  <si>
    <t>Not Rated</t>
  </si>
  <si>
    <t>N/A</t>
  </si>
  <si>
    <t>Tensile Strength*</t>
  </si>
  <si>
    <t>Tensile Failure of Honeycomb*</t>
  </si>
  <si>
    <t>Formula SAE Hybrid Impact Attenuator Report Addendum: Equivalency of Epoxy Bonding</t>
  </si>
  <si>
    <t>*Tensile strength of honeycomb not rated; poor in tension.</t>
  </si>
  <si>
    <t>***See the Honeycomb  Properties chart for the details on the calculation.</t>
  </si>
  <si>
    <t>One Hexagon Area</t>
  </si>
  <si>
    <t>One Hexagon Perimeter</t>
  </si>
  <si>
    <t>5/16 Grade 5 bolts</t>
  </si>
  <si>
    <t>*Assuming a 5/16 shank (which is an overestimate)</t>
  </si>
  <si>
    <t>Tensile Failure of Honeycomb and Brackets</t>
  </si>
  <si>
    <t>Shear Failure of Honeycomb and Brackets</t>
  </si>
  <si>
    <t>**For calculating the failure limits of the Aluminum honeycomb. Same as the crush area. Supplied by Plascore, vendor of the honeycomb, in references.</t>
  </si>
  <si>
    <t>All Dimensions in Inches in Drawing</t>
  </si>
  <si>
    <t>Equivalency of Epoxy Bonding the Main Honeycomb and its Brackets to the  
Anti-Intrusion Plate*</t>
  </si>
  <si>
    <t>Equivalency of Epoxy Bonding the Extenstion Honeycomb to the Spacer 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</si>
</sst>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E+00"/>
  </numFmts>
  <fonts count="4" x14ac:knownFonts="1">
    <font>
      <sz val="11"/>
      <color theme="1"/>
      <name val="Calibri"/>
      <family val="2"/>
      <charset val="162"/>
      <scheme val="minor"/>
    </font>
    <font>
      <u/>
      <sz val="11"/>
      <color theme="10"/>
      <name val="Calibri"/>
      <family val="2"/>
      <charset val="162"/>
      <scheme val="minor"/>
    </font>
    <font>
      <b/>
      <sz val="12"/>
      <color theme="1"/>
      <name val="Calibri"/>
      <family val="2"/>
      <charset val="162"/>
      <scheme val="minor"/>
    </font>
    <font>
      <b/>
      <sz val="11"/>
      <color theme="1"/>
      <name val="Calibri"/>
      <family val="2"/>
      <charset val="162"/>
      <scheme val="minor"/>
    </font>
  </fonts>
  <fills count="3">
    <fill>
      <patternFill patternType="none"/>
    </fill>
    <fill>
      <patternFill patternType="gray125"/>
    </fill>
    <fill>
      <patternFill patternType="solid">
        <fgColor rgb="FF92D05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1" fillId="0" borderId="0" xfId="1"/>
    <xf numFmtId="164"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4" xfId="0" applyBorder="1"/>
    <xf numFmtId="0" fontId="0" fillId="0" borderId="0" xfId="0" applyBorder="1"/>
    <xf numFmtId="0" fontId="0" fillId="0" borderId="5" xfId="0" applyBorder="1"/>
    <xf numFmtId="1" fontId="0" fillId="2" borderId="0" xfId="0" applyNumberFormat="1" applyFill="1"/>
    <xf numFmtId="1" fontId="0" fillId="0" borderId="0" xfId="0" applyNumberFormat="1" applyBorder="1"/>
    <xf numFmtId="0" fontId="0" fillId="2" borderId="0" xfId="0" applyFill="1" applyAlignment="1">
      <alignment horizontal="right"/>
    </xf>
    <xf numFmtId="1" fontId="0" fillId="2" borderId="0" xfId="0" applyNumberFormat="1" applyFill="1" applyAlignment="1">
      <alignment horizontal="right"/>
    </xf>
    <xf numFmtId="0" fontId="0" fillId="0" borderId="9" xfId="0" applyBorder="1" applyAlignment="1">
      <alignment horizontal="center"/>
    </xf>
    <xf numFmtId="0" fontId="1" fillId="0" borderId="10" xfId="1" applyBorder="1"/>
    <xf numFmtId="0" fontId="1" fillId="0" borderId="11" xfId="1" applyBorder="1"/>
    <xf numFmtId="165" fontId="0" fillId="0" borderId="0" xfId="0" applyNumberFormat="1" applyBorder="1"/>
    <xf numFmtId="0" fontId="0" fillId="0" borderId="0" xfId="0" applyFill="1" applyAlignment="1">
      <alignment horizontal="left"/>
    </xf>
    <xf numFmtId="0" fontId="0" fillId="0" borderId="0" xfId="0" applyBorder="1" applyAlignment="1">
      <alignment horizontal="center"/>
    </xf>
    <xf numFmtId="0" fontId="0" fillId="0" borderId="5" xfId="0" applyBorder="1" applyAlignment="1">
      <alignment horizontal="center"/>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2"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12700</xdr:colOff>
      <xdr:row>30</xdr:row>
      <xdr:rowOff>25400</xdr:rowOff>
    </xdr:from>
    <xdr:to>
      <xdr:col>3</xdr:col>
      <xdr:colOff>994599</xdr:colOff>
      <xdr:row>51</xdr:row>
      <xdr:rowOff>4516</xdr:rowOff>
    </xdr:to>
    <xdr:grpSp>
      <xdr:nvGrpSpPr>
        <xdr:cNvPr id="23" name="Group 22"/>
        <xdr:cNvGrpSpPr/>
      </xdr:nvGrpSpPr>
      <xdr:grpSpPr>
        <a:xfrm>
          <a:off x="12700" y="5607050"/>
          <a:ext cx="5249099" cy="3865316"/>
          <a:chOff x="12700" y="5607050"/>
          <a:chExt cx="5249099" cy="3865316"/>
        </a:xfrm>
      </xdr:grpSpPr>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607050"/>
            <a:ext cx="5249099" cy="3865316"/>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4" name="Straight Arrow Connector 3"/>
          <xdr:cNvCxnSpPr/>
        </xdr:nvCxnSpPr>
        <xdr:spPr>
          <a:xfrm>
            <a:off x="1035050" y="6102350"/>
            <a:ext cx="6350" cy="32385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xdr:cNvCxnSpPr/>
        </xdr:nvCxnSpPr>
        <xdr:spPr>
          <a:xfrm>
            <a:off x="1143000" y="5969000"/>
            <a:ext cx="393700" cy="17780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xdr:cNvCxnSpPr/>
        </xdr:nvCxnSpPr>
        <xdr:spPr>
          <a:xfrm flipV="1">
            <a:off x="2165350" y="6572250"/>
            <a:ext cx="6350" cy="29210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xdr:cNvCxnSpPr/>
        </xdr:nvCxnSpPr>
        <xdr:spPr>
          <a:xfrm flipH="1" flipV="1">
            <a:off x="1682750" y="6838950"/>
            <a:ext cx="355600" cy="13335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TextBox 10"/>
          <xdr:cNvSpPr txBox="1"/>
        </xdr:nvSpPr>
        <xdr:spPr>
          <a:xfrm>
            <a:off x="2025650" y="6845300"/>
            <a:ext cx="778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L Brackets</a:t>
            </a:r>
            <a:endParaRPr lang="tr-TR" sz="1100" b="1">
              <a:solidFill>
                <a:srgbClr val="00B0F0"/>
              </a:solidFill>
            </a:endParaRPr>
          </a:p>
        </xdr:txBody>
      </xdr:sp>
      <xdr:sp macro="" textlink="">
        <xdr:nvSpPr>
          <xdr:cNvPr id="12" name="TextBox 11"/>
          <xdr:cNvSpPr txBox="1"/>
        </xdr:nvSpPr>
        <xdr:spPr>
          <a:xfrm>
            <a:off x="425450" y="5848350"/>
            <a:ext cx="778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L Brackets</a:t>
            </a:r>
            <a:endParaRPr lang="tr-TR" sz="1100" b="1">
              <a:solidFill>
                <a:srgbClr val="00B0F0"/>
              </a:solidFill>
            </a:endParaRPr>
          </a:p>
        </xdr:txBody>
      </xdr:sp>
      <xdr:cxnSp macro="">
        <xdr:nvCxnSpPr>
          <xdr:cNvPr id="13" name="Straight Arrow Connector 12"/>
          <xdr:cNvCxnSpPr/>
        </xdr:nvCxnSpPr>
        <xdr:spPr>
          <a:xfrm flipH="1" flipV="1">
            <a:off x="2095500" y="8299450"/>
            <a:ext cx="285750" cy="8890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TextBox 15"/>
          <xdr:cNvSpPr txBox="1"/>
        </xdr:nvSpPr>
        <xdr:spPr>
          <a:xfrm>
            <a:off x="2343150" y="8261350"/>
            <a:ext cx="9081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Spacer</a:t>
            </a:r>
            <a:r>
              <a:rPr lang="en-US" sz="1100" b="1" baseline="0">
                <a:solidFill>
                  <a:srgbClr val="00B0F0"/>
                </a:solidFill>
              </a:rPr>
              <a:t> Plate</a:t>
            </a:r>
            <a:endParaRPr lang="tr-TR" sz="1100" b="1">
              <a:solidFill>
                <a:srgbClr val="00B0F0"/>
              </a:solidFill>
            </a:endParaRPr>
          </a:p>
        </xdr:txBody>
      </xdr:sp>
      <xdr:sp macro="" textlink="">
        <xdr:nvSpPr>
          <xdr:cNvPr id="17" name="TextBox 16"/>
          <xdr:cNvSpPr txBox="1"/>
        </xdr:nvSpPr>
        <xdr:spPr>
          <a:xfrm>
            <a:off x="2311400" y="8007350"/>
            <a:ext cx="1492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Extension Honeycomb</a:t>
            </a:r>
            <a:endParaRPr lang="tr-TR" sz="1100" b="1">
              <a:solidFill>
                <a:srgbClr val="00B0F0"/>
              </a:solidFill>
            </a:endParaRPr>
          </a:p>
        </xdr:txBody>
      </xdr:sp>
      <xdr:cxnSp macro="">
        <xdr:nvCxnSpPr>
          <xdr:cNvPr id="18" name="Straight Arrow Connector 17"/>
          <xdr:cNvCxnSpPr/>
        </xdr:nvCxnSpPr>
        <xdr:spPr>
          <a:xfrm flipH="1" flipV="1">
            <a:off x="2051050" y="8128000"/>
            <a:ext cx="323850" cy="1905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xdr:nvCxnSpPr>
        <xdr:spPr>
          <a:xfrm>
            <a:off x="3708400" y="7639050"/>
            <a:ext cx="412750" cy="31115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xdr:cNvSpPr txBox="1"/>
        </xdr:nvSpPr>
        <xdr:spPr>
          <a:xfrm>
            <a:off x="2876550" y="7353300"/>
            <a:ext cx="13231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Anti</a:t>
            </a:r>
            <a:r>
              <a:rPr lang="en-US" sz="1100" b="1" baseline="0">
                <a:solidFill>
                  <a:srgbClr val="00B0F0"/>
                </a:solidFill>
              </a:rPr>
              <a:t> Intrusion Plate</a:t>
            </a:r>
            <a:endParaRPr lang="tr-TR" sz="1100" b="1">
              <a:solidFill>
                <a:srgbClr val="00B0F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lascore.com/download/datasheets/honeycomb_data_sheets/Plascore_5052.pdf" TargetMode="External"/><Relationship Id="rId2" Type="http://schemas.openxmlformats.org/officeDocument/2006/relationships/hyperlink" Target="http://www.blacksfasteners.co.nz/assets/boltshearcapacity_14-15.pdf" TargetMode="External"/><Relationship Id="rId1" Type="http://schemas.openxmlformats.org/officeDocument/2006/relationships/hyperlink" Target="http://www.westsystem.com/ss/typical-physical-properti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fastenal.com/content/documents/FastenalTechnicalReference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abSelected="1" workbookViewId="0">
      <selection activeCell="E11" sqref="E11"/>
    </sheetView>
  </sheetViews>
  <sheetFormatPr defaultRowHeight="14.5" x14ac:dyDescent="0.35"/>
  <cols>
    <col min="1" max="1" width="37" bestFit="1" customWidth="1"/>
    <col min="2" max="2" width="15.36328125" bestFit="1" customWidth="1"/>
    <col min="4" max="4" width="15.1796875" bestFit="1" customWidth="1"/>
    <col min="5" max="5" width="5.26953125" bestFit="1" customWidth="1"/>
    <col min="8" max="8" width="50.7265625" bestFit="1" customWidth="1"/>
    <col min="11" max="11" width="4.08984375" bestFit="1" customWidth="1"/>
  </cols>
  <sheetData>
    <row r="1" spans="1:13" ht="15.5" x14ac:dyDescent="0.35">
      <c r="A1" s="28" t="s">
        <v>48</v>
      </c>
      <c r="B1" s="28"/>
      <c r="C1" s="28"/>
      <c r="D1" s="28"/>
      <c r="E1" s="28"/>
      <c r="F1" s="28"/>
      <c r="G1" s="28"/>
      <c r="H1" s="28"/>
      <c r="I1" s="28"/>
      <c r="J1" s="28"/>
    </row>
    <row r="2" spans="1:13" ht="15" thickBot="1" x14ac:dyDescent="0.4"/>
    <row r="3" spans="1:13" x14ac:dyDescent="0.35">
      <c r="A3" s="29" t="s">
        <v>53</v>
      </c>
      <c r="B3" s="30"/>
      <c r="C3" s="30"/>
      <c r="D3" s="31"/>
      <c r="H3" s="29" t="s">
        <v>21</v>
      </c>
      <c r="I3" s="30"/>
      <c r="J3" s="31"/>
    </row>
    <row r="4" spans="1:13" x14ac:dyDescent="0.35">
      <c r="A4" s="5" t="s">
        <v>0</v>
      </c>
      <c r="B4" s="6">
        <v>827</v>
      </c>
      <c r="C4" s="6" t="s">
        <v>1</v>
      </c>
      <c r="D4" s="7"/>
      <c r="H4" s="5" t="s">
        <v>22</v>
      </c>
      <c r="I4" s="15">
        <f>3/16</f>
        <v>0.1875</v>
      </c>
      <c r="J4" s="7" t="s">
        <v>17</v>
      </c>
    </row>
    <row r="5" spans="1:13" x14ac:dyDescent="0.35">
      <c r="A5" s="5" t="s">
        <v>2</v>
      </c>
      <c r="B5" s="6">
        <v>513</v>
      </c>
      <c r="C5" s="6" t="s">
        <v>1</v>
      </c>
      <c r="D5" s="7"/>
      <c r="H5" s="5" t="s">
        <v>23</v>
      </c>
      <c r="I5" s="15">
        <v>0.10825</v>
      </c>
      <c r="J5" s="7" t="s">
        <v>17</v>
      </c>
    </row>
    <row r="6" spans="1:13" x14ac:dyDescent="0.35">
      <c r="A6" s="5" t="s">
        <v>6</v>
      </c>
      <c r="B6" s="15">
        <v>8.0000000000000002E-3</v>
      </c>
      <c r="C6" s="6" t="s">
        <v>7</v>
      </c>
      <c r="D6" s="7" t="s">
        <v>18</v>
      </c>
      <c r="H6" s="5" t="s">
        <v>24</v>
      </c>
      <c r="I6" s="15">
        <v>2E-3</v>
      </c>
      <c r="J6" s="7" t="s">
        <v>17</v>
      </c>
    </row>
    <row r="7" spans="1:13" x14ac:dyDescent="0.35">
      <c r="A7" s="5" t="s">
        <v>8</v>
      </c>
      <c r="B7" s="15">
        <v>8.0000000000000002E-3</v>
      </c>
      <c r="C7" s="6" t="s">
        <v>7</v>
      </c>
      <c r="D7" s="7" t="s">
        <v>18</v>
      </c>
      <c r="H7" s="5" t="s">
        <v>51</v>
      </c>
      <c r="I7" s="15">
        <v>0.03</v>
      </c>
      <c r="J7" s="7" t="s">
        <v>16</v>
      </c>
      <c r="M7" s="1"/>
    </row>
    <row r="8" spans="1:13" x14ac:dyDescent="0.35">
      <c r="A8" s="5" t="s">
        <v>4</v>
      </c>
      <c r="B8" s="15">
        <f>4*(B6/2)^2*PI()</f>
        <v>2.0106192982974675E-4</v>
      </c>
      <c r="C8" s="6" t="s">
        <v>9</v>
      </c>
      <c r="D8" s="7" t="s">
        <v>11</v>
      </c>
      <c r="H8" s="5" t="s">
        <v>52</v>
      </c>
      <c r="I8" s="15">
        <v>0.65</v>
      </c>
      <c r="J8" s="7" t="s">
        <v>17</v>
      </c>
    </row>
    <row r="9" spans="1:13" x14ac:dyDescent="0.35">
      <c r="A9" s="5" t="s">
        <v>5</v>
      </c>
      <c r="B9" s="15">
        <f>4*(B7/2)^2*PI()</f>
        <v>2.0106192982974675E-4</v>
      </c>
      <c r="C9" s="6" t="s">
        <v>9</v>
      </c>
      <c r="D9" s="7" t="s">
        <v>11</v>
      </c>
      <c r="H9" s="5" t="s">
        <v>25</v>
      </c>
      <c r="I9" s="6">
        <v>32</v>
      </c>
      <c r="J9" s="7" t="s">
        <v>16</v>
      </c>
    </row>
    <row r="10" spans="1:13" x14ac:dyDescent="0.35">
      <c r="A10" s="5" t="s">
        <v>31</v>
      </c>
      <c r="B10" s="15">
        <f>B4*10^6*B8</f>
        <v>166278.21596920057</v>
      </c>
      <c r="C10" s="6" t="s">
        <v>10</v>
      </c>
      <c r="D10" s="7" t="s">
        <v>11</v>
      </c>
      <c r="H10" s="5" t="s">
        <v>26</v>
      </c>
      <c r="I10" s="9">
        <f>32/I7</f>
        <v>1066.6666666666667</v>
      </c>
      <c r="J10" s="7"/>
    </row>
    <row r="11" spans="1:13" x14ac:dyDescent="0.35">
      <c r="A11" s="5" t="s">
        <v>32</v>
      </c>
      <c r="B11" s="15">
        <f>4*B5*10^6*B9</f>
        <v>412579.08001064032</v>
      </c>
      <c r="C11" s="6" t="s">
        <v>10</v>
      </c>
      <c r="D11" s="7" t="s">
        <v>11</v>
      </c>
      <c r="H11" s="5" t="s">
        <v>33</v>
      </c>
      <c r="I11" s="15">
        <f>(I10*(I6+0.005))*I8/2</f>
        <v>2.4266666666666672</v>
      </c>
      <c r="J11" s="7" t="s">
        <v>16</v>
      </c>
    </row>
    <row r="12" spans="1:13" ht="15" thickBot="1" x14ac:dyDescent="0.4">
      <c r="A12" s="44" t="s">
        <v>54</v>
      </c>
      <c r="B12" s="45"/>
      <c r="C12" s="45"/>
      <c r="D12" s="46"/>
      <c r="H12" s="5" t="s">
        <v>33</v>
      </c>
      <c r="I12" s="15">
        <f>I11*2.54^2/10000</f>
        <v>1.565588266666667E-3</v>
      </c>
      <c r="J12" s="7" t="s">
        <v>9</v>
      </c>
    </row>
    <row r="13" spans="1:13" ht="15" thickBot="1" x14ac:dyDescent="0.4">
      <c r="H13" s="22" t="s">
        <v>38</v>
      </c>
      <c r="I13" s="23"/>
      <c r="J13" s="24"/>
    </row>
    <row r="14" spans="1:13" ht="14.5" customHeight="1" x14ac:dyDescent="0.35">
      <c r="A14" s="38" t="s">
        <v>59</v>
      </c>
      <c r="B14" s="39"/>
      <c r="C14" s="39"/>
      <c r="D14" s="40"/>
      <c r="H14" s="22"/>
      <c r="I14" s="23"/>
      <c r="J14" s="24"/>
    </row>
    <row r="15" spans="1:13" x14ac:dyDescent="0.35">
      <c r="A15" s="41"/>
      <c r="B15" s="42"/>
      <c r="C15" s="42"/>
      <c r="D15" s="43"/>
      <c r="H15" s="22"/>
      <c r="I15" s="23"/>
      <c r="J15" s="24"/>
    </row>
    <row r="16" spans="1:13" x14ac:dyDescent="0.35">
      <c r="A16" s="5" t="s">
        <v>27</v>
      </c>
      <c r="B16" s="6">
        <v>44</v>
      </c>
      <c r="C16" s="6" t="s">
        <v>1</v>
      </c>
      <c r="D16" s="7"/>
      <c r="H16" s="22"/>
      <c r="I16" s="23"/>
      <c r="J16" s="24"/>
    </row>
    <row r="17" spans="1:10" ht="15" thickBot="1" x14ac:dyDescent="0.4">
      <c r="A17" s="5" t="s">
        <v>28</v>
      </c>
      <c r="B17" s="6">
        <v>78</v>
      </c>
      <c r="C17" s="6" t="s">
        <v>1</v>
      </c>
      <c r="D17" s="7"/>
      <c r="H17" s="25"/>
      <c r="I17" s="26"/>
      <c r="J17" s="27"/>
    </row>
    <row r="18" spans="1:10" ht="15" thickBot="1" x14ac:dyDescent="0.4">
      <c r="A18" s="5" t="s">
        <v>4</v>
      </c>
      <c r="B18" s="15">
        <f>4*2*4*2.54^2/10000</f>
        <v>2.0645119999999999E-2</v>
      </c>
      <c r="C18" s="6" t="s">
        <v>9</v>
      </c>
      <c r="D18" s="7" t="s">
        <v>19</v>
      </c>
      <c r="H18" s="4"/>
      <c r="I18" s="4"/>
      <c r="J18" s="4"/>
    </row>
    <row r="19" spans="1:10" x14ac:dyDescent="0.35">
      <c r="A19" s="5" t="s">
        <v>4</v>
      </c>
      <c r="B19" s="15">
        <f>I12</f>
        <v>1.565588266666667E-3</v>
      </c>
      <c r="C19" s="6" t="s">
        <v>9</v>
      </c>
      <c r="D19" s="7" t="s">
        <v>43</v>
      </c>
      <c r="H19" s="29" t="s">
        <v>36</v>
      </c>
      <c r="I19" s="30"/>
      <c r="J19" s="31"/>
    </row>
    <row r="20" spans="1:10" x14ac:dyDescent="0.35">
      <c r="A20" s="5" t="s">
        <v>5</v>
      </c>
      <c r="B20" s="15">
        <f>4*2*4*2.54^2/10000</f>
        <v>2.0645119999999999E-2</v>
      </c>
      <c r="C20" s="6" t="s">
        <v>9</v>
      </c>
      <c r="D20" s="7" t="s">
        <v>19</v>
      </c>
      <c r="H20" s="5" t="s">
        <v>46</v>
      </c>
      <c r="I20" s="17" t="s">
        <v>44</v>
      </c>
      <c r="J20" s="18"/>
    </row>
    <row r="21" spans="1:10" x14ac:dyDescent="0.35">
      <c r="A21" s="5" t="s">
        <v>5</v>
      </c>
      <c r="B21" s="15">
        <f>I12</f>
        <v>1.565588266666667E-3</v>
      </c>
      <c r="C21" s="6" t="s">
        <v>9</v>
      </c>
      <c r="D21" s="7" t="s">
        <v>43</v>
      </c>
      <c r="H21" s="5" t="s">
        <v>2</v>
      </c>
      <c r="I21" s="6">
        <v>3.17</v>
      </c>
      <c r="J21" s="7" t="s">
        <v>1</v>
      </c>
    </row>
    <row r="22" spans="1:10" x14ac:dyDescent="0.35">
      <c r="A22" s="5" t="s">
        <v>55</v>
      </c>
      <c r="B22" s="15">
        <f>B16*10^6*(B18+B19)</f>
        <v>977271.16373333335</v>
      </c>
      <c r="C22" s="6" t="s">
        <v>10</v>
      </c>
      <c r="D22" s="7" t="s">
        <v>39</v>
      </c>
      <c r="E22" s="8">
        <f>B22/B10*100</f>
        <v>587.73252890465915</v>
      </c>
      <c r="F22" s="16" t="s">
        <v>41</v>
      </c>
      <c r="G22" s="16"/>
      <c r="H22" s="5" t="s">
        <v>34</v>
      </c>
      <c r="I22" s="15">
        <f>I9*2.54^2/10000</f>
        <v>2.0645119999999999E-2</v>
      </c>
      <c r="J22" s="7" t="s">
        <v>9</v>
      </c>
    </row>
    <row r="23" spans="1:10" x14ac:dyDescent="0.35">
      <c r="A23" s="5" t="s">
        <v>56</v>
      </c>
      <c r="B23" s="15">
        <f>B17*10^6*(B20+B21)</f>
        <v>1732435.2448</v>
      </c>
      <c r="C23" s="6" t="s">
        <v>10</v>
      </c>
      <c r="D23" s="7" t="s">
        <v>39</v>
      </c>
      <c r="E23" s="8">
        <f>B23/B11*100</f>
        <v>419.90380238264163</v>
      </c>
      <c r="F23" s="16" t="s">
        <v>41</v>
      </c>
      <c r="G23" s="16"/>
      <c r="H23" s="5" t="s">
        <v>35</v>
      </c>
      <c r="I23" s="15">
        <f>I9*2.54^2/10000</f>
        <v>2.0645119999999999E-2</v>
      </c>
      <c r="J23" s="7" t="s">
        <v>9</v>
      </c>
    </row>
    <row r="24" spans="1:10" x14ac:dyDescent="0.35">
      <c r="A24" s="22" t="s">
        <v>40</v>
      </c>
      <c r="B24" s="23"/>
      <c r="C24" s="23"/>
      <c r="D24" s="24"/>
      <c r="H24" s="5" t="s">
        <v>47</v>
      </c>
      <c r="I24" s="17" t="s">
        <v>44</v>
      </c>
      <c r="J24" s="18"/>
    </row>
    <row r="25" spans="1:10" x14ac:dyDescent="0.35">
      <c r="A25" s="22"/>
      <c r="B25" s="23"/>
      <c r="C25" s="23"/>
      <c r="D25" s="24"/>
      <c r="H25" s="5" t="s">
        <v>37</v>
      </c>
      <c r="I25" s="15">
        <f>I21*10^6*(32*2.54^2/10000)</f>
        <v>65445.030399999996</v>
      </c>
      <c r="J25" s="7" t="s">
        <v>10</v>
      </c>
    </row>
    <row r="26" spans="1:10" x14ac:dyDescent="0.35">
      <c r="A26" s="22" t="s">
        <v>20</v>
      </c>
      <c r="B26" s="23"/>
      <c r="C26" s="23"/>
      <c r="D26" s="24"/>
      <c r="H26" s="19" t="s">
        <v>49</v>
      </c>
      <c r="I26" s="20"/>
      <c r="J26" s="21"/>
    </row>
    <row r="27" spans="1:10" x14ac:dyDescent="0.35">
      <c r="A27" s="22"/>
      <c r="B27" s="23"/>
      <c r="C27" s="23"/>
      <c r="D27" s="24"/>
      <c r="H27" s="22" t="s">
        <v>57</v>
      </c>
      <c r="I27" s="23"/>
      <c r="J27" s="24"/>
    </row>
    <row r="28" spans="1:10" ht="15" thickBot="1" x14ac:dyDescent="0.4">
      <c r="A28" s="44" t="s">
        <v>50</v>
      </c>
      <c r="B28" s="45"/>
      <c r="C28" s="45"/>
      <c r="D28" s="46"/>
      <c r="H28" s="25"/>
      <c r="I28" s="26"/>
      <c r="J28" s="27"/>
    </row>
    <row r="29" spans="1:10" ht="15" thickBot="1" x14ac:dyDescent="0.4"/>
    <row r="30" spans="1:10" x14ac:dyDescent="0.35">
      <c r="A30" s="47" t="s">
        <v>58</v>
      </c>
      <c r="B30" s="47"/>
      <c r="C30" s="47"/>
      <c r="D30" s="47"/>
      <c r="H30" s="29" t="s">
        <v>60</v>
      </c>
      <c r="I30" s="30"/>
      <c r="J30" s="31"/>
    </row>
    <row r="31" spans="1:10" x14ac:dyDescent="0.35">
      <c r="H31" s="5" t="s">
        <v>0</v>
      </c>
      <c r="I31" s="6">
        <v>44</v>
      </c>
      <c r="J31" s="7" t="s">
        <v>1</v>
      </c>
    </row>
    <row r="32" spans="1:10" x14ac:dyDescent="0.35">
      <c r="H32" s="5" t="s">
        <v>2</v>
      </c>
      <c r="I32" s="6">
        <v>78</v>
      </c>
      <c r="J32" s="7" t="s">
        <v>1</v>
      </c>
    </row>
    <row r="33" spans="4:13" x14ac:dyDescent="0.35">
      <c r="H33" s="5" t="s">
        <v>33</v>
      </c>
      <c r="I33" s="15">
        <f>I12</f>
        <v>1.565588266666667E-3</v>
      </c>
      <c r="J33" s="7" t="s">
        <v>9</v>
      </c>
    </row>
    <row r="34" spans="4:13" x14ac:dyDescent="0.35">
      <c r="H34" s="5" t="s">
        <v>4</v>
      </c>
      <c r="I34" s="15">
        <f>I33</f>
        <v>1.565588266666667E-3</v>
      </c>
      <c r="J34" s="7" t="s">
        <v>9</v>
      </c>
    </row>
    <row r="35" spans="4:13" x14ac:dyDescent="0.35">
      <c r="H35" s="5" t="s">
        <v>5</v>
      </c>
      <c r="I35" s="15">
        <f>I33</f>
        <v>1.565588266666667E-3</v>
      </c>
      <c r="J35" s="7" t="s">
        <v>9</v>
      </c>
    </row>
    <row r="36" spans="4:13" x14ac:dyDescent="0.35">
      <c r="H36" s="5" t="s">
        <v>29</v>
      </c>
      <c r="I36" s="15">
        <f>I31*10^6*I34</f>
        <v>68885.88373333335</v>
      </c>
      <c r="J36" s="7" t="s">
        <v>10</v>
      </c>
      <c r="K36" s="10" t="s">
        <v>45</v>
      </c>
      <c r="L36" s="16" t="s">
        <v>41</v>
      </c>
      <c r="M36" s="16"/>
    </row>
    <row r="37" spans="4:13" ht="14.5" customHeight="1" x14ac:dyDescent="0.35">
      <c r="H37" s="5" t="s">
        <v>30</v>
      </c>
      <c r="I37" s="15">
        <f>I32*10^6*I35</f>
        <v>122115.88480000003</v>
      </c>
      <c r="J37" s="7" t="s">
        <v>10</v>
      </c>
      <c r="K37" s="11">
        <f>I37/I25*100</f>
        <v>186.59305993690859</v>
      </c>
      <c r="L37" s="16" t="s">
        <v>41</v>
      </c>
      <c r="M37" s="16"/>
    </row>
    <row r="38" spans="4:13" x14ac:dyDescent="0.35">
      <c r="H38" s="32" t="s">
        <v>42</v>
      </c>
      <c r="I38" s="33"/>
      <c r="J38" s="34"/>
    </row>
    <row r="39" spans="4:13" x14ac:dyDescent="0.35">
      <c r="H39" s="32"/>
      <c r="I39" s="33"/>
      <c r="J39" s="34"/>
    </row>
    <row r="40" spans="4:13" ht="14.5" customHeight="1" x14ac:dyDescent="0.35">
      <c r="F40" s="2"/>
      <c r="H40" s="32"/>
      <c r="I40" s="33"/>
      <c r="J40" s="34"/>
    </row>
    <row r="41" spans="4:13" ht="15" thickBot="1" x14ac:dyDescent="0.4">
      <c r="F41" s="2"/>
      <c r="H41" s="35"/>
      <c r="I41" s="36"/>
      <c r="J41" s="37"/>
    </row>
    <row r="42" spans="4:13" ht="15" thickBot="1" x14ac:dyDescent="0.4">
      <c r="F42" s="2"/>
    </row>
    <row r="43" spans="4:13" x14ac:dyDescent="0.35">
      <c r="F43" s="2"/>
      <c r="H43" s="12" t="s">
        <v>12</v>
      </c>
    </row>
    <row r="44" spans="4:13" x14ac:dyDescent="0.35">
      <c r="F44" s="2"/>
      <c r="H44" s="13" t="s">
        <v>13</v>
      </c>
    </row>
    <row r="45" spans="4:13" x14ac:dyDescent="0.35">
      <c r="F45" s="2"/>
      <c r="H45" s="13" t="s">
        <v>14</v>
      </c>
    </row>
    <row r="46" spans="4:13" x14ac:dyDescent="0.35">
      <c r="H46" s="13" t="s">
        <v>3</v>
      </c>
    </row>
    <row r="47" spans="4:13" ht="15" thickBot="1" x14ac:dyDescent="0.4">
      <c r="D47" s="3"/>
      <c r="H47" s="14" t="s">
        <v>15</v>
      </c>
    </row>
    <row r="54" spans="6:6" ht="14.5" customHeight="1" x14ac:dyDescent="0.35"/>
    <row r="55" spans="6:6" x14ac:dyDescent="0.35">
      <c r="F55" s="2"/>
    </row>
  </sheetData>
  <mergeCells count="21">
    <mergeCell ref="F22:G22"/>
    <mergeCell ref="F23:G23"/>
    <mergeCell ref="A1:J1"/>
    <mergeCell ref="H30:J30"/>
    <mergeCell ref="H38:J41"/>
    <mergeCell ref="A3:D3"/>
    <mergeCell ref="A14:D15"/>
    <mergeCell ref="H13:J17"/>
    <mergeCell ref="A24:D25"/>
    <mergeCell ref="A26:D27"/>
    <mergeCell ref="A28:D28"/>
    <mergeCell ref="H19:J19"/>
    <mergeCell ref="H3:J3"/>
    <mergeCell ref="A12:D12"/>
    <mergeCell ref="A30:D30"/>
    <mergeCell ref="L36:M36"/>
    <mergeCell ref="L37:M37"/>
    <mergeCell ref="I20:J20"/>
    <mergeCell ref="I24:J24"/>
    <mergeCell ref="H26:J26"/>
    <mergeCell ref="H27:J28"/>
  </mergeCells>
  <hyperlinks>
    <hyperlink ref="H46" r:id="rId1"/>
    <hyperlink ref="H45" r:id="rId2"/>
    <hyperlink ref="H47" r:id="rId3"/>
    <hyperlink ref="H44" r:id="rId4"/>
  </hyperlinks>
  <pageMargins left="0.7" right="0.7" top="0.75" bottom="0.75" header="0.3" footer="0.3"/>
  <pageSetup paperSize="9" orientation="portrait" horizontalDpi="1200" verticalDpi="12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Yale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Taha Zeki Ramazanoğlu</dc:creator>
  <cp:lastModifiedBy>Taha Zeki Ramazanoğlu</cp:lastModifiedBy>
  <dcterms:created xsi:type="dcterms:W3CDTF">2016-02-21T20:47:41Z</dcterms:created>
  <dcterms:modified xsi:type="dcterms:W3CDTF">2016-02-23T23:25:26Z</dcterms:modified>
</cp:coreProperties>
</file>