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Muse\"/>
    </mc:Choice>
  </mc:AlternateContent>
  <xr:revisionPtr revIDLastSave="0" documentId="13_ncr:1_{E8F1D1C5-2389-4F47-B25B-6ADA34B3D176}" xr6:coauthVersionLast="47" xr6:coauthVersionMax="47" xr10:uidLastSave="{00000000-0000-0000-0000-000000000000}"/>
  <bookViews>
    <workbookView xWindow="-108" yWindow="-108" windowWidth="23256" windowHeight="12576" activeTab="2" xr2:uid="{6AA4E3EF-6026-4AD8-95F8-4C1D441B6E03}"/>
  </bookViews>
  <sheets>
    <sheet name="Sheet1" sheetId="1" r:id="rId1"/>
    <sheet name="Sheet2" sheetId="2" r:id="rId2"/>
    <sheet name="Sheet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B13" i="3"/>
  <c r="J29" i="2"/>
  <c r="E14" i="2"/>
  <c r="F14" i="2"/>
  <c r="B15" i="3"/>
  <c r="B18" i="3" s="1"/>
  <c r="C18" i="3" s="1"/>
  <c r="F10" i="2"/>
  <c r="D10" i="2"/>
  <c r="E10" i="2" s="1"/>
  <c r="F9" i="2"/>
  <c r="D9" i="2"/>
  <c r="E9" i="2" s="1"/>
  <c r="D10" i="1"/>
  <c r="F10" i="1"/>
  <c r="K22" i="1"/>
  <c r="E9" i="1"/>
  <c r="D9" i="1"/>
  <c r="F9" i="1"/>
  <c r="I22" i="1"/>
  <c r="F15" i="2"/>
  <c r="D15" i="2"/>
  <c r="E15" i="2" s="1"/>
  <c r="F14" i="1"/>
  <c r="D14" i="1"/>
  <c r="E14" i="1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F13" i="2"/>
  <c r="D13" i="2"/>
  <c r="E13" i="2" s="1"/>
  <c r="F12" i="2"/>
  <c r="D12" i="2"/>
  <c r="E12" i="2" s="1"/>
  <c r="F11" i="2"/>
  <c r="D11" i="2"/>
  <c r="E11" i="2" s="1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3" i="1"/>
  <c r="D13" i="1"/>
  <c r="E13" i="1"/>
  <c r="D12" i="1"/>
  <c r="E12" i="1" s="1"/>
  <c r="F12" i="1"/>
  <c r="F11" i="1"/>
  <c r="D11" i="1"/>
  <c r="E11" i="1" s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C21" i="3" l="1"/>
  <c r="E16" i="2"/>
</calcChain>
</file>

<file path=xl/sharedStrings.xml><?xml version="1.0" encoding="utf-8"?>
<sst xmlns="http://schemas.openxmlformats.org/spreadsheetml/2006/main" count="101" uniqueCount="66">
  <si>
    <t>part</t>
  </si>
  <si>
    <t>mcmaster pn</t>
  </si>
  <si>
    <t>price per</t>
  </si>
  <si>
    <t>quantity</t>
  </si>
  <si>
    <t>cost</t>
  </si>
  <si>
    <t>Tapered Heat-Set Inserts for Plastic Brass, M2 x 0.40 mm Thread Size, 2.900 mm Installed Length</t>
  </si>
  <si>
    <t>316 Stainless Steel Pan Head Phillips Screws M3 x 0.50 mm Thread, 18mm Long</t>
  </si>
  <si>
    <t>Tapered Heat-Set Inserts for Plastic Brass, M3 x 0.50 mm Thread Size, 3.800 mm Installed Length</t>
  </si>
  <si>
    <t>316 Stainless Steel Pan Head Phillips Screws M3 x 0.50 mm Thread, 8mm Long</t>
  </si>
  <si>
    <t>316 Stainless Steel Pan Head Phillips Screws M3 x 0.50 mm Thread, 10mm Long</t>
  </si>
  <si>
    <t>316 Stainless Steel Pan Head Phillips Screws M3 x 0.50 mm Thread, 14mm Long</t>
  </si>
  <si>
    <t>90116A015</t>
  </si>
  <si>
    <t>94180A307</t>
  </si>
  <si>
    <t>90116A163</t>
  </si>
  <si>
    <t>94180A331</t>
  </si>
  <si>
    <t>90116A153</t>
  </si>
  <si>
    <t>90116A155</t>
  </si>
  <si>
    <t>90116A160</t>
  </si>
  <si>
    <t>in hand</t>
  </si>
  <si>
    <t>316 Stainless Steel Pan Head Phillips Screws M2 x 0.40 mm Thread, 6mm Long</t>
  </si>
  <si>
    <t>Plate, Machined</t>
  </si>
  <si>
    <t>xxxxx</t>
  </si>
  <si>
    <t>PCB</t>
  </si>
  <si>
    <t>pcb bom and assembly</t>
  </si>
  <si>
    <t>common base</t>
  </si>
  <si>
    <t>extreme jet black PLA</t>
  </si>
  <si>
    <t>Perect Yellow PLA</t>
  </si>
  <si>
    <t>Pine Green v2 PLA</t>
  </si>
  <si>
    <t>Perfect Blue PLA</t>
  </si>
  <si>
    <t>Smoke Blue carbon Fiber</t>
  </si>
  <si>
    <t>Perfect Orange Opaque PETG</t>
  </si>
  <si>
    <t>Dark Blue CARBON FIBER Extreme PETG</t>
  </si>
  <si>
    <t>Marble v2 PETG PRO</t>
  </si>
  <si>
    <t>user</t>
  </si>
  <si>
    <t>Justin</t>
  </si>
  <si>
    <t>Gerry</t>
  </si>
  <si>
    <t>Hume</t>
  </si>
  <si>
    <t>Larkin</t>
  </si>
  <si>
    <t>Doni</t>
  </si>
  <si>
    <t>Alyssa</t>
  </si>
  <si>
    <t>total cost ~</t>
  </si>
  <si>
    <t>KNOB KNURLED 0.236" METAL</t>
  </si>
  <si>
    <t>226-4185-ND</t>
  </si>
  <si>
    <t>1376N22</t>
  </si>
  <si>
    <t>Multipurpose Neoprene Strip with Certificate Adhesive-Back, with Certificate, 1/32" Thick, 50A Durometer, 2" x 36"</t>
  </si>
  <si>
    <t>Multipurpose Neoprene Rubber Sheet 36" Wide, 1/32" Thick, 40A Durometer</t>
  </si>
  <si>
    <t>9455K91</t>
  </si>
  <si>
    <t>who bought what</t>
  </si>
  <si>
    <t>pcb</t>
  </si>
  <si>
    <t>assembly</t>
  </si>
  <si>
    <t>plate</t>
  </si>
  <si>
    <t>most of the plastic</t>
  </si>
  <si>
    <t>hardware</t>
  </si>
  <si>
    <t>my filament</t>
  </si>
  <si>
    <t>rubber</t>
  </si>
  <si>
    <t>Doni:</t>
  </si>
  <si>
    <t>John:</t>
  </si>
  <si>
    <t>Knobs</t>
  </si>
  <si>
    <t>pcb rnd1</t>
  </si>
  <si>
    <t>pcb rnd 2</t>
  </si>
  <si>
    <t>knobs</t>
  </si>
  <si>
    <t>packaging material</t>
  </si>
  <si>
    <t>hardware,bags,rubber</t>
  </si>
  <si>
    <t>total</t>
  </si>
  <si>
    <t>larkin owes doni</t>
  </si>
  <si>
    <t>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</si>
</sst>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714F-4442-4CC5-9B37-CC19AB11CAEE}">
  <dimension ref="A1:K22"/>
  <sheetViews>
    <sheetView workbookViewId="0">
      <selection activeCell="D14" sqref="D14"/>
    </sheetView>
  </sheetViews>
  <sheetFormatPr defaultRowHeight="14.4" x14ac:dyDescent="0.3"/>
  <cols>
    <col min="1" max="1" width="64.44140625" customWidth="1"/>
    <col min="2" max="2" width="11.5546875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18</v>
      </c>
    </row>
    <row r="2" spans="1:7" x14ac:dyDescent="0.3">
      <c r="A2" t="s">
        <v>19</v>
      </c>
      <c r="B2" t="s">
        <v>11</v>
      </c>
      <c r="C2">
        <v>12</v>
      </c>
      <c r="D2">
        <v>0.1023</v>
      </c>
      <c r="E2">
        <f>C2*D2</f>
        <v>1.2276</v>
      </c>
      <c r="F2">
        <f>C2*15</f>
        <v>180</v>
      </c>
      <c r="G2">
        <v>200</v>
      </c>
    </row>
    <row r="3" spans="1:7" x14ac:dyDescent="0.3">
      <c r="A3" t="s">
        <v>5</v>
      </c>
      <c r="B3" t="s">
        <v>12</v>
      </c>
      <c r="C3">
        <v>12</v>
      </c>
      <c r="D3">
        <v>0.15720000000000001</v>
      </c>
      <c r="E3">
        <f t="shared" ref="E3:E14" si="0">C3*D3</f>
        <v>1.8864000000000001</v>
      </c>
      <c r="F3">
        <f t="shared" ref="F3:F14" si="1">C3*15</f>
        <v>180</v>
      </c>
      <c r="G3">
        <v>200</v>
      </c>
    </row>
    <row r="4" spans="1:7" x14ac:dyDescent="0.3">
      <c r="A4" t="s">
        <v>6</v>
      </c>
      <c r="B4" t="s">
        <v>13</v>
      </c>
      <c r="C4">
        <v>17</v>
      </c>
      <c r="D4">
        <v>0.11509999999999999</v>
      </c>
      <c r="E4">
        <f t="shared" si="0"/>
        <v>1.9566999999999999</v>
      </c>
      <c r="F4">
        <f t="shared" si="1"/>
        <v>255</v>
      </c>
      <c r="G4">
        <v>300</v>
      </c>
    </row>
    <row r="5" spans="1:7" x14ac:dyDescent="0.3">
      <c r="A5" t="s">
        <v>7</v>
      </c>
      <c r="B5" t="s">
        <v>14</v>
      </c>
      <c r="C5">
        <v>21</v>
      </c>
      <c r="D5">
        <v>0.14279999999999998</v>
      </c>
      <c r="E5">
        <f t="shared" si="0"/>
        <v>2.9987999999999997</v>
      </c>
      <c r="F5">
        <f t="shared" si="1"/>
        <v>315</v>
      </c>
      <c r="G5">
        <v>400</v>
      </c>
    </row>
    <row r="6" spans="1:7" x14ac:dyDescent="0.3">
      <c r="A6" t="s">
        <v>8</v>
      </c>
      <c r="B6" t="s">
        <v>15</v>
      </c>
      <c r="C6">
        <v>2</v>
      </c>
      <c r="D6">
        <v>6.9500000000000006E-2</v>
      </c>
      <c r="E6">
        <f t="shared" si="0"/>
        <v>0.13900000000000001</v>
      </c>
      <c r="F6">
        <f t="shared" si="1"/>
        <v>30</v>
      </c>
      <c r="G6">
        <v>100</v>
      </c>
    </row>
    <row r="7" spans="1:7" x14ac:dyDescent="0.3">
      <c r="A7" t="s">
        <v>9</v>
      </c>
      <c r="B7" t="s">
        <v>16</v>
      </c>
      <c r="C7">
        <v>2</v>
      </c>
      <c r="D7">
        <v>7.5199999999999989E-2</v>
      </c>
      <c r="E7">
        <f t="shared" si="0"/>
        <v>0.15039999999999998</v>
      </c>
      <c r="F7">
        <f t="shared" si="1"/>
        <v>30</v>
      </c>
      <c r="G7">
        <v>100</v>
      </c>
    </row>
    <row r="8" spans="1:7" x14ac:dyDescent="0.3">
      <c r="A8" t="s">
        <v>10</v>
      </c>
      <c r="B8" t="s">
        <v>17</v>
      </c>
      <c r="C8">
        <v>2</v>
      </c>
      <c r="D8">
        <v>0.11470000000000001</v>
      </c>
      <c r="E8">
        <f t="shared" si="0"/>
        <v>0.22940000000000002</v>
      </c>
      <c r="F8">
        <f t="shared" si="1"/>
        <v>30</v>
      </c>
      <c r="G8">
        <v>100</v>
      </c>
    </row>
    <row r="9" spans="1:7" ht="28.8" x14ac:dyDescent="0.3">
      <c r="A9" s="1" t="s">
        <v>44</v>
      </c>
      <c r="B9" t="s">
        <v>43</v>
      </c>
      <c r="C9">
        <v>6</v>
      </c>
      <c r="D9">
        <f>15.1/144</f>
        <v>0.10486111111111111</v>
      </c>
      <c r="E9">
        <f t="shared" si="0"/>
        <v>0.62916666666666665</v>
      </c>
      <c r="F9">
        <f t="shared" si="1"/>
        <v>90</v>
      </c>
      <c r="G9">
        <v>144</v>
      </c>
    </row>
    <row r="10" spans="1:7" x14ac:dyDescent="0.3">
      <c r="A10" t="s">
        <v>45</v>
      </c>
      <c r="B10" t="s">
        <v>46</v>
      </c>
      <c r="C10">
        <v>1</v>
      </c>
      <c r="D10">
        <f>56.12/18</f>
        <v>3.1177777777777775</v>
      </c>
      <c r="F10">
        <f t="shared" si="1"/>
        <v>15</v>
      </c>
      <c r="G10">
        <v>18</v>
      </c>
    </row>
    <row r="11" spans="1:7" x14ac:dyDescent="0.3">
      <c r="A11" t="s">
        <v>20</v>
      </c>
      <c r="B11" t="s">
        <v>21</v>
      </c>
      <c r="C11">
        <v>1</v>
      </c>
      <c r="D11">
        <f>552.6/15</f>
        <v>36.840000000000003</v>
      </c>
      <c r="E11">
        <f t="shared" si="0"/>
        <v>36.840000000000003</v>
      </c>
      <c r="F11">
        <f t="shared" si="1"/>
        <v>15</v>
      </c>
      <c r="G11">
        <v>15</v>
      </c>
    </row>
    <row r="12" spans="1:7" x14ac:dyDescent="0.3">
      <c r="A12" t="s">
        <v>22</v>
      </c>
      <c r="C12">
        <v>1</v>
      </c>
      <c r="D12">
        <f>441.3/15</f>
        <v>29.42</v>
      </c>
      <c r="E12">
        <f t="shared" si="0"/>
        <v>29.42</v>
      </c>
      <c r="F12">
        <f t="shared" si="1"/>
        <v>15</v>
      </c>
    </row>
    <row r="13" spans="1:7" x14ac:dyDescent="0.3">
      <c r="A13" t="s">
        <v>23</v>
      </c>
      <c r="C13">
        <v>1</v>
      </c>
      <c r="D13">
        <f>2152.08/15</f>
        <v>143.47200000000001</v>
      </c>
      <c r="E13">
        <f t="shared" si="0"/>
        <v>143.47200000000001</v>
      </c>
      <c r="F13">
        <f t="shared" si="1"/>
        <v>15</v>
      </c>
    </row>
    <row r="14" spans="1:7" x14ac:dyDescent="0.3">
      <c r="A14" t="s">
        <v>41</v>
      </c>
      <c r="B14" t="s">
        <v>42</v>
      </c>
      <c r="C14">
        <v>1</v>
      </c>
      <c r="D14">
        <f>111.04/15</f>
        <v>7.4026666666666667</v>
      </c>
      <c r="E14">
        <f t="shared" si="0"/>
        <v>7.4026666666666667</v>
      </c>
      <c r="F14">
        <f t="shared" si="1"/>
        <v>15</v>
      </c>
    </row>
    <row r="22" spans="9:11" x14ac:dyDescent="0.3">
      <c r="I22">
        <f>36*4</f>
        <v>144</v>
      </c>
      <c r="K22">
        <f>2* 48/5</f>
        <v>19.2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383A-8F7D-4AC5-BB9B-5971CAFD3530}">
  <dimension ref="A1:J29"/>
  <sheetViews>
    <sheetView topLeftCell="A9" workbookViewId="0">
      <selection activeCell="A37" sqref="A37"/>
    </sheetView>
  </sheetViews>
  <sheetFormatPr defaultRowHeight="14.4" x14ac:dyDescent="0.3"/>
  <cols>
    <col min="1" max="1" width="80.6640625" bestFit="1" customWidth="1"/>
    <col min="9" max="9" width="10.7773437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18</v>
      </c>
    </row>
    <row r="2" spans="1:8" x14ac:dyDescent="0.3">
      <c r="A2" t="s">
        <v>19</v>
      </c>
      <c r="B2" t="s">
        <v>11</v>
      </c>
      <c r="C2">
        <v>12</v>
      </c>
      <c r="D2">
        <v>0.1023</v>
      </c>
      <c r="E2">
        <f>C2*D2</f>
        <v>1.2276</v>
      </c>
      <c r="F2">
        <f>C2*15</f>
        <v>180</v>
      </c>
      <c r="G2">
        <v>200</v>
      </c>
    </row>
    <row r="3" spans="1:8" x14ac:dyDescent="0.3">
      <c r="A3" t="s">
        <v>5</v>
      </c>
      <c r="B3" t="s">
        <v>12</v>
      </c>
      <c r="C3">
        <v>12</v>
      </c>
      <c r="D3">
        <v>0.15720000000000001</v>
      </c>
      <c r="E3">
        <f t="shared" ref="E3:E24" si="0">C3*D3</f>
        <v>1.8864000000000001</v>
      </c>
      <c r="F3">
        <f t="shared" ref="F3:F15" si="1">C3*15</f>
        <v>180</v>
      </c>
      <c r="G3">
        <v>200</v>
      </c>
    </row>
    <row r="4" spans="1:8" x14ac:dyDescent="0.3">
      <c r="A4" t="s">
        <v>6</v>
      </c>
      <c r="B4" t="s">
        <v>13</v>
      </c>
      <c r="C4">
        <v>17</v>
      </c>
      <c r="D4">
        <v>0.11509999999999999</v>
      </c>
      <c r="E4">
        <f t="shared" si="0"/>
        <v>1.9566999999999999</v>
      </c>
      <c r="F4">
        <f t="shared" si="1"/>
        <v>255</v>
      </c>
      <c r="G4">
        <v>300</v>
      </c>
    </row>
    <row r="5" spans="1:8" x14ac:dyDescent="0.3">
      <c r="A5" t="s">
        <v>7</v>
      </c>
      <c r="B5" t="s">
        <v>14</v>
      </c>
      <c r="C5">
        <v>21</v>
      </c>
      <c r="D5">
        <v>0.14279999999999998</v>
      </c>
      <c r="E5">
        <f t="shared" si="0"/>
        <v>2.9987999999999997</v>
      </c>
      <c r="F5">
        <f t="shared" si="1"/>
        <v>315</v>
      </c>
      <c r="G5">
        <v>400</v>
      </c>
    </row>
    <row r="6" spans="1:8" x14ac:dyDescent="0.3">
      <c r="A6" t="s">
        <v>8</v>
      </c>
      <c r="B6" t="s">
        <v>15</v>
      </c>
      <c r="C6">
        <v>2</v>
      </c>
      <c r="D6">
        <v>6.9500000000000006E-2</v>
      </c>
      <c r="E6">
        <f t="shared" si="0"/>
        <v>0.13900000000000001</v>
      </c>
      <c r="F6">
        <f t="shared" si="1"/>
        <v>30</v>
      </c>
      <c r="G6">
        <v>100</v>
      </c>
    </row>
    <row r="7" spans="1:8" x14ac:dyDescent="0.3">
      <c r="A7" t="s">
        <v>9</v>
      </c>
      <c r="B7" t="s">
        <v>16</v>
      </c>
      <c r="C7">
        <v>2</v>
      </c>
      <c r="D7">
        <v>7.5199999999999989E-2</v>
      </c>
      <c r="E7">
        <f t="shared" si="0"/>
        <v>0.15039999999999998</v>
      </c>
      <c r="F7">
        <f t="shared" si="1"/>
        <v>30</v>
      </c>
      <c r="G7">
        <v>100</v>
      </c>
    </row>
    <row r="8" spans="1:8" x14ac:dyDescent="0.3">
      <c r="A8" t="s">
        <v>10</v>
      </c>
      <c r="B8" t="s">
        <v>17</v>
      </c>
      <c r="C8">
        <v>2</v>
      </c>
      <c r="D8">
        <v>0.11470000000000001</v>
      </c>
      <c r="E8">
        <f t="shared" si="0"/>
        <v>0.22940000000000002</v>
      </c>
      <c r="F8">
        <f t="shared" si="1"/>
        <v>30</v>
      </c>
      <c r="G8">
        <v>100</v>
      </c>
    </row>
    <row r="9" spans="1:8" ht="28.8" x14ac:dyDescent="0.3">
      <c r="A9" s="1" t="s">
        <v>44</v>
      </c>
      <c r="B9" t="s">
        <v>43</v>
      </c>
      <c r="C9">
        <v>8</v>
      </c>
      <c r="D9">
        <f>15.1/144</f>
        <v>0.10486111111111111</v>
      </c>
      <c r="E9">
        <f t="shared" si="0"/>
        <v>0.83888888888888891</v>
      </c>
      <c r="F9">
        <f t="shared" si="1"/>
        <v>120</v>
      </c>
      <c r="G9">
        <v>144</v>
      </c>
    </row>
    <row r="10" spans="1:8" x14ac:dyDescent="0.3">
      <c r="A10" t="s">
        <v>45</v>
      </c>
      <c r="B10" t="s">
        <v>46</v>
      </c>
      <c r="C10">
        <v>1</v>
      </c>
      <c r="D10">
        <f>56.12/18</f>
        <v>3.1177777777777775</v>
      </c>
      <c r="E10">
        <f t="shared" si="0"/>
        <v>3.1177777777777775</v>
      </c>
      <c r="F10">
        <f t="shared" si="1"/>
        <v>15</v>
      </c>
      <c r="G10">
        <v>18</v>
      </c>
    </row>
    <row r="11" spans="1:8" x14ac:dyDescent="0.3">
      <c r="A11" t="s">
        <v>20</v>
      </c>
      <c r="B11" t="s">
        <v>21</v>
      </c>
      <c r="C11">
        <v>1</v>
      </c>
      <c r="D11">
        <f>552.6/15</f>
        <v>36.840000000000003</v>
      </c>
      <c r="E11">
        <f t="shared" si="0"/>
        <v>36.840000000000003</v>
      </c>
      <c r="F11">
        <f t="shared" si="1"/>
        <v>15</v>
      </c>
      <c r="G11">
        <v>15</v>
      </c>
    </row>
    <row r="12" spans="1:8" x14ac:dyDescent="0.3">
      <c r="A12" t="s">
        <v>22</v>
      </c>
      <c r="C12">
        <v>1</v>
      </c>
      <c r="D12">
        <f>441.3/15</f>
        <v>29.42</v>
      </c>
      <c r="E12">
        <f t="shared" si="0"/>
        <v>29.42</v>
      </c>
      <c r="F12">
        <f t="shared" si="1"/>
        <v>15</v>
      </c>
    </row>
    <row r="13" spans="1:8" x14ac:dyDescent="0.3">
      <c r="A13" t="s">
        <v>23</v>
      </c>
      <c r="C13">
        <v>1</v>
      </c>
      <c r="D13">
        <f>2152.08/15</f>
        <v>143.47200000000001</v>
      </c>
      <c r="E13">
        <f t="shared" si="0"/>
        <v>143.47200000000001</v>
      </c>
      <c r="F13">
        <f t="shared" si="1"/>
        <v>15</v>
      </c>
    </row>
    <row r="14" spans="1:8" x14ac:dyDescent="0.3">
      <c r="A14" t="s">
        <v>65</v>
      </c>
      <c r="C14">
        <v>1</v>
      </c>
      <c r="D14">
        <v>21.3</v>
      </c>
      <c r="E14">
        <f t="shared" si="0"/>
        <v>21.3</v>
      </c>
      <c r="F14">
        <f t="shared" si="1"/>
        <v>15</v>
      </c>
    </row>
    <row r="15" spans="1:8" x14ac:dyDescent="0.3">
      <c r="A15" t="s">
        <v>41</v>
      </c>
      <c r="B15" t="s">
        <v>42</v>
      </c>
      <c r="C15">
        <v>1</v>
      </c>
      <c r="D15">
        <f>111.04/15</f>
        <v>7.4026666666666667</v>
      </c>
      <c r="E15">
        <f t="shared" si="0"/>
        <v>7.4026666666666667</v>
      </c>
      <c r="F15">
        <f t="shared" si="1"/>
        <v>15</v>
      </c>
    </row>
    <row r="16" spans="1:8" x14ac:dyDescent="0.3">
      <c r="C16" t="s">
        <v>24</v>
      </c>
      <c r="E16">
        <f>SUM(E2:E15)</f>
        <v>250.97963333333337</v>
      </c>
      <c r="H16" t="s">
        <v>33</v>
      </c>
    </row>
    <row r="17" spans="1:10" x14ac:dyDescent="0.3">
      <c r="A17" t="s">
        <v>25</v>
      </c>
      <c r="C17">
        <v>1</v>
      </c>
      <c r="D17">
        <f>109.99/7</f>
        <v>15.712857142857143</v>
      </c>
      <c r="E17">
        <f t="shared" si="0"/>
        <v>15.712857142857143</v>
      </c>
      <c r="H17" t="s">
        <v>39</v>
      </c>
    </row>
    <row r="18" spans="1:10" x14ac:dyDescent="0.3">
      <c r="A18" t="s">
        <v>26</v>
      </c>
      <c r="C18">
        <v>1</v>
      </c>
      <c r="D18">
        <f>29.99/2</f>
        <v>14.994999999999999</v>
      </c>
      <c r="E18">
        <f t="shared" si="0"/>
        <v>14.994999999999999</v>
      </c>
      <c r="H18" t="s">
        <v>36</v>
      </c>
    </row>
    <row r="19" spans="1:10" x14ac:dyDescent="0.3">
      <c r="A19" t="s">
        <v>27</v>
      </c>
      <c r="C19">
        <v>1</v>
      </c>
      <c r="D19">
        <f>29.99/2</f>
        <v>14.994999999999999</v>
      </c>
      <c r="E19">
        <f t="shared" si="0"/>
        <v>14.994999999999999</v>
      </c>
      <c r="H19" t="s">
        <v>35</v>
      </c>
    </row>
    <row r="20" spans="1:10" x14ac:dyDescent="0.3">
      <c r="A20" t="s">
        <v>28</v>
      </c>
      <c r="C20">
        <v>1</v>
      </c>
      <c r="D20">
        <f t="shared" ref="D20" si="2">29.99/2</f>
        <v>14.994999999999999</v>
      </c>
      <c r="E20">
        <f t="shared" si="0"/>
        <v>14.994999999999999</v>
      </c>
      <c r="H20" t="s">
        <v>38</v>
      </c>
    </row>
    <row r="21" spans="1:10" x14ac:dyDescent="0.3">
      <c r="A21" t="s">
        <v>29</v>
      </c>
      <c r="C21">
        <v>1</v>
      </c>
      <c r="D21">
        <f>53.99/2</f>
        <v>26.995000000000001</v>
      </c>
      <c r="E21">
        <f t="shared" si="0"/>
        <v>26.995000000000001</v>
      </c>
      <c r="H21" t="s">
        <v>38</v>
      </c>
    </row>
    <row r="22" spans="1:10" x14ac:dyDescent="0.3">
      <c r="A22" t="s">
        <v>30</v>
      </c>
      <c r="C22">
        <v>1</v>
      </c>
      <c r="D22">
        <f>32.99/2</f>
        <v>16.495000000000001</v>
      </c>
      <c r="E22">
        <f t="shared" si="0"/>
        <v>16.495000000000001</v>
      </c>
      <c r="H22" t="s">
        <v>34</v>
      </c>
    </row>
    <row r="23" spans="1:10" x14ac:dyDescent="0.3">
      <c r="A23" t="s">
        <v>31</v>
      </c>
      <c r="C23">
        <v>1</v>
      </c>
      <c r="D23">
        <f>53.99/2</f>
        <v>26.995000000000001</v>
      </c>
      <c r="E23">
        <f t="shared" si="0"/>
        <v>26.995000000000001</v>
      </c>
      <c r="H23" t="s">
        <v>37</v>
      </c>
    </row>
    <row r="24" spans="1:10" x14ac:dyDescent="0.3">
      <c r="A24" t="s">
        <v>32</v>
      </c>
      <c r="C24">
        <v>1</v>
      </c>
      <c r="D24">
        <f>32.99/2</f>
        <v>16.495000000000001</v>
      </c>
      <c r="E24">
        <f t="shared" si="0"/>
        <v>16.495000000000001</v>
      </c>
      <c r="H24" t="s">
        <v>37</v>
      </c>
    </row>
    <row r="29" spans="1:10" x14ac:dyDescent="0.3">
      <c r="I29" t="s">
        <v>40</v>
      </c>
      <c r="J29">
        <f>251+15</f>
        <v>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F8D2-51CA-44F2-965A-A4629CFDB61E}">
  <dimension ref="A1:D21"/>
  <sheetViews>
    <sheetView tabSelected="1" workbookViewId="0">
      <selection activeCell="I12" sqref="I12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A2" t="s">
        <v>55</v>
      </c>
      <c r="D2" t="s">
        <v>56</v>
      </c>
    </row>
    <row r="3" spans="1:4" x14ac:dyDescent="0.3">
      <c r="A3" t="s">
        <v>48</v>
      </c>
      <c r="D3" t="s">
        <v>52</v>
      </c>
    </row>
    <row r="4" spans="1:4" x14ac:dyDescent="0.3">
      <c r="A4" t="s">
        <v>49</v>
      </c>
      <c r="D4" t="s">
        <v>53</v>
      </c>
    </row>
    <row r="5" spans="1:4" x14ac:dyDescent="0.3">
      <c r="A5" t="s">
        <v>50</v>
      </c>
      <c r="D5" t="s">
        <v>54</v>
      </c>
    </row>
    <row r="6" spans="1:4" x14ac:dyDescent="0.3">
      <c r="A6" t="s">
        <v>51</v>
      </c>
      <c r="D6" t="s">
        <v>57</v>
      </c>
    </row>
    <row r="9" spans="1:4" x14ac:dyDescent="0.3">
      <c r="A9" t="s">
        <v>58</v>
      </c>
      <c r="B9">
        <v>2593.38</v>
      </c>
    </row>
    <row r="10" spans="1:4" x14ac:dyDescent="0.3">
      <c r="A10" t="s">
        <v>59</v>
      </c>
      <c r="B10">
        <v>441.3</v>
      </c>
    </row>
    <row r="11" spans="1:4" x14ac:dyDescent="0.3">
      <c r="A11" t="s">
        <v>50</v>
      </c>
      <c r="B11">
        <v>552.6</v>
      </c>
    </row>
    <row r="12" spans="1:4" x14ac:dyDescent="0.3">
      <c r="A12" t="s">
        <v>65</v>
      </c>
      <c r="B12">
        <v>319.61</v>
      </c>
    </row>
    <row r="13" spans="1:4" x14ac:dyDescent="0.3">
      <c r="A13" t="s">
        <v>63</v>
      </c>
      <c r="B13">
        <f>SUM(B9:B12)</f>
        <v>3906.8900000000003</v>
      </c>
      <c r="C13">
        <f>B13/2</f>
        <v>1953.4450000000002</v>
      </c>
    </row>
    <row r="15" spans="1:4" x14ac:dyDescent="0.3">
      <c r="A15" t="s">
        <v>62</v>
      </c>
      <c r="B15">
        <f>246.24+106.1</f>
        <v>352.34000000000003</v>
      </c>
    </row>
    <row r="16" spans="1:4" x14ac:dyDescent="0.3">
      <c r="A16" t="s">
        <v>60</v>
      </c>
      <c r="B16">
        <v>111.04</v>
      </c>
    </row>
    <row r="17" spans="1:3" x14ac:dyDescent="0.3">
      <c r="A17" t="s">
        <v>61</v>
      </c>
    </row>
    <row r="18" spans="1:3" x14ac:dyDescent="0.3">
      <c r="A18" t="s">
        <v>63</v>
      </c>
      <c r="B18">
        <f>SUM(B15:B17)</f>
        <v>463.38000000000005</v>
      </c>
      <c r="C18">
        <f>B18/2</f>
        <v>231.69000000000003</v>
      </c>
    </row>
    <row r="21" spans="1:3" x14ac:dyDescent="0.3">
      <c r="B21" t="s">
        <v>64</v>
      </c>
      <c r="C21">
        <f>C13-C18</f>
        <v>1721.7550000000001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2021-05-26T15:22:29Z</dcterms:created>
  <dcterms:modified xsi:type="dcterms:W3CDTF">2021-07-17T00:41:37Z</dcterms:modified>
</cp:coreProperties>
</file>