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fraund\Documents\GitHub\NY_City_Bike_Analysis\Resources\"/>
    </mc:Choice>
  </mc:AlternateContent>
  <xr:revisionPtr revIDLastSave="0" documentId="13_ncr:1_{267323FF-4698-4715-B3EB-92D4B6F02B47}" xr6:coauthVersionLast="38" xr6:coauthVersionMax="38" xr10:uidLastSave="{00000000-0000-0000-0000-000000000000}"/>
  <bookViews>
    <workbookView xWindow="0" yWindow="0" windowWidth="19200" windowHeight="6940" xr2:uid="{4CEE8E37-62EA-4B46-902C-8CE25440805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E19" i="1"/>
  <c r="J19" i="1"/>
  <c r="M18" i="1"/>
  <c r="M17" i="1"/>
  <c r="M16" i="1"/>
  <c r="M15" i="1"/>
  <c r="M14" i="1"/>
  <c r="M13" i="1"/>
  <c r="F23" i="1"/>
  <c r="E26" i="1"/>
  <c r="D26" i="1"/>
  <c r="C26" i="1"/>
  <c r="N4" i="1"/>
  <c r="M19" i="1" l="1"/>
  <c r="M6" i="1"/>
</calcChain>
</file>

<file path=xl/sharedStrings.xml><?xml version="1.0" encoding="utf-8"?>
<sst xmlns="http://schemas.openxmlformats.org/spreadsheetml/2006/main" count="65" uniqueCount="34">
  <si>
    <t>tripduration</t>
  </si>
  <si>
    <t>starttime</t>
  </si>
  <si>
    <t>stoptime</t>
  </si>
  <si>
    <t>start station id</t>
  </si>
  <si>
    <t>start station name</t>
  </si>
  <si>
    <t>start station latitude</t>
  </si>
  <si>
    <t>start station longitude</t>
  </si>
  <si>
    <t>end station id</t>
  </si>
  <si>
    <t>end station name</t>
  </si>
  <si>
    <t>end station latitude</t>
  </si>
  <si>
    <t>end station longitude</t>
  </si>
  <si>
    <t>bikeid</t>
  </si>
  <si>
    <t>usertype</t>
  </si>
  <si>
    <t>birth year</t>
  </si>
  <si>
    <t>gender</t>
  </si>
  <si>
    <t>Records in File</t>
  </si>
  <si>
    <t>Month</t>
  </si>
  <si>
    <t>1M +</t>
  </si>
  <si>
    <t>2013-Sep_2016</t>
  </si>
  <si>
    <t>Oct_2016-Oct_2018</t>
  </si>
  <si>
    <t>citibike_tripdata</t>
  </si>
  <si>
    <t>citibike_tripdata_v2</t>
  </si>
  <si>
    <t>citibike_slash_data</t>
  </si>
  <si>
    <t>citibike_dash_data</t>
  </si>
  <si>
    <t>2013-Aug 2014</t>
  </si>
  <si>
    <t>ny_bike_trip_summary</t>
  </si>
  <si>
    <t>Jun 2013 - Sep 2018</t>
  </si>
  <si>
    <t>excludes bike_id, birth_year</t>
  </si>
  <si>
    <t>lat</t>
  </si>
  <si>
    <t>lon</t>
  </si>
  <si>
    <t>miles</t>
  </si>
  <si>
    <t>bike count by year</t>
  </si>
  <si>
    <t>2013_10</t>
  </si>
  <si>
    <t>2018_08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</si>
</sst>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A6E0-BEDD-40B0-BA75-F8070A14FCEB}">
  <dimension ref="A1:N26"/>
  <sheetViews>
    <sheetView tabSelected="1" topLeftCell="A10" workbookViewId="0">
      <selection activeCell="I21" sqref="I21"/>
    </sheetView>
  </sheetViews>
  <sheetFormatPr defaultRowHeight="14.5" x14ac:dyDescent="0.35"/>
  <cols>
    <col min="1" max="1" width="14.81640625" customWidth="1"/>
    <col min="2" max="2" width="19.26953125" style="4" bestFit="1" customWidth="1"/>
    <col min="11" max="11" width="20.1796875" bestFit="1" customWidth="1"/>
    <col min="12" max="12" width="17.26953125" bestFit="1" customWidth="1"/>
    <col min="13" max="13" width="11.36328125" customWidth="1"/>
    <col min="14" max="14" width="11" bestFit="1" customWidth="1"/>
  </cols>
  <sheetData>
    <row r="1" spans="1:14" x14ac:dyDescent="0.35">
      <c r="A1" t="s">
        <v>16</v>
      </c>
      <c r="B1" s="2">
        <v>43070</v>
      </c>
      <c r="D1" s="1">
        <v>43191</v>
      </c>
      <c r="G1" s="2">
        <v>43344</v>
      </c>
    </row>
    <row r="2" spans="1:14" x14ac:dyDescent="0.35">
      <c r="A2" t="s">
        <v>15</v>
      </c>
      <c r="B2" s="3">
        <v>889968</v>
      </c>
      <c r="D2" t="s">
        <v>17</v>
      </c>
      <c r="G2" t="s">
        <v>17</v>
      </c>
      <c r="K2" t="s">
        <v>23</v>
      </c>
      <c r="L2" t="s">
        <v>24</v>
      </c>
      <c r="M2" s="5">
        <v>6001037</v>
      </c>
    </row>
    <row r="3" spans="1:14" x14ac:dyDescent="0.35">
      <c r="B3" s="4" t="s">
        <v>0</v>
      </c>
      <c r="D3" t="s">
        <v>0</v>
      </c>
      <c r="G3" t="s">
        <v>0</v>
      </c>
      <c r="K3" t="s">
        <v>22</v>
      </c>
      <c r="M3" s="5">
        <v>12338505</v>
      </c>
    </row>
    <row r="4" spans="1:14" x14ac:dyDescent="0.35">
      <c r="B4" s="4" t="s">
        <v>1</v>
      </c>
      <c r="D4" t="s">
        <v>1</v>
      </c>
      <c r="G4" t="s">
        <v>1</v>
      </c>
      <c r="K4" t="s">
        <v>21</v>
      </c>
      <c r="L4" t="s">
        <v>18</v>
      </c>
      <c r="M4" s="5">
        <v>18339542</v>
      </c>
      <c r="N4" s="6">
        <f>SUM(M2:M3)</f>
        <v>18339542</v>
      </c>
    </row>
    <row r="5" spans="1:14" x14ac:dyDescent="0.35">
      <c r="B5" s="4" t="s">
        <v>2</v>
      </c>
      <c r="D5" t="s">
        <v>2</v>
      </c>
      <c r="G5" t="s">
        <v>2</v>
      </c>
      <c r="K5" t="s">
        <v>20</v>
      </c>
      <c r="L5" t="s">
        <v>19</v>
      </c>
      <c r="M5" s="5">
        <v>33340485</v>
      </c>
    </row>
    <row r="6" spans="1:14" x14ac:dyDescent="0.35">
      <c r="B6" s="4" t="s">
        <v>3</v>
      </c>
      <c r="D6" t="s">
        <v>3</v>
      </c>
      <c r="G6" t="s">
        <v>3</v>
      </c>
      <c r="M6" s="6">
        <f>SUM(M4:M5)</f>
        <v>51680027</v>
      </c>
    </row>
    <row r="7" spans="1:14" x14ac:dyDescent="0.35">
      <c r="B7" s="4" t="s">
        <v>4</v>
      </c>
      <c r="D7" t="s">
        <v>4</v>
      </c>
      <c r="G7" t="s">
        <v>4</v>
      </c>
      <c r="M7" s="5"/>
    </row>
    <row r="8" spans="1:14" x14ac:dyDescent="0.35">
      <c r="B8" s="4" t="s">
        <v>5</v>
      </c>
      <c r="D8" t="s">
        <v>5</v>
      </c>
      <c r="G8" t="s">
        <v>5</v>
      </c>
      <c r="K8" t="s">
        <v>25</v>
      </c>
      <c r="L8" t="s">
        <v>26</v>
      </c>
      <c r="N8" t="s">
        <v>27</v>
      </c>
    </row>
    <row r="9" spans="1:14" x14ac:dyDescent="0.35">
      <c r="B9" s="4" t="s">
        <v>6</v>
      </c>
      <c r="D9" t="s">
        <v>6</v>
      </c>
      <c r="G9" t="s">
        <v>6</v>
      </c>
    </row>
    <row r="10" spans="1:14" x14ac:dyDescent="0.35">
      <c r="B10" s="4" t="s">
        <v>7</v>
      </c>
      <c r="D10" t="s">
        <v>7</v>
      </c>
      <c r="G10" t="s">
        <v>7</v>
      </c>
    </row>
    <row r="11" spans="1:14" x14ac:dyDescent="0.35">
      <c r="B11" s="4" t="s">
        <v>8</v>
      </c>
      <c r="D11" t="s">
        <v>8</v>
      </c>
      <c r="G11" t="s">
        <v>8</v>
      </c>
    </row>
    <row r="12" spans="1:14" x14ac:dyDescent="0.35">
      <c r="B12" s="4" t="s">
        <v>9</v>
      </c>
      <c r="D12" t="s">
        <v>9</v>
      </c>
      <c r="G12" t="s">
        <v>9</v>
      </c>
      <c r="K12" t="s">
        <v>31</v>
      </c>
    </row>
    <row r="13" spans="1:14" x14ac:dyDescent="0.35">
      <c r="B13" s="4" t="s">
        <v>10</v>
      </c>
      <c r="D13" t="s">
        <v>10</v>
      </c>
      <c r="G13" t="s">
        <v>10</v>
      </c>
      <c r="J13">
        <v>6</v>
      </c>
      <c r="K13">
        <v>2013</v>
      </c>
      <c r="L13">
        <v>6528</v>
      </c>
      <c r="M13">
        <f>L13*6</f>
        <v>39168</v>
      </c>
    </row>
    <row r="14" spans="1:14" x14ac:dyDescent="0.35">
      <c r="B14" s="4" t="s">
        <v>11</v>
      </c>
      <c r="D14" t="s">
        <v>11</v>
      </c>
      <c r="G14" t="s">
        <v>11</v>
      </c>
      <c r="J14">
        <v>12</v>
      </c>
      <c r="K14">
        <v>2014</v>
      </c>
      <c r="L14">
        <v>6810</v>
      </c>
      <c r="M14">
        <f>L14*12</f>
        <v>81720</v>
      </c>
    </row>
    <row r="15" spans="1:14" x14ac:dyDescent="0.35">
      <c r="B15" s="4" t="s">
        <v>12</v>
      </c>
      <c r="D15" t="s">
        <v>12</v>
      </c>
      <c r="G15" t="s">
        <v>12</v>
      </c>
      <c r="J15">
        <v>12</v>
      </c>
      <c r="K15">
        <v>2015</v>
      </c>
      <c r="L15">
        <v>8470</v>
      </c>
      <c r="M15">
        <f>L15*12</f>
        <v>101640</v>
      </c>
    </row>
    <row r="16" spans="1:14" x14ac:dyDescent="0.35">
      <c r="B16" s="4" t="s">
        <v>13</v>
      </c>
      <c r="D16" t="s">
        <v>13</v>
      </c>
      <c r="G16" t="s">
        <v>13</v>
      </c>
      <c r="J16">
        <v>12</v>
      </c>
      <c r="K16">
        <v>2016</v>
      </c>
      <c r="L16">
        <v>10576</v>
      </c>
      <c r="M16">
        <f>L16*12</f>
        <v>126912</v>
      </c>
    </row>
    <row r="17" spans="2:13" x14ac:dyDescent="0.35">
      <c r="B17" s="4" t="s">
        <v>14</v>
      </c>
      <c r="D17" t="s">
        <v>14</v>
      </c>
      <c r="G17" t="s">
        <v>14</v>
      </c>
      <c r="J17">
        <v>12</v>
      </c>
      <c r="K17">
        <v>2017</v>
      </c>
      <c r="L17">
        <v>14204</v>
      </c>
      <c r="M17">
        <f>L17*12</f>
        <v>170448</v>
      </c>
    </row>
    <row r="18" spans="2:13" x14ac:dyDescent="0.35">
      <c r="J18">
        <v>9</v>
      </c>
      <c r="K18">
        <v>2018</v>
      </c>
      <c r="L18">
        <v>14305</v>
      </c>
      <c r="M18">
        <f>L18*9</f>
        <v>128745</v>
      </c>
    </row>
    <row r="19" spans="2:13" x14ac:dyDescent="0.35">
      <c r="C19" t="s">
        <v>32</v>
      </c>
      <c r="D19" t="s">
        <v>33</v>
      </c>
      <c r="E19">
        <f>((LEFT(D19,4)-LEFT(C19,4))*12)+(RIGHT(D19,2)-RIGHT(C19,2))</f>
        <v>58</v>
      </c>
      <c r="J19">
        <f>SUM(J13:J18)</f>
        <v>63</v>
      </c>
      <c r="M19">
        <f>SUM(M13:M18)</f>
        <v>648633</v>
      </c>
    </row>
    <row r="21" spans="2:13" x14ac:dyDescent="0.35">
      <c r="I21">
        <f>2789*2</f>
        <v>5578</v>
      </c>
    </row>
    <row r="22" spans="2:13" x14ac:dyDescent="0.35">
      <c r="C22" t="s">
        <v>28</v>
      </c>
      <c r="D22" t="s">
        <v>29</v>
      </c>
    </row>
    <row r="23" spans="2:13" x14ac:dyDescent="0.35">
      <c r="C23">
        <v>40.701000000000001</v>
      </c>
      <c r="D23">
        <v>74.012299999999996</v>
      </c>
      <c r="F23">
        <f>6371*ACOS(COS(RADIANS(90-C23))*COS(RADIANS(90-C24))+SIN(RADIANS(90-C23))*SIN(RADIANS(90-C24))*COS(RADIANS(D23-D24)))/1.609</f>
        <v>7.0676652130570856</v>
      </c>
      <c r="G23" t="s">
        <v>30</v>
      </c>
    </row>
    <row r="24" spans="2:13" x14ac:dyDescent="0.35">
      <c r="C24">
        <v>40.798999999999999</v>
      </c>
      <c r="D24">
        <v>73.973699999999994</v>
      </c>
    </row>
    <row r="26" spans="2:13" x14ac:dyDescent="0.35">
      <c r="C26">
        <f>ABS(C23-C24)</f>
        <v>9.7999999999998977E-2</v>
      </c>
      <c r="D26">
        <f>ABS(D23-D24)</f>
        <v>3.860000000000241E-2</v>
      </c>
      <c r="E26">
        <f>((C26^2)+(D26^2))^(1/2)</f>
        <v>0.10532786905657963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benfraund</dc:creator>
  <cp:lastModifiedBy>benfraund</cp:lastModifiedBy>
  <dcterms:created xsi:type="dcterms:W3CDTF">2018-11-05T01:45:46Z</dcterms:created>
  <dcterms:modified xsi:type="dcterms:W3CDTF">2018-11-12T14:56:08Z</dcterms:modified>
</cp:coreProperties>
</file>