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重要/区块链/"/>
    </mc:Choice>
  </mc:AlternateContent>
  <xr:revisionPtr revIDLastSave="0" documentId="13_ncr:1_{457321C1-ACB7-E34C-9679-00EBC5706A24}" xr6:coauthVersionLast="47" xr6:coauthVersionMax="47" xr10:uidLastSave="{00000000-0000-0000-0000-000000000000}"/>
  <bookViews>
    <workbookView xWindow="720" yWindow="960" windowWidth="24540" windowHeight="13700" xr2:uid="{B7D9A8A3-82FE-994D-AFD9-75A400EF39F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 s="1"/>
  <c r="D12" i="1"/>
  <c r="G12" i="1" s="1"/>
  <c r="H12" i="1" l="1"/>
  <c r="F17" i="1" s="1"/>
  <c r="E17" i="1"/>
  <c r="E21" i="1"/>
  <c r="H14" i="1"/>
  <c r="E12" i="1"/>
  <c r="E14" i="1"/>
  <c r="F21" i="1" l="1"/>
  <c r="G21" i="1"/>
  <c r="F18" i="1"/>
  <c r="E18" i="1"/>
  <c r="F22" i="1"/>
  <c r="E22" i="1"/>
  <c r="G17" i="1"/>
  <c r="G22" i="1" l="1"/>
  <c r="I22" i="1" s="1"/>
  <c r="H17" i="1"/>
  <c r="G18" i="1"/>
  <c r="I21" i="1"/>
  <c r="H18" i="1" l="1"/>
  <c r="I17" i="1" s="1"/>
  <c r="I18" i="1" l="1"/>
  <c r="I19" i="1" s="1"/>
</calcChain>
</file>

<file path=xl/sharedStrings.xml><?xml version="1.0" encoding="utf-8"?>
<sst xmlns="http://schemas.openxmlformats.org/spreadsheetml/2006/main" count="45" uniqueCount="37">
  <si>
    <t xml:space="preserve">席勒市盈率 </t>
  </si>
  <si>
    <t>最高</t>
    <phoneticPr fontId="2" type="noConversion"/>
  </si>
  <si>
    <t>最低</t>
    <phoneticPr fontId="2" type="noConversion"/>
  </si>
  <si>
    <t>当前</t>
    <phoneticPr fontId="2" type="noConversion"/>
  </si>
  <si>
    <t>中国</t>
    <phoneticPr fontId="2" type="noConversion"/>
  </si>
  <si>
    <t>美国</t>
    <phoneticPr fontId="2" type="noConversion"/>
  </si>
  <si>
    <t>腾讯</t>
    <phoneticPr fontId="2" type="noConversion"/>
  </si>
  <si>
    <t>阿里</t>
    <phoneticPr fontId="2" type="noConversion"/>
  </si>
  <si>
    <t>美团</t>
    <phoneticPr fontId="2" type="noConversion"/>
  </si>
  <si>
    <t>京东</t>
    <phoneticPr fontId="2" type="noConversion"/>
  </si>
  <si>
    <t>拼多多</t>
    <phoneticPr fontId="2" type="noConversion"/>
  </si>
  <si>
    <t>苹果</t>
    <phoneticPr fontId="2" type="noConversion"/>
  </si>
  <si>
    <t>微软</t>
    <phoneticPr fontId="2" type="noConversion"/>
  </si>
  <si>
    <t>谷歌</t>
    <phoneticPr fontId="2" type="noConversion"/>
  </si>
  <si>
    <t>亚马逊</t>
    <phoneticPr fontId="2" type="noConversion"/>
  </si>
  <si>
    <t>脸书</t>
    <phoneticPr fontId="2" type="noConversion"/>
  </si>
  <si>
    <t>中国市值</t>
    <phoneticPr fontId="2" type="noConversion"/>
  </si>
  <si>
    <t>中国市值比例</t>
    <phoneticPr fontId="2" type="noConversion"/>
  </si>
  <si>
    <t>中国根号市值</t>
    <phoneticPr fontId="2" type="noConversion"/>
  </si>
  <si>
    <t>中国根号市值比例</t>
    <phoneticPr fontId="2" type="noConversion"/>
  </si>
  <si>
    <t>美国市值</t>
    <phoneticPr fontId="2" type="noConversion"/>
  </si>
  <si>
    <t>美国市值比例</t>
    <phoneticPr fontId="2" type="noConversion"/>
  </si>
  <si>
    <t>美国根号市值</t>
    <phoneticPr fontId="2" type="noConversion"/>
  </si>
  <si>
    <t>美国根号市值比例</t>
    <phoneticPr fontId="2" type="noConversion"/>
  </si>
  <si>
    <t>最大比例</t>
    <phoneticPr fontId="2" type="noConversion"/>
  </si>
  <si>
    <t>最小比例</t>
    <phoneticPr fontId="2" type="noConversion"/>
  </si>
  <si>
    <t>判断比例</t>
    <phoneticPr fontId="2" type="noConversion"/>
  </si>
  <si>
    <t>同架策略
中间过程</t>
    <phoneticPr fontId="2" type="noConversion"/>
  </si>
  <si>
    <t>同架策略比例</t>
    <phoneticPr fontId="2" type="noConversion"/>
  </si>
  <si>
    <t>主动</t>
    <phoneticPr fontId="2" type="noConversion"/>
  </si>
  <si>
    <t>中股</t>
    <phoneticPr fontId="2" type="noConversion"/>
  </si>
  <si>
    <t>美股</t>
    <phoneticPr fontId="2" type="noConversion"/>
  </si>
  <si>
    <t>006479</t>
    <phoneticPr fontId="2" type="noConversion"/>
  </si>
  <si>
    <t>货币</t>
    <phoneticPr fontId="2" type="noConversion"/>
  </si>
  <si>
    <t>满仓比例</t>
    <phoneticPr fontId="2" type="noConversion"/>
  </si>
  <si>
    <t>被动</t>
    <phoneticPr fontId="2" type="noConversion"/>
  </si>
  <si>
    <t>AssetDash市值排名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</si>
</sst>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比坊梦全球互联网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主</a:t>
            </a:r>
            <a:r>
              <a:rPr lang="zh-CN" altLang="zh-CN" sz="1800" b="1" i="0" baseline="0">
                <a:effectLst/>
              </a:rPr>
              <a:t>动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4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18-F44A-9DDD-CE7E358F01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18-F44A-9DDD-CE7E358F01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18-F44A-9DDD-CE7E358F01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[1]且慢驾驶舱!$C$17:$C$19</c:f>
              <c:strCache>
                <c:ptCount val="3"/>
                <c:pt idx="0">
                  <c:v>中股</c:v>
                </c:pt>
                <c:pt idx="1">
                  <c:v>美股</c:v>
                </c:pt>
                <c:pt idx="2">
                  <c:v>货币</c:v>
                </c:pt>
              </c:strCache>
            </c:strRef>
          </c:cat>
          <c:val>
            <c:numRef>
              <c:f>[1]且慢驾驶舱!$I$17:$I$19</c:f>
              <c:numCache>
                <c:formatCode>0.00%</c:formatCode>
                <c:ptCount val="3"/>
                <c:pt idx="0">
                  <c:v>7.590655502570802E-2</c:v>
                </c:pt>
                <c:pt idx="1">
                  <c:v>7.020533309813147E-2</c:v>
                </c:pt>
                <c:pt idx="2">
                  <c:v>0.85388811187616054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18-F44A-9DDD-CE7E358F0192}"/>
            </c:ext>
          </c:extLst>
        </c:ser>
        <c:ser>
          <c:idx val="5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418-F44A-9DDD-CE7E358F01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418-F44A-9DDD-CE7E358F01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418-F44A-9DDD-CE7E358F01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[1]且慢驾驶舱!$C$17:$C$19</c:f>
              <c:strCache>
                <c:ptCount val="3"/>
                <c:pt idx="0">
                  <c:v>中股</c:v>
                </c:pt>
                <c:pt idx="1">
                  <c:v>美股</c:v>
                </c:pt>
                <c:pt idx="2">
                  <c:v>货币</c:v>
                </c:pt>
              </c:strCache>
            </c:strRef>
          </c:cat>
          <c:val>
            <c:numRef>
              <c:f>[1]且慢驾驶舱!$I$17:$I$19</c:f>
              <c:numCache>
                <c:formatCode>0.00%</c:formatCode>
                <c:ptCount val="3"/>
                <c:pt idx="0">
                  <c:v>7.590655502570802E-2</c:v>
                </c:pt>
                <c:pt idx="1">
                  <c:v>7.020533309813147E-2</c:v>
                </c:pt>
                <c:pt idx="2">
                  <c:v>0.85388811187616054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18-F44A-9DDD-CE7E358F0192}"/>
            </c:ext>
          </c:extLst>
        </c:ser>
        <c:ser>
          <c:idx val="6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418-F44A-9DDD-CE7E358F01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418-F44A-9DDD-CE7E358F01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418-F44A-9DDD-CE7E358F01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[1]且慢驾驶舱!$C$17:$C$19</c:f>
              <c:strCache>
                <c:ptCount val="3"/>
                <c:pt idx="0">
                  <c:v>中股</c:v>
                </c:pt>
                <c:pt idx="1">
                  <c:v>美股</c:v>
                </c:pt>
                <c:pt idx="2">
                  <c:v>货币</c:v>
                </c:pt>
              </c:strCache>
            </c:strRef>
          </c:cat>
          <c:val>
            <c:numRef>
              <c:f>[1]且慢驾驶舱!$I$17:$I$19</c:f>
              <c:numCache>
                <c:formatCode>0.00%</c:formatCode>
                <c:ptCount val="3"/>
                <c:pt idx="0">
                  <c:v>7.590655502570802E-2</c:v>
                </c:pt>
                <c:pt idx="1">
                  <c:v>7.020533309813147E-2</c:v>
                </c:pt>
                <c:pt idx="2">
                  <c:v>0.85388811187616054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18-F44A-9DDD-CE7E358F0192}"/>
            </c:ext>
          </c:extLst>
        </c:ser>
        <c:ser>
          <c:idx val="7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F418-F44A-9DDD-CE7E358F01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F418-F44A-9DDD-CE7E358F01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F418-F44A-9DDD-CE7E358F01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[1]且慢驾驶舱!$C$17:$C$19</c:f>
              <c:strCache>
                <c:ptCount val="3"/>
                <c:pt idx="0">
                  <c:v>中股</c:v>
                </c:pt>
                <c:pt idx="1">
                  <c:v>美股</c:v>
                </c:pt>
                <c:pt idx="2">
                  <c:v>货币</c:v>
                </c:pt>
              </c:strCache>
            </c:strRef>
          </c:cat>
          <c:val>
            <c:numRef>
              <c:f>[1]且慢驾驶舱!$I$17:$I$19</c:f>
              <c:numCache>
                <c:formatCode>0.00%</c:formatCode>
                <c:ptCount val="3"/>
                <c:pt idx="0">
                  <c:v>7.590655502570802E-2</c:v>
                </c:pt>
                <c:pt idx="1">
                  <c:v>7.020533309813147E-2</c:v>
                </c:pt>
                <c:pt idx="2">
                  <c:v>0.85388811187616054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418-F44A-9DDD-CE7E358F0192}"/>
            </c:ext>
          </c:extLst>
        </c:ser>
        <c:ser>
          <c:idx val="2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418-F44A-9DDD-CE7E358F01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418-F44A-9DDD-CE7E358F01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418-F44A-9DDD-CE7E358F01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[1]且慢驾驶舱!$C$17:$C$19</c:f>
              <c:strCache>
                <c:ptCount val="3"/>
                <c:pt idx="0">
                  <c:v>中股</c:v>
                </c:pt>
                <c:pt idx="1">
                  <c:v>美股</c:v>
                </c:pt>
                <c:pt idx="2">
                  <c:v>货币</c:v>
                </c:pt>
              </c:strCache>
            </c:strRef>
          </c:cat>
          <c:val>
            <c:numRef>
              <c:f>[1]且慢驾驶舱!$I$17:$I$19</c:f>
              <c:numCache>
                <c:formatCode>0.00%</c:formatCode>
                <c:ptCount val="3"/>
                <c:pt idx="0">
                  <c:v>7.590655502570802E-2</c:v>
                </c:pt>
                <c:pt idx="1">
                  <c:v>7.020533309813147E-2</c:v>
                </c:pt>
                <c:pt idx="2">
                  <c:v>0.85388811187616054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418-F44A-9DDD-CE7E358F0192}"/>
            </c:ext>
          </c:extLst>
        </c:ser>
        <c:ser>
          <c:idx val="3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F418-F44A-9DDD-CE7E358F01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F418-F44A-9DDD-CE7E358F01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F418-F44A-9DDD-CE7E358F01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[1]且慢驾驶舱!$C$17:$C$19</c:f>
              <c:strCache>
                <c:ptCount val="3"/>
                <c:pt idx="0">
                  <c:v>中股</c:v>
                </c:pt>
                <c:pt idx="1">
                  <c:v>美股</c:v>
                </c:pt>
                <c:pt idx="2">
                  <c:v>货币</c:v>
                </c:pt>
              </c:strCache>
            </c:strRef>
          </c:cat>
          <c:val>
            <c:numRef>
              <c:f>[1]且慢驾驶舱!$I$17:$I$19</c:f>
              <c:numCache>
                <c:formatCode>0.00%</c:formatCode>
                <c:ptCount val="3"/>
                <c:pt idx="0">
                  <c:v>7.590655502570802E-2</c:v>
                </c:pt>
                <c:pt idx="1">
                  <c:v>7.020533309813147E-2</c:v>
                </c:pt>
                <c:pt idx="2">
                  <c:v>0.85388811187616054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418-F44A-9DDD-CE7E358F0192}"/>
            </c:ext>
          </c:extLst>
        </c:ser>
        <c:ser>
          <c:idx val="1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418-F44A-9DDD-CE7E358F01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418-F44A-9DDD-CE7E358F01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418-F44A-9DDD-CE7E358F01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[1]且慢驾驶舱!$C$17:$C$19</c:f>
              <c:strCache>
                <c:ptCount val="3"/>
                <c:pt idx="0">
                  <c:v>中股</c:v>
                </c:pt>
                <c:pt idx="1">
                  <c:v>美股</c:v>
                </c:pt>
                <c:pt idx="2">
                  <c:v>货币</c:v>
                </c:pt>
              </c:strCache>
            </c:strRef>
          </c:cat>
          <c:val>
            <c:numRef>
              <c:f>[1]且慢驾驶舱!$I$17:$I$19</c:f>
              <c:numCache>
                <c:formatCode>0.00%</c:formatCode>
                <c:ptCount val="3"/>
                <c:pt idx="0">
                  <c:v>7.590655502570802E-2</c:v>
                </c:pt>
                <c:pt idx="1">
                  <c:v>7.020533309813147E-2</c:v>
                </c:pt>
                <c:pt idx="2">
                  <c:v>0.85388811187616054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418-F44A-9DDD-CE7E358F0192}"/>
            </c:ext>
          </c:extLst>
        </c:ser>
        <c:ser>
          <c:idx val="0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F418-F44A-9DDD-CE7E358F01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F418-F44A-9DDD-CE7E358F01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F418-F44A-9DDD-CE7E358F01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[1]且慢驾驶舱!$C$17:$C$19</c:f>
              <c:strCache>
                <c:ptCount val="3"/>
                <c:pt idx="0">
                  <c:v>中股</c:v>
                </c:pt>
                <c:pt idx="1">
                  <c:v>美股</c:v>
                </c:pt>
                <c:pt idx="2">
                  <c:v>货币</c:v>
                </c:pt>
              </c:strCache>
            </c:strRef>
          </c:cat>
          <c:val>
            <c:numRef>
              <c:f>[1]且慢驾驶舱!$I$17:$I$19</c:f>
              <c:numCache>
                <c:formatCode>0.00%</c:formatCode>
                <c:ptCount val="3"/>
                <c:pt idx="0">
                  <c:v>7.590655502570802E-2</c:v>
                </c:pt>
                <c:pt idx="1">
                  <c:v>7.020533309813147E-2</c:v>
                </c:pt>
                <c:pt idx="2">
                  <c:v>0.85388811187616054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418-F44A-9DDD-CE7E358F01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比坊梦全球互联网</a:t>
            </a:r>
            <a:r>
              <a:rPr lang="en-US" altLang="zh-CN"/>
              <a:t>-</a:t>
            </a:r>
            <a:r>
              <a:rPr lang="zh-CN" altLang="en-US"/>
              <a:t>被动</a:t>
            </a:r>
            <a:endParaRPr lang="zh-CN"/>
          </a:p>
        </c:rich>
      </c:tx>
      <c:layout>
        <c:manualLayout>
          <c:xMode val="edge"/>
          <c:yMode val="edge"/>
          <c:x val="0.11820956995760146"/>
          <c:y val="2.4742268041237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46-E845-B884-85FE5A5693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46-E845-B884-85FE5A5693D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[1]且慢驾驶舱!$C$21:$C$22</c:f>
              <c:strCache>
                <c:ptCount val="2"/>
                <c:pt idx="0">
                  <c:v>中股</c:v>
                </c:pt>
                <c:pt idx="1">
                  <c:v>美股</c:v>
                </c:pt>
              </c:strCache>
            </c:strRef>
          </c:cat>
          <c:val>
            <c:numRef>
              <c:f>[1]且慢驾驶舱!$I$21:$I$22</c:f>
              <c:numCache>
                <c:formatCode>0.00%</c:formatCode>
                <c:ptCount val="2"/>
                <c:pt idx="0">
                  <c:v>0.50899005483107929</c:v>
                </c:pt>
                <c:pt idx="1">
                  <c:v>0.49100994516892077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6-E845-B884-85FE5A5693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22</xdr:row>
      <xdr:rowOff>19050</xdr:rowOff>
    </xdr:from>
    <xdr:to>
      <xdr:col>5</xdr:col>
      <xdr:colOff>927100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FD3006-834F-6D4B-993C-963E09F1B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31750</xdr:rowOff>
    </xdr:from>
    <xdr:to>
      <xdr:col>9</xdr:col>
      <xdr:colOff>177800</xdr:colOff>
      <xdr:row>37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049BF7-153D-B742-AEB9-E25A6BE16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37329;&#31649;&#29702;6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记录仪"/>
      <sheetName val="居家服务"/>
      <sheetName val="币安驾驶舱"/>
      <sheetName val="派网驾驶舱"/>
      <sheetName val="且慢驾驶舱"/>
      <sheetName val="卓尔金历"/>
      <sheetName val="神经网络"/>
      <sheetName val="参数实验室"/>
      <sheetName val="哈布历法"/>
      <sheetName val="哈布历1"/>
      <sheetName val="哈布历2"/>
      <sheetName val="基金费率"/>
      <sheetName val="基金申赎记录"/>
      <sheetName val="基金结算中枢"/>
      <sheetName val="回测实验室"/>
    </sheetNames>
    <sheetDataSet>
      <sheetData sheetId="0"/>
      <sheetData sheetId="1"/>
      <sheetData sheetId="2"/>
      <sheetData sheetId="3"/>
      <sheetData sheetId="4"/>
      <sheetData sheetId="5">
        <row r="17">
          <cell r="C17" t="str">
            <v>中股</v>
          </cell>
          <cell r="I17">
            <v>7.590655502570802E-2</v>
          </cell>
        </row>
        <row r="18">
          <cell r="C18" t="str">
            <v>美股</v>
          </cell>
          <cell r="I18">
            <v>7.020533309813147E-2</v>
          </cell>
        </row>
        <row r="19">
          <cell r="C19" t="str">
            <v>货币</v>
          </cell>
          <cell r="I19">
            <v>0.85388811187616054</v>
          </cell>
        </row>
        <row r="21">
          <cell r="C21" t="str">
            <v>中股</v>
          </cell>
          <cell r="I21">
            <v>0.50899005483107929</v>
          </cell>
        </row>
        <row r="22">
          <cell r="C22" t="str">
            <v>美股</v>
          </cell>
          <cell r="I22">
            <v>0.49100994516892077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gurufocus.cn/indicator/shiller_pe_chn" TargetMode="External"/><Relationship Id="rId7" Type="http://schemas.openxmlformats.org/officeDocument/2006/relationships/hyperlink" Target="https://assetdash.com/" TargetMode="External"/><Relationship Id="rId2" Type="http://schemas.openxmlformats.org/officeDocument/2006/relationships/hyperlink" Target="https://www.gurufocus.cn/indicator/shiller_pe" TargetMode="External"/><Relationship Id="rId1" Type="http://schemas.openxmlformats.org/officeDocument/2006/relationships/hyperlink" Target="https://www.gurufocus.cn/indicator/shiller_pe_chn" TargetMode="External"/><Relationship Id="rId6" Type="http://schemas.openxmlformats.org/officeDocument/2006/relationships/hyperlink" Target="https://www.gurufocus.cn/indicator/shiller_pe" TargetMode="External"/><Relationship Id="rId5" Type="http://schemas.openxmlformats.org/officeDocument/2006/relationships/hyperlink" Target="https://www.gurufocus.cn/indicator/shiller_pe_chn" TargetMode="External"/><Relationship Id="rId4" Type="http://schemas.openxmlformats.org/officeDocument/2006/relationships/hyperlink" Target="https://www.gurufocus.cn/indicator/shiller_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30DB-55F1-6F47-9C7F-A90CC86B9F99}">
  <dimension ref="B1:U22"/>
  <sheetViews>
    <sheetView tabSelected="1" workbookViewId="0">
      <selection activeCell="K17" sqref="K17"/>
    </sheetView>
  </sheetViews>
  <sheetFormatPr baseColWidth="10" defaultRowHeight="16"/>
  <cols>
    <col min="2" max="2" width="6.6640625" style="1" bestFit="1" customWidth="1"/>
    <col min="3" max="3" width="6" style="1" bestFit="1" customWidth="1"/>
    <col min="4" max="4" width="13.33203125" bestFit="1" customWidth="1"/>
    <col min="5" max="5" width="14.1640625" bestFit="1" customWidth="1"/>
    <col min="6" max="6" width="13.33203125" bestFit="1" customWidth="1"/>
    <col min="7" max="7" width="14.1640625" bestFit="1" customWidth="1"/>
    <col min="8" max="8" width="18.6640625" bestFit="1" customWidth="1"/>
    <col min="9" max="9" width="14.1640625" bestFit="1" customWidth="1"/>
    <col min="10" max="10" width="10" bestFit="1" customWidth="1"/>
    <col min="11" max="11" width="13.33203125" bestFit="1" customWidth="1"/>
    <col min="12" max="12" width="12.33203125" bestFit="1" customWidth="1"/>
    <col min="13" max="14" width="13.33203125" bestFit="1" customWidth="1"/>
    <col min="15" max="15" width="15.83203125" bestFit="1" customWidth="1"/>
    <col min="16" max="16" width="18.6640625" bestFit="1" customWidth="1"/>
    <col min="17" max="17" width="12.83203125" bestFit="1" customWidth="1"/>
  </cols>
  <sheetData>
    <row r="1" spans="2:21">
      <c r="D1" s="1"/>
      <c r="E1" s="1" t="s">
        <v>0</v>
      </c>
      <c r="F1" s="1" t="s">
        <v>0</v>
      </c>
      <c r="G1" s="1" t="s">
        <v>0</v>
      </c>
    </row>
    <row r="2" spans="2:21">
      <c r="D2" s="1"/>
      <c r="E2" s="1" t="s">
        <v>1</v>
      </c>
      <c r="F2" s="1" t="s">
        <v>2</v>
      </c>
      <c r="G2" s="1" t="s">
        <v>3</v>
      </c>
    </row>
    <row r="3" spans="2:21">
      <c r="D3" s="2" t="s">
        <v>4</v>
      </c>
      <c r="E3" s="3">
        <v>22.6</v>
      </c>
      <c r="F3" s="3">
        <v>11.3</v>
      </c>
      <c r="G3" s="3">
        <v>18</v>
      </c>
    </row>
    <row r="4" spans="2:21">
      <c r="D4" s="2" t="s">
        <v>5</v>
      </c>
      <c r="E4" s="3">
        <v>39.5</v>
      </c>
      <c r="F4" s="3">
        <v>13.3</v>
      </c>
      <c r="G4" s="3">
        <v>39.5</v>
      </c>
    </row>
    <row r="5" spans="2:21">
      <c r="D5" s="8" t="s">
        <v>36</v>
      </c>
      <c r="E5" s="8"/>
      <c r="F5" s="8"/>
      <c r="G5" s="8"/>
      <c r="H5" s="8"/>
    </row>
    <row r="6" spans="2:21">
      <c r="B6" s="6"/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</row>
    <row r="7" spans="2:21">
      <c r="D7" s="1">
        <v>608362494579</v>
      </c>
      <c r="E7" s="1">
        <v>464101924804</v>
      </c>
      <c r="F7" s="1">
        <v>176790750510</v>
      </c>
      <c r="G7" s="1">
        <v>124003075926</v>
      </c>
      <c r="H7" s="1">
        <v>119006143786</v>
      </c>
    </row>
    <row r="8" spans="2:21"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2:21" ht="20">
      <c r="D9" s="1">
        <v>2548703644710</v>
      </c>
      <c r="E9" s="1">
        <v>2263109499335</v>
      </c>
      <c r="F9" s="1">
        <v>1949892778695</v>
      </c>
      <c r="G9" s="1">
        <v>1758538739622</v>
      </c>
      <c r="H9" s="1">
        <v>1072961348122</v>
      </c>
      <c r="U9" s="4"/>
    </row>
    <row r="10" spans="2:21" ht="20">
      <c r="D10" s="1"/>
      <c r="E10" s="1"/>
      <c r="F10" s="1"/>
      <c r="G10" s="1"/>
      <c r="H10" s="1"/>
      <c r="U10" s="4"/>
    </row>
    <row r="11" spans="2:21" ht="20">
      <c r="D11" s="1" t="s">
        <v>16</v>
      </c>
      <c r="E11" s="1" t="s">
        <v>17</v>
      </c>
      <c r="F11" s="1"/>
      <c r="G11" s="1" t="s">
        <v>18</v>
      </c>
      <c r="H11" s="1" t="s">
        <v>19</v>
      </c>
      <c r="U11" s="4"/>
    </row>
    <row r="12" spans="2:21" ht="20">
      <c r="D12" s="1">
        <f>SUM(D7:H7)</f>
        <v>1492264389605</v>
      </c>
      <c r="E12" s="5">
        <f>D12/SUM(D12,D14)</f>
        <v>0.13461443996034839</v>
      </c>
      <c r="F12" s="1"/>
      <c r="G12" s="1">
        <f>SQRT(D12)</f>
        <v>1221582.7395657653</v>
      </c>
      <c r="H12" s="5">
        <f>G12/SUM(G12,G14)</f>
        <v>0.28284758148747063</v>
      </c>
      <c r="U12" s="4"/>
    </row>
    <row r="13" spans="2:21">
      <c r="D13" s="1" t="s">
        <v>20</v>
      </c>
      <c r="E13" s="1" t="s">
        <v>21</v>
      </c>
      <c r="F13" s="1"/>
      <c r="G13" s="1" t="s">
        <v>22</v>
      </c>
      <c r="H13" s="1" t="s">
        <v>23</v>
      </c>
    </row>
    <row r="14" spans="2:21">
      <c r="D14" s="1">
        <f>SUM(D9:H9)</f>
        <v>9593206010484</v>
      </c>
      <c r="E14" s="5">
        <f>D14/SUM(D12,D14)</f>
        <v>0.86538556003965161</v>
      </c>
      <c r="F14" s="1"/>
      <c r="G14" s="1">
        <f>SQRT(D14)</f>
        <v>3097290.10757533</v>
      </c>
      <c r="H14" s="5">
        <f>G14/SUM(G12,G14)</f>
        <v>0.71715241851252931</v>
      </c>
    </row>
    <row r="16" spans="2:21" ht="34">
      <c r="D16" s="1"/>
      <c r="E16" s="1" t="s">
        <v>24</v>
      </c>
      <c r="F16" s="1" t="s">
        <v>25</v>
      </c>
      <c r="G16" s="1" t="s">
        <v>26</v>
      </c>
      <c r="H16" s="6" t="s">
        <v>27</v>
      </c>
      <c r="I16" s="1" t="s">
        <v>28</v>
      </c>
    </row>
    <row r="17" spans="2:9">
      <c r="B17" s="1" t="s">
        <v>29</v>
      </c>
      <c r="C17" s="1" t="s">
        <v>30</v>
      </c>
      <c r="D17" s="7">
        <v>164906</v>
      </c>
      <c r="E17" s="5">
        <f>H12</f>
        <v>0.28284758148747063</v>
      </c>
      <c r="F17" s="5">
        <f>H12*20%</f>
        <v>5.6569516297494127E-2</v>
      </c>
      <c r="G17" s="5">
        <f>F17+(E17-F17)*($E$3-$G$3)/($E$3-$F$3)</f>
        <v>0.14868271097659963</v>
      </c>
      <c r="H17" s="5">
        <f>G17/(1-G17)</f>
        <v>0.17465017202594688</v>
      </c>
      <c r="I17" s="5">
        <f>G17*H17/SUM($H$17:$H$18)</f>
        <v>7.590655502570802E-2</v>
      </c>
    </row>
    <row r="18" spans="2:9">
      <c r="C18" s="1" t="s">
        <v>31</v>
      </c>
      <c r="D18" s="7" t="s">
        <v>32</v>
      </c>
      <c r="E18" s="5">
        <f>H14</f>
        <v>0.71715241851252931</v>
      </c>
      <c r="F18" s="5">
        <f>H14*20%</f>
        <v>0.14343048370250586</v>
      </c>
      <c r="G18" s="5">
        <f>F18+(E18-F18)*($E$4-$G$4)/($E$4-$F$4)</f>
        <v>0.14343048370250586</v>
      </c>
      <c r="H18" s="5">
        <f>G18/(1-G18)</f>
        <v>0.1674475696058873</v>
      </c>
      <c r="I18" s="5">
        <f>G18*H18/SUM($H$17:$H$18)</f>
        <v>7.020533309813147E-2</v>
      </c>
    </row>
    <row r="19" spans="2:9">
      <c r="C19" s="1" t="s">
        <v>33</v>
      </c>
      <c r="E19" s="1"/>
      <c r="F19" s="1"/>
      <c r="G19" s="1"/>
      <c r="H19" s="1"/>
      <c r="I19" s="5">
        <f>1-I17-I18</f>
        <v>0.85388811187616054</v>
      </c>
    </row>
    <row r="20" spans="2:9">
      <c r="E20" s="1" t="s">
        <v>24</v>
      </c>
      <c r="F20" s="1" t="s">
        <v>25</v>
      </c>
      <c r="G20" s="1" t="s">
        <v>26</v>
      </c>
      <c r="I20" s="1" t="s">
        <v>34</v>
      </c>
    </row>
    <row r="21" spans="2:9">
      <c r="B21" s="1" t="s">
        <v>35</v>
      </c>
      <c r="C21" s="1" t="s">
        <v>30</v>
      </c>
      <c r="D21" s="7">
        <v>164906</v>
      </c>
      <c r="E21" s="5">
        <f>H12</f>
        <v>0.28284758148747063</v>
      </c>
      <c r="F21" s="5">
        <f>H12*20%</f>
        <v>5.6569516297494127E-2</v>
      </c>
      <c r="G21" s="5">
        <f>F21+(E21-F21)*($E$3-$G$3)/($E$3-$F$3)</f>
        <v>0.14868271097659963</v>
      </c>
      <c r="I21" s="5">
        <f>G21/SUM($G$21:$G$22)</f>
        <v>0.50899005483107929</v>
      </c>
    </row>
    <row r="22" spans="2:9">
      <c r="C22" s="1" t="s">
        <v>31</v>
      </c>
      <c r="D22" s="7" t="s">
        <v>32</v>
      </c>
      <c r="E22" s="5">
        <f>H14</f>
        <v>0.71715241851252931</v>
      </c>
      <c r="F22" s="5">
        <f>H14*20%</f>
        <v>0.14343048370250586</v>
      </c>
      <c r="G22" s="5">
        <f>F22+(E22-F22)*($E$4-$G$4)/($E$4-$F$4)</f>
        <v>0.14343048370250586</v>
      </c>
      <c r="I22" s="5">
        <f>G22/SUM($G$21:$G$22)</f>
        <v>0.49100994516892077</v>
      </c>
    </row>
  </sheetData>
  <mergeCells count="1">
    <mergeCell ref="D5:H5"/>
  </mergeCells>
  <phoneticPr fontId="2" type="noConversion"/>
  <hyperlinks>
    <hyperlink ref="D3" r:id="rId1" xr:uid="{B17BF8D1-EA76-7A42-B963-E2DF1A7428F4}"/>
    <hyperlink ref="D4" r:id="rId2" xr:uid="{83935BD8-A887-A043-9A8B-CF4A3390FA10}"/>
    <hyperlink ref="C17" r:id="rId3" display="中国" xr:uid="{A3DA5612-E977-2349-AD36-9246ED1E0A06}"/>
    <hyperlink ref="C18" r:id="rId4" display="美国" xr:uid="{FBFAF717-817C-5647-813B-1E543EFDF3AC}"/>
    <hyperlink ref="C21" r:id="rId5" display="中国" xr:uid="{C1587C3D-FBDB-D24F-AD5B-23EFE3C195BA}"/>
    <hyperlink ref="C22" r:id="rId6" display="美国" xr:uid="{E3B097B7-8280-B642-8D4E-17AB97F19328}"/>
    <hyperlink ref="D5" r:id="rId7" display="https://assetdash.com/" xr:uid="{0B63A363-EC44-9E44-99BC-88BD5B3A74AA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2021-09-07T04:34:40Z</dcterms:created>
  <dcterms:modified xsi:type="dcterms:W3CDTF">2021-09-07T06:14:47Z</dcterms:modified>
</cp:coreProperties>
</file>