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重要/区块链/"/>
    </mc:Choice>
  </mc:AlternateContent>
  <xr:revisionPtr revIDLastSave="0" documentId="13_ncr:1_{21A09144-246F-6243-87EA-C875DDE79C7B}" xr6:coauthVersionLast="47" xr6:coauthVersionMax="47" xr10:uidLastSave="{00000000-0000-0000-0000-000000000000}"/>
  <bookViews>
    <workbookView xWindow="40" yWindow="1240" windowWidth="25600" windowHeight="14200" activeTab="1" xr2:uid="{47E9DC21-D25A-2046-8094-AF5E1B0E02B1}"/>
  </bookViews>
  <sheets>
    <sheet name="说明" sheetId="12" r:id="rId1"/>
    <sheet name="记录仪" sheetId="11" r:id="rId2"/>
    <sheet name="币安驾驶舱" sheetId="10" r:id="rId3"/>
    <sheet name="派网驾驶舱" sheetId="19" r:id="rId4"/>
    <sheet name="卓尔金历" sheetId="1" r:id="rId5"/>
    <sheet name="神经网络" sheetId="7" r:id="rId6"/>
    <sheet name="卓尔金历法实验室" sheetId="18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0" i="1" l="1"/>
  <c r="D9" i="1"/>
  <c r="D8" i="1"/>
  <c r="M33" i="11"/>
  <c r="M24" i="11"/>
  <c r="N29" i="19"/>
  <c r="M29" i="19"/>
  <c r="L29" i="19"/>
  <c r="K29" i="19"/>
  <c r="J29" i="19"/>
  <c r="I29" i="19"/>
  <c r="H29" i="19"/>
  <c r="G29" i="19"/>
  <c r="E29" i="19"/>
  <c r="H18" i="19"/>
  <c r="I18" i="19"/>
  <c r="J18" i="19"/>
  <c r="K18" i="19"/>
  <c r="L18" i="19"/>
  <c r="M18" i="19"/>
  <c r="N18" i="19"/>
  <c r="E18" i="19"/>
  <c r="F27" i="19"/>
  <c r="F29" i="19" s="1"/>
  <c r="F20" i="19"/>
  <c r="G20" i="19"/>
  <c r="G9" i="19"/>
  <c r="C143" i="7" l="1"/>
  <c r="F143" i="7" s="1"/>
  <c r="E143" i="7"/>
  <c r="E141" i="7"/>
  <c r="E144" i="7" s="1"/>
  <c r="C141" i="7"/>
  <c r="L24" i="11"/>
  <c r="L25" i="11" s="1"/>
  <c r="N5" i="19"/>
  <c r="D30" i="19" s="1"/>
  <c r="F28" i="19"/>
  <c r="D60" i="19"/>
  <c r="D54" i="19"/>
  <c r="D48" i="19"/>
  <c r="D44" i="19"/>
  <c r="D40" i="19"/>
  <c r="I43" i="19"/>
  <c r="F16" i="19"/>
  <c r="G16" i="19" s="1"/>
  <c r="J49" i="19"/>
  <c r="H62" i="19"/>
  <c r="H63" i="19"/>
  <c r="H61" i="19"/>
  <c r="I56" i="19"/>
  <c r="I57" i="19"/>
  <c r="I55" i="19"/>
  <c r="J50" i="19"/>
  <c r="J51" i="19"/>
  <c r="J39" i="19"/>
  <c r="K24" i="11"/>
  <c r="J24" i="11"/>
  <c r="J25" i="11" s="1"/>
  <c r="I28" i="11"/>
  <c r="I29" i="11" s="1"/>
  <c r="I24" i="11"/>
  <c r="H28" i="11"/>
  <c r="H29" i="11" s="1"/>
  <c r="G28" i="11"/>
  <c r="G29" i="11" s="1"/>
  <c r="F28" i="11"/>
  <c r="F29" i="11" s="1"/>
  <c r="P29" i="11"/>
  <c r="Q29" i="11"/>
  <c r="J29" i="11"/>
  <c r="K29" i="11"/>
  <c r="L29" i="11"/>
  <c r="M29" i="11"/>
  <c r="N29" i="11"/>
  <c r="O29" i="11"/>
  <c r="F25" i="11"/>
  <c r="G25" i="11"/>
  <c r="H25" i="11"/>
  <c r="I25" i="11"/>
  <c r="K25" i="11"/>
  <c r="M25" i="11"/>
  <c r="N25" i="11"/>
  <c r="O25" i="11"/>
  <c r="P25" i="11"/>
  <c r="Q25" i="11"/>
  <c r="F23" i="11"/>
  <c r="G23" i="11"/>
  <c r="H23" i="11"/>
  <c r="I23" i="11"/>
  <c r="J23" i="11"/>
  <c r="K23" i="11"/>
  <c r="L23" i="11"/>
  <c r="M23" i="11"/>
  <c r="M31" i="11" s="1"/>
  <c r="N23" i="11"/>
  <c r="N31" i="11" s="1"/>
  <c r="O23" i="11"/>
  <c r="O31" i="11" s="1"/>
  <c r="P23" i="11"/>
  <c r="P31" i="11" s="1"/>
  <c r="Q23" i="11"/>
  <c r="Q31" i="11" s="1"/>
  <c r="I14" i="11"/>
  <c r="J14" i="11"/>
  <c r="K14" i="11"/>
  <c r="L14" i="11"/>
  <c r="M14" i="11"/>
  <c r="N14" i="11"/>
  <c r="O14" i="11"/>
  <c r="P14" i="11"/>
  <c r="Q14" i="11"/>
  <c r="F14" i="11"/>
  <c r="G14" i="11"/>
  <c r="H14" i="11"/>
  <c r="E31" i="18"/>
  <c r="E18" i="18"/>
  <c r="E5" i="18"/>
  <c r="G36" i="18"/>
  <c r="F36" i="18"/>
  <c r="D32" i="18"/>
  <c r="D31" i="18"/>
  <c r="D30" i="18"/>
  <c r="G23" i="18"/>
  <c r="F23" i="18"/>
  <c r="D19" i="18"/>
  <c r="D18" i="18"/>
  <c r="D17" i="18"/>
  <c r="H10" i="18"/>
  <c r="G10" i="18"/>
  <c r="F10" i="18"/>
  <c r="D6" i="18"/>
  <c r="D5" i="18"/>
  <c r="D4" i="18"/>
  <c r="D8" i="11"/>
  <c r="D19" i="11"/>
  <c r="D10" i="11"/>
  <c r="D12" i="11"/>
  <c r="D87" i="11"/>
  <c r="D86" i="11"/>
  <c r="D84" i="11"/>
  <c r="D82" i="11"/>
  <c r="D81" i="11"/>
  <c r="D80" i="11"/>
  <c r="D79" i="11"/>
  <c r="D78" i="11"/>
  <c r="D73" i="11"/>
  <c r="D72" i="11"/>
  <c r="D71" i="11"/>
  <c r="D70" i="11"/>
  <c r="D69" i="11"/>
  <c r="D62" i="11"/>
  <c r="D57" i="11"/>
  <c r="D56" i="11"/>
  <c r="D52" i="11"/>
  <c r="D51" i="11"/>
  <c r="D50" i="11"/>
  <c r="D49" i="11"/>
  <c r="D48" i="11"/>
  <c r="D42" i="11"/>
  <c r="D43" i="11"/>
  <c r="D41" i="11"/>
  <c r="D39" i="11"/>
  <c r="D32" i="11"/>
  <c r="D27" i="11"/>
  <c r="D22" i="11"/>
  <c r="D21" i="11"/>
  <c r="D11" i="11"/>
  <c r="D41" i="1" s="1"/>
  <c r="D40" i="11"/>
  <c r="D18" i="11"/>
  <c r="D20" i="11"/>
  <c r="D26" i="11"/>
  <c r="E28" i="11"/>
  <c r="E29" i="11" s="1"/>
  <c r="E25" i="11"/>
  <c r="E23" i="11"/>
  <c r="E14" i="11"/>
  <c r="Q58" i="11"/>
  <c r="Q59" i="11" s="1"/>
  <c r="Q55" i="11"/>
  <c r="Q53" i="11"/>
  <c r="Q44" i="11"/>
  <c r="Q45" i="11"/>
  <c r="Q46" i="11" s="1"/>
  <c r="F62" i="11"/>
  <c r="N59" i="11"/>
  <c r="M59" i="11"/>
  <c r="L59" i="11"/>
  <c r="K59" i="11"/>
  <c r="P58" i="11"/>
  <c r="P59" i="11" s="1"/>
  <c r="O58" i="11"/>
  <c r="O59" i="11" s="1"/>
  <c r="J58" i="11"/>
  <c r="J59" i="11" s="1"/>
  <c r="I58" i="11"/>
  <c r="I59" i="11" s="1"/>
  <c r="H58" i="11"/>
  <c r="H59" i="11" s="1"/>
  <c r="G58" i="11"/>
  <c r="G59" i="11" s="1"/>
  <c r="F58" i="11"/>
  <c r="F59" i="11" s="1"/>
  <c r="E58" i="11"/>
  <c r="E59" i="11" s="1"/>
  <c r="P55" i="11"/>
  <c r="O55" i="11"/>
  <c r="N55" i="11"/>
  <c r="M55" i="11"/>
  <c r="L55" i="11"/>
  <c r="J55" i="11"/>
  <c r="I55" i="11"/>
  <c r="G55" i="11"/>
  <c r="F55" i="11"/>
  <c r="E55" i="11"/>
  <c r="K54" i="11"/>
  <c r="K55" i="11" s="1"/>
  <c r="H54" i="11"/>
  <c r="H55" i="11" s="1"/>
  <c r="P53" i="11"/>
  <c r="O53" i="11"/>
  <c r="N53" i="11"/>
  <c r="M53" i="11"/>
  <c r="L53" i="11"/>
  <c r="K53" i="11"/>
  <c r="J53" i="11"/>
  <c r="I53" i="11"/>
  <c r="H53" i="11"/>
  <c r="G53" i="11"/>
  <c r="F53" i="11"/>
  <c r="E53" i="11"/>
  <c r="P45" i="11"/>
  <c r="P46" i="11" s="1"/>
  <c r="O45" i="11"/>
  <c r="O46" i="11" s="1"/>
  <c r="N45" i="11"/>
  <c r="N46" i="11" s="1"/>
  <c r="M45" i="11"/>
  <c r="M46" i="11" s="1"/>
  <c r="L45" i="11"/>
  <c r="L46" i="11" s="1"/>
  <c r="K45" i="11"/>
  <c r="K46" i="11" s="1"/>
  <c r="J45" i="11"/>
  <c r="J46" i="11" s="1"/>
  <c r="I45" i="11"/>
  <c r="I46" i="11" s="1"/>
  <c r="H45" i="11"/>
  <c r="H46" i="11" s="1"/>
  <c r="G45" i="11"/>
  <c r="G46" i="11" s="1"/>
  <c r="F45" i="11"/>
  <c r="F46" i="11" s="1"/>
  <c r="E45" i="11"/>
  <c r="E46" i="11" s="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AB18" i="10"/>
  <c r="D9" i="11"/>
  <c r="H16" i="19" l="1"/>
  <c r="I16" i="19" s="1"/>
  <c r="J16" i="19" s="1"/>
  <c r="K16" i="19" s="1"/>
  <c r="L16" i="19" s="1"/>
  <c r="M16" i="19" s="1"/>
  <c r="N16" i="19" s="1"/>
  <c r="G18" i="19"/>
  <c r="D24" i="11"/>
  <c r="H31" i="11"/>
  <c r="E204" i="7"/>
  <c r="F144" i="7"/>
  <c r="L31" i="11"/>
  <c r="L34" i="11" s="1"/>
  <c r="P30" i="11"/>
  <c r="F31" i="11"/>
  <c r="F34" i="11" s="1"/>
  <c r="I30" i="19"/>
  <c r="L30" i="19"/>
  <c r="H30" i="19"/>
  <c r="D8" i="19"/>
  <c r="E30" i="19"/>
  <c r="K30" i="19"/>
  <c r="N30" i="19"/>
  <c r="J30" i="19"/>
  <c r="F30" i="19"/>
  <c r="M30" i="19"/>
  <c r="G27" i="19"/>
  <c r="F17" i="19"/>
  <c r="F18" i="19" s="1"/>
  <c r="G17" i="19"/>
  <c r="K31" i="11"/>
  <c r="K30" i="11" s="1"/>
  <c r="K33" i="11" s="1"/>
  <c r="Q61" i="11"/>
  <c r="Q60" i="11" s="1"/>
  <c r="Q63" i="11" s="1"/>
  <c r="N30" i="11"/>
  <c r="F30" i="11"/>
  <c r="F33" i="11" s="1"/>
  <c r="K61" i="11"/>
  <c r="K64" i="11" s="1"/>
  <c r="G31" i="11"/>
  <c r="G30" i="11" s="1"/>
  <c r="G33" i="11" s="1"/>
  <c r="I31" i="11"/>
  <c r="I30" i="11" s="1"/>
  <c r="I33" i="11" s="1"/>
  <c r="J31" i="11"/>
  <c r="J30" i="11" s="1"/>
  <c r="J33" i="11" s="1"/>
  <c r="O30" i="11"/>
  <c r="M30" i="11"/>
  <c r="M34" i="11"/>
  <c r="H30" i="11"/>
  <c r="H33" i="11" s="1"/>
  <c r="H34" i="11"/>
  <c r="Q30" i="11"/>
  <c r="Q34" i="11"/>
  <c r="O34" i="11"/>
  <c r="N34" i="11"/>
  <c r="P34" i="11"/>
  <c r="D28" i="11"/>
  <c r="E31" i="11"/>
  <c r="E30" i="11" s="1"/>
  <c r="E33" i="11" s="1"/>
  <c r="E36" i="18"/>
  <c r="E44" i="18"/>
  <c r="E10" i="18"/>
  <c r="E23" i="18"/>
  <c r="D36" i="18"/>
  <c r="D23" i="18"/>
  <c r="D10" i="18"/>
  <c r="D54" i="11"/>
  <c r="D55" i="11" s="1"/>
  <c r="D58" i="11"/>
  <c r="D59" i="11" s="1"/>
  <c r="G61" i="11"/>
  <c r="G60" i="11" s="1"/>
  <c r="G63" i="11" s="1"/>
  <c r="L61" i="11"/>
  <c r="L64" i="11" s="1"/>
  <c r="P61" i="11"/>
  <c r="P60" i="11" s="1"/>
  <c r="P63" i="11" s="1"/>
  <c r="M61" i="11"/>
  <c r="M60" i="11" s="1"/>
  <c r="M63" i="11" s="1"/>
  <c r="F61" i="11"/>
  <c r="F64" i="11" s="1"/>
  <c r="J61" i="11"/>
  <c r="J64" i="11" s="1"/>
  <c r="E61" i="11"/>
  <c r="E60" i="11" s="1"/>
  <c r="E63" i="11" s="1"/>
  <c r="I61" i="11"/>
  <c r="I60" i="11" s="1"/>
  <c r="I63" i="11" s="1"/>
  <c r="N61" i="11"/>
  <c r="N64" i="11" s="1"/>
  <c r="D45" i="11"/>
  <c r="D46" i="11" s="1"/>
  <c r="O61" i="11"/>
  <c r="O64" i="11" s="1"/>
  <c r="D53" i="11"/>
  <c r="H61" i="11"/>
  <c r="H64" i="11" s="1"/>
  <c r="E70" i="7"/>
  <c r="E10" i="7"/>
  <c r="BN9" i="7"/>
  <c r="F9" i="7"/>
  <c r="L30" i="11" l="1"/>
  <c r="L33" i="11" s="1"/>
  <c r="Q64" i="11"/>
  <c r="G34" i="11"/>
  <c r="I34" i="11"/>
  <c r="G30" i="19"/>
  <c r="G28" i="19"/>
  <c r="H27" i="19"/>
  <c r="H17" i="19"/>
  <c r="G64" i="11"/>
  <c r="K60" i="11"/>
  <c r="K63" i="11" s="1"/>
  <c r="K34" i="11"/>
  <c r="L60" i="11"/>
  <c r="L63" i="11" s="1"/>
  <c r="J34" i="11"/>
  <c r="P64" i="11"/>
  <c r="M64" i="11"/>
  <c r="E34" i="11"/>
  <c r="F33" i="18"/>
  <c r="F20" i="18"/>
  <c r="G20" i="18"/>
  <c r="G7" i="18"/>
  <c r="G33" i="18"/>
  <c r="H7" i="18"/>
  <c r="F7" i="18"/>
  <c r="E49" i="18"/>
  <c r="O60" i="11"/>
  <c r="O63" i="11" s="1"/>
  <c r="H60" i="11"/>
  <c r="H63" i="11" s="1"/>
  <c r="I64" i="11"/>
  <c r="J60" i="11"/>
  <c r="J63" i="11" s="1"/>
  <c r="E64" i="11"/>
  <c r="F60" i="11"/>
  <c r="F63" i="11" s="1"/>
  <c r="N60" i="11"/>
  <c r="N63" i="11" s="1"/>
  <c r="D61" i="11"/>
  <c r="D60" i="11" s="1"/>
  <c r="D63" i="11" s="1"/>
  <c r="H28" i="19" l="1"/>
  <c r="I27" i="19"/>
  <c r="E33" i="18"/>
  <c r="E20" i="18"/>
  <c r="E7" i="18"/>
  <c r="G37" i="18"/>
  <c r="F37" i="18"/>
  <c r="G24" i="18"/>
  <c r="F24" i="18"/>
  <c r="G11" i="18"/>
  <c r="H11" i="18"/>
  <c r="F11" i="18"/>
  <c r="D64" i="11"/>
  <c r="E46" i="18" l="1"/>
  <c r="F13" i="11" s="1"/>
  <c r="L32" i="19"/>
  <c r="L34" i="19" s="1"/>
  <c r="H32" i="19"/>
  <c r="H34" i="19" s="1"/>
  <c r="K32" i="19"/>
  <c r="K34" i="19" s="1"/>
  <c r="G32" i="19"/>
  <c r="G34" i="19" s="1"/>
  <c r="N32" i="19"/>
  <c r="N34" i="19" s="1"/>
  <c r="J32" i="19"/>
  <c r="J34" i="19" s="1"/>
  <c r="F32" i="19"/>
  <c r="F34" i="19" s="1"/>
  <c r="M32" i="19"/>
  <c r="M34" i="19" s="1"/>
  <c r="I32" i="19"/>
  <c r="I34" i="19" s="1"/>
  <c r="E32" i="19"/>
  <c r="E34" i="19" s="1"/>
  <c r="I28" i="19"/>
  <c r="J27" i="19"/>
  <c r="I17" i="19"/>
  <c r="J17" i="19"/>
  <c r="L13" i="11"/>
  <c r="I13" i="11"/>
  <c r="O13" i="11"/>
  <c r="G13" i="11"/>
  <c r="M13" i="11"/>
  <c r="P13" i="11"/>
  <c r="K13" i="11"/>
  <c r="Q13" i="11"/>
  <c r="J13" i="11"/>
  <c r="H13" i="11"/>
  <c r="D13" i="11"/>
  <c r="H8" i="18"/>
  <c r="G21" i="18"/>
  <c r="F21" i="18"/>
  <c r="G8" i="18"/>
  <c r="E24" i="18"/>
  <c r="E11" i="18"/>
  <c r="E37" i="18"/>
  <c r="N13" i="11" l="1"/>
  <c r="E21" i="18"/>
  <c r="E13" i="11"/>
  <c r="D44" i="1"/>
  <c r="M42" i="1" s="1"/>
  <c r="J28" i="19"/>
  <c r="K27" i="19"/>
  <c r="K17" i="19"/>
  <c r="E50" i="18"/>
  <c r="E15" i="11" s="1"/>
  <c r="F8" i="18"/>
  <c r="E8" i="18" s="1"/>
  <c r="F34" i="18"/>
  <c r="G34" i="18"/>
  <c r="D25" i="18"/>
  <c r="D27" i="18" s="1"/>
  <c r="D38" i="18"/>
  <c r="D40" i="18" s="1"/>
  <c r="D12" i="18"/>
  <c r="D14" i="18" s="1"/>
  <c r="AB20" i="10"/>
  <c r="E34" i="18" l="1"/>
  <c r="E47" i="18"/>
  <c r="H47" i="1"/>
  <c r="N50" i="1" s="1"/>
  <c r="D47" i="1"/>
  <c r="L47" i="1" s="1"/>
  <c r="F47" i="1"/>
  <c r="D74" i="7"/>
  <c r="E47" i="1"/>
  <c r="C74" i="7"/>
  <c r="K28" i="19"/>
  <c r="L27" i="19"/>
  <c r="L17" i="19"/>
  <c r="F38" i="18"/>
  <c r="F40" i="18" s="1"/>
  <c r="F25" i="18"/>
  <c r="F27" i="18" s="1"/>
  <c r="L15" i="11"/>
  <c r="H15" i="11"/>
  <c r="P15" i="11"/>
  <c r="P16" i="11" s="1"/>
  <c r="N15" i="11"/>
  <c r="N16" i="11" s="1"/>
  <c r="J15" i="11"/>
  <c r="K15" i="11"/>
  <c r="Q15" i="11"/>
  <c r="Q16" i="11" s="1"/>
  <c r="Q17" i="11" s="1"/>
  <c r="M15" i="11"/>
  <c r="F15" i="11"/>
  <c r="I15" i="11"/>
  <c r="O15" i="11"/>
  <c r="O16" i="11" s="1"/>
  <c r="G15" i="11"/>
  <c r="G38" i="18"/>
  <c r="G40" i="18" s="1"/>
  <c r="G12" i="18"/>
  <c r="G14" i="18" s="1"/>
  <c r="H12" i="18"/>
  <c r="H14" i="18" s="1"/>
  <c r="F12" i="18"/>
  <c r="G25" i="18"/>
  <c r="G27" i="18" s="1"/>
  <c r="M67" i="11"/>
  <c r="N67" i="11"/>
  <c r="O17" i="11" l="1"/>
  <c r="N48" i="1"/>
  <c r="L49" i="1"/>
  <c r="L48" i="1"/>
  <c r="N47" i="1"/>
  <c r="P17" i="11"/>
  <c r="D7" i="7"/>
  <c r="G47" i="1"/>
  <c r="L28" i="19"/>
  <c r="M27" i="19"/>
  <c r="M17" i="19"/>
  <c r="E38" i="18"/>
  <c r="E25" i="18"/>
  <c r="F14" i="18"/>
  <c r="E12" i="18"/>
  <c r="E48" i="1" l="1"/>
  <c r="C75" i="7"/>
  <c r="D141" i="7"/>
  <c r="N9" i="7"/>
  <c r="AD9" i="7"/>
  <c r="AT9" i="7"/>
  <c r="BJ9" i="7"/>
  <c r="AI9" i="7"/>
  <c r="BK9" i="7"/>
  <c r="AM9" i="7"/>
  <c r="L9" i="7"/>
  <c r="AB9" i="7"/>
  <c r="AR9" i="7"/>
  <c r="BH9" i="7"/>
  <c r="U9" i="7"/>
  <c r="BA9" i="7"/>
  <c r="AG9" i="7"/>
  <c r="BM9" i="7"/>
  <c r="AA9" i="7"/>
  <c r="H9" i="7"/>
  <c r="Q9" i="7"/>
  <c r="Y9" i="7"/>
  <c r="R9" i="7"/>
  <c r="AH9" i="7"/>
  <c r="AX9" i="7"/>
  <c r="K9" i="7"/>
  <c r="AQ9" i="7"/>
  <c r="O9" i="7"/>
  <c r="AU9" i="7"/>
  <c r="P9" i="7"/>
  <c r="AF9" i="7"/>
  <c r="AV9" i="7"/>
  <c r="BL9" i="7"/>
  <c r="AC9" i="7"/>
  <c r="BI9" i="7"/>
  <c r="AO9" i="7"/>
  <c r="J9" i="7"/>
  <c r="BF9" i="7"/>
  <c r="AE9" i="7"/>
  <c r="BD9" i="7"/>
  <c r="BE9" i="7"/>
  <c r="V9" i="7"/>
  <c r="AL9" i="7"/>
  <c r="BB9" i="7"/>
  <c r="S9" i="7"/>
  <c r="AY9" i="7"/>
  <c r="W9" i="7"/>
  <c r="BC9" i="7"/>
  <c r="T9" i="7"/>
  <c r="AJ9" i="7"/>
  <c r="AZ9" i="7"/>
  <c r="I9" i="7"/>
  <c r="AK9" i="7"/>
  <c r="M9" i="7"/>
  <c r="AW9" i="7"/>
  <c r="Z9" i="7"/>
  <c r="AP9" i="7"/>
  <c r="BG9" i="7"/>
  <c r="X9" i="7"/>
  <c r="AN9" i="7"/>
  <c r="AS9" i="7"/>
  <c r="G9" i="7"/>
  <c r="N49" i="1"/>
  <c r="L50" i="1"/>
  <c r="E51" i="18"/>
  <c r="F48" i="1"/>
  <c r="D75" i="7"/>
  <c r="H48" i="1"/>
  <c r="O50" i="1" s="1"/>
  <c r="D48" i="1"/>
  <c r="M47" i="1" s="1"/>
  <c r="M28" i="19"/>
  <c r="N27" i="19"/>
  <c r="N28" i="19" s="1"/>
  <c r="N17" i="19"/>
  <c r="L9" i="10"/>
  <c r="N91" i="11"/>
  <c r="D91" i="11" s="1"/>
  <c r="M91" i="11"/>
  <c r="N88" i="11"/>
  <c r="M88" i="11"/>
  <c r="L88" i="11"/>
  <c r="K88" i="11"/>
  <c r="J88" i="11"/>
  <c r="I88" i="11"/>
  <c r="H88" i="11"/>
  <c r="G88" i="11"/>
  <c r="F88" i="11"/>
  <c r="E88" i="11"/>
  <c r="N85" i="11"/>
  <c r="M85" i="11"/>
  <c r="L85" i="11"/>
  <c r="K85" i="11"/>
  <c r="J85" i="11"/>
  <c r="I85" i="11"/>
  <c r="H85" i="11"/>
  <c r="G85" i="11"/>
  <c r="F85" i="11"/>
  <c r="E85" i="11"/>
  <c r="N83" i="11"/>
  <c r="M83" i="11"/>
  <c r="L83" i="11"/>
  <c r="K83" i="11"/>
  <c r="J83" i="11"/>
  <c r="I83" i="11"/>
  <c r="H83" i="11"/>
  <c r="G83" i="11"/>
  <c r="F83" i="11"/>
  <c r="E83" i="11"/>
  <c r="L81" i="11"/>
  <c r="M80" i="11"/>
  <c r="L80" i="11"/>
  <c r="N75" i="11"/>
  <c r="N76" i="11" s="1"/>
  <c r="M75" i="11"/>
  <c r="M76" i="11" s="1"/>
  <c r="L75" i="11"/>
  <c r="L76" i="11" s="1"/>
  <c r="K75" i="11"/>
  <c r="K76" i="11" s="1"/>
  <c r="J75" i="11"/>
  <c r="J76" i="11" s="1"/>
  <c r="I75" i="11"/>
  <c r="I76" i="11" s="1"/>
  <c r="H75" i="11"/>
  <c r="H76" i="11" s="1"/>
  <c r="G75" i="11"/>
  <c r="G76" i="11" s="1"/>
  <c r="F75" i="11"/>
  <c r="F76" i="11" s="1"/>
  <c r="E75" i="11"/>
  <c r="E76" i="11" s="1"/>
  <c r="N74" i="11"/>
  <c r="M74" i="11"/>
  <c r="L74" i="11"/>
  <c r="K74" i="11"/>
  <c r="J74" i="11"/>
  <c r="I74" i="11"/>
  <c r="H74" i="11"/>
  <c r="G74" i="11"/>
  <c r="F74" i="11"/>
  <c r="E74" i="11"/>
  <c r="BB137" i="7" l="1"/>
  <c r="BK77" i="7"/>
  <c r="BF136" i="7"/>
  <c r="BF137" i="7"/>
  <c r="K78" i="7"/>
  <c r="N79" i="7"/>
  <c r="Q80" i="7"/>
  <c r="T81" i="7"/>
  <c r="W82" i="7"/>
  <c r="AT137" i="7"/>
  <c r="BE77" i="7"/>
  <c r="AX136" i="7"/>
  <c r="AX137" i="7"/>
  <c r="O78" i="7"/>
  <c r="R79" i="7"/>
  <c r="U80" i="7"/>
  <c r="X81" i="7"/>
  <c r="AA82" i="7"/>
  <c r="AL137" i="7"/>
  <c r="AW77" i="7"/>
  <c r="AP136" i="7"/>
  <c r="J137" i="7"/>
  <c r="AY78" i="7"/>
  <c r="BB79" i="7"/>
  <c r="BE80" i="7"/>
  <c r="BH81" i="7"/>
  <c r="BK82" i="7"/>
  <c r="AJ78" i="7"/>
  <c r="AM79" i="7"/>
  <c r="AP80" i="7"/>
  <c r="AL77" i="7"/>
  <c r="BI80" i="7"/>
  <c r="Z83" i="7"/>
  <c r="S79" i="7"/>
  <c r="AT80" i="7"/>
  <c r="AW81" i="7"/>
  <c r="AZ82" i="7"/>
  <c r="U78" i="7"/>
  <c r="X79" i="7"/>
  <c r="AA80" i="7"/>
  <c r="AD81" i="7"/>
  <c r="AG82" i="7"/>
  <c r="AJ83" i="7"/>
  <c r="BJ78" i="7"/>
  <c r="BM79" i="7"/>
  <c r="G81" i="7"/>
  <c r="J82" i="7"/>
  <c r="M83" i="7"/>
  <c r="S84" i="7"/>
  <c r="BN137" i="7"/>
  <c r="P81" i="7"/>
  <c r="AD83" i="7"/>
  <c r="AA79" i="7"/>
  <c r="AX80" i="7"/>
  <c r="BG136" i="7"/>
  <c r="Z79" i="7"/>
  <c r="BC82" i="7"/>
  <c r="AV78" i="7"/>
  <c r="N80" i="7"/>
  <c r="Y81" i="7"/>
  <c r="L78" i="7"/>
  <c r="BI81" i="7"/>
  <c r="AA83" i="7"/>
  <c r="P79" i="7"/>
  <c r="AM80" i="7"/>
  <c r="BN81" i="7"/>
  <c r="AB83" i="7"/>
  <c r="M79" i="7"/>
  <c r="AN80" i="7"/>
  <c r="BK81" i="7"/>
  <c r="Y83" i="7"/>
  <c r="AU84" i="7"/>
  <c r="AX85" i="7"/>
  <c r="BA86" i="7"/>
  <c r="BD87" i="7"/>
  <c r="BG88" i="7"/>
  <c r="AB84" i="7"/>
  <c r="AE85" i="7"/>
  <c r="AH86" i="7"/>
  <c r="AK87" i="7"/>
  <c r="AN88" i="7"/>
  <c r="I84" i="7"/>
  <c r="L85" i="7"/>
  <c r="O86" i="7"/>
  <c r="AK83" i="7"/>
  <c r="AP84" i="7"/>
  <c r="AS85" i="7"/>
  <c r="AV86" i="7"/>
  <c r="Q88" i="7"/>
  <c r="AV89" i="7"/>
  <c r="AY90" i="7"/>
  <c r="BB91" i="7"/>
  <c r="BE92" i="7"/>
  <c r="BH93" i="7"/>
  <c r="BK94" i="7"/>
  <c r="BN95" i="7"/>
  <c r="AH88" i="7"/>
  <c r="BE89" i="7"/>
  <c r="BH90" i="7"/>
  <c r="BK91" i="7"/>
  <c r="BN92" i="7"/>
  <c r="AK137" i="7"/>
  <c r="BG79" i="7"/>
  <c r="AB82" i="7"/>
  <c r="Q78" i="7"/>
  <c r="AR79" i="7"/>
  <c r="F81" i="7"/>
  <c r="AC82" i="7"/>
  <c r="R78" i="7"/>
  <c r="AO79" i="7"/>
  <c r="BL80" i="7"/>
  <c r="AD82" i="7"/>
  <c r="BD83" i="7"/>
  <c r="F85" i="7"/>
  <c r="I86" i="7"/>
  <c r="L87" i="7"/>
  <c r="O88" i="7"/>
  <c r="AS83" i="7"/>
  <c r="BD78" i="7"/>
  <c r="L82" i="7"/>
  <c r="AI83" i="7"/>
  <c r="AB79" i="7"/>
  <c r="AY80" i="7"/>
  <c r="M82" i="7"/>
  <c r="AN83" i="7"/>
  <c r="Y79" i="7"/>
  <c r="AV80" i="7"/>
  <c r="N82" i="7"/>
  <c r="AL83" i="7"/>
  <c r="BC84" i="7"/>
  <c r="BF85" i="7"/>
  <c r="BI86" i="7"/>
  <c r="BL87" i="7"/>
  <c r="F89" i="7"/>
  <c r="P82" i="7"/>
  <c r="U82" i="7"/>
  <c r="R82" i="7"/>
  <c r="BM86" i="7"/>
  <c r="AN84" i="7"/>
  <c r="F86" i="7"/>
  <c r="AC87" i="7"/>
  <c r="AZ88" i="7"/>
  <c r="AS84" i="7"/>
  <c r="G86" i="7"/>
  <c r="AY83" i="7"/>
  <c r="Q85" i="7"/>
  <c r="AN86" i="7"/>
  <c r="AO88" i="7"/>
  <c r="W90" i="7"/>
  <c r="AT91" i="7"/>
  <c r="H93" i="7"/>
  <c r="AI94" i="7"/>
  <c r="BF95" i="7"/>
  <c r="BF88" i="7"/>
  <c r="AF90" i="7"/>
  <c r="BC91" i="7"/>
  <c r="Q93" i="7"/>
  <c r="AF94" i="7"/>
  <c r="AI95" i="7"/>
  <c r="AH87" i="7"/>
  <c r="Z89" i="7"/>
  <c r="AC90" i="7"/>
  <c r="AF91" i="7"/>
  <c r="AI92" i="7"/>
  <c r="AL93" i="7"/>
  <c r="BJ88" i="7"/>
  <c r="J90" i="7"/>
  <c r="M91" i="7"/>
  <c r="P92" i="7"/>
  <c r="S93" i="7"/>
  <c r="BB94" i="7"/>
  <c r="AT96" i="7"/>
  <c r="AW97" i="7"/>
  <c r="AZ98" i="7"/>
  <c r="BC99" i="7"/>
  <c r="BF100" i="7"/>
  <c r="BI101" i="7"/>
  <c r="BL102" i="7"/>
  <c r="F104" i="7"/>
  <c r="I105" i="7"/>
  <c r="L106" i="7"/>
  <c r="AR95" i="7"/>
  <c r="J97" i="7"/>
  <c r="M98" i="7"/>
  <c r="P99" i="7"/>
  <c r="S100" i="7"/>
  <c r="V101" i="7"/>
  <c r="Y102" i="7"/>
  <c r="AB103" i="7"/>
  <c r="BN77" i="7"/>
  <c r="AZ79" i="7"/>
  <c r="BA79" i="7"/>
  <c r="N85" i="7"/>
  <c r="BA83" i="7"/>
  <c r="AA85" i="7"/>
  <c r="BB86" i="7"/>
  <c r="P88" i="7"/>
  <c r="BN83" i="7"/>
  <c r="AF85" i="7"/>
  <c r="BC86" i="7"/>
  <c r="AL84" i="7"/>
  <c r="BM85" i="7"/>
  <c r="AD87" i="7"/>
  <c r="AR89" i="7"/>
  <c r="J91" i="7"/>
  <c r="AG92" i="7"/>
  <c r="BD93" i="7"/>
  <c r="V95" i="7"/>
  <c r="AU87" i="7"/>
  <c r="BA89" i="7"/>
  <c r="S91" i="7"/>
  <c r="AW78" i="7"/>
  <c r="AX78" i="7"/>
  <c r="AA84" i="7"/>
  <c r="AM88" i="7"/>
  <c r="K85" i="7"/>
  <c r="AL86" i="7"/>
  <c r="BI87" i="7"/>
  <c r="AX83" i="7"/>
  <c r="P85" i="7"/>
  <c r="AM86" i="7"/>
  <c r="V84" i="7"/>
  <c r="AW85" i="7"/>
  <c r="K87" i="7"/>
  <c r="AB89" i="7"/>
  <c r="BC90" i="7"/>
  <c r="Q92" i="7"/>
  <c r="AN93" i="7"/>
  <c r="F95" i="7"/>
  <c r="AC96" i="7"/>
  <c r="AK89" i="7"/>
  <c r="BL90" i="7"/>
  <c r="AF80" i="7"/>
  <c r="BJ86" i="7"/>
  <c r="F87" i="7"/>
  <c r="BD89" i="7"/>
  <c r="AD95" i="7"/>
  <c r="BG91" i="7"/>
  <c r="AW93" i="7"/>
  <c r="O95" i="7"/>
  <c r="AP87" i="7"/>
  <c r="AX89" i="7"/>
  <c r="L91" i="7"/>
  <c r="AM92" i="7"/>
  <c r="AQ87" i="7"/>
  <c r="AY89" i="7"/>
  <c r="Q91" i="7"/>
  <c r="AN92" i="7"/>
  <c r="N94" i="7"/>
  <c r="AX96" i="7"/>
  <c r="L98" i="7"/>
  <c r="AI99" i="7"/>
  <c r="BJ100" i="7"/>
  <c r="X102" i="7"/>
  <c r="AU103" i="7"/>
  <c r="M105" i="7"/>
  <c r="Y94" i="7"/>
  <c r="AY96" i="7"/>
  <c r="Q98" i="7"/>
  <c r="AN99" i="7"/>
  <c r="BK100" i="7"/>
  <c r="AC102" i="7"/>
  <c r="AZ103" i="7"/>
  <c r="BK104" i="7"/>
  <c r="BN105" i="7"/>
  <c r="AC95" i="7"/>
  <c r="BL96" i="7"/>
  <c r="F98" i="7"/>
  <c r="I99" i="7"/>
  <c r="L100" i="7"/>
  <c r="O101" i="7"/>
  <c r="R102" i="7"/>
  <c r="U103" i="7"/>
  <c r="P95" i="7"/>
  <c r="BE96" i="7"/>
  <c r="BH97" i="7"/>
  <c r="BK98" i="7"/>
  <c r="BN99" i="7"/>
  <c r="H101" i="7"/>
  <c r="K102" i="7"/>
  <c r="N103" i="7"/>
  <c r="BA104" i="7"/>
  <c r="AM106" i="7"/>
  <c r="AP107" i="7"/>
  <c r="AS108" i="7"/>
  <c r="AV109" i="7"/>
  <c r="AY110" i="7"/>
  <c r="BB111" i="7"/>
  <c r="BE112" i="7"/>
  <c r="BH113" i="7"/>
  <c r="BK114" i="7"/>
  <c r="BN115" i="7"/>
  <c r="AI105" i="7"/>
  <c r="BH106" i="7"/>
  <c r="BK107" i="7"/>
  <c r="BN108" i="7"/>
  <c r="H110" i="7"/>
  <c r="K111" i="7"/>
  <c r="N112" i="7"/>
  <c r="Q113" i="7"/>
  <c r="T114" i="7"/>
  <c r="W115" i="7"/>
  <c r="Q104" i="7"/>
  <c r="U106" i="7"/>
  <c r="X107" i="7"/>
  <c r="AA108" i="7"/>
  <c r="AD109" i="7"/>
  <c r="AG110" i="7"/>
  <c r="AJ111" i="7"/>
  <c r="AM112" i="7"/>
  <c r="AP113" i="7"/>
  <c r="W105" i="7"/>
  <c r="BB106" i="7"/>
  <c r="BE107" i="7"/>
  <c r="BH108" i="7"/>
  <c r="BK109" i="7"/>
  <c r="BN110" i="7"/>
  <c r="BF81" i="7"/>
  <c r="BG85" i="7"/>
  <c r="BL85" i="7"/>
  <c r="AG88" i="7"/>
  <c r="AA94" i="7"/>
  <c r="AM91" i="7"/>
  <c r="AC93" i="7"/>
  <c r="BH94" i="7"/>
  <c r="Z96" i="7"/>
  <c r="AH89" i="7"/>
  <c r="BE90" i="7"/>
  <c r="W92" i="7"/>
  <c r="AT93" i="7"/>
  <c r="AI89" i="7"/>
  <c r="BJ90" i="7"/>
  <c r="X92" i="7"/>
  <c r="AU93" i="7"/>
  <c r="AH96" i="7"/>
  <c r="BE97" i="7"/>
  <c r="S99" i="7"/>
  <c r="AT100" i="7"/>
  <c r="H102" i="7"/>
  <c r="AE103" i="7"/>
  <c r="BF104" i="7"/>
  <c r="BB93" i="7"/>
  <c r="V137" i="7"/>
  <c r="AG77" i="7"/>
  <c r="Z136" i="7"/>
  <c r="Z137" i="7"/>
  <c r="AA78" i="7"/>
  <c r="AD79" i="7"/>
  <c r="AG80" i="7"/>
  <c r="AJ81" i="7"/>
  <c r="G136" i="7"/>
  <c r="N137" i="7"/>
  <c r="Y77" i="7"/>
  <c r="J136" i="7"/>
  <c r="R137" i="7"/>
  <c r="AE78" i="7"/>
  <c r="AH79" i="7"/>
  <c r="AK80" i="7"/>
  <c r="AN81" i="7"/>
  <c r="R136" i="7"/>
  <c r="F137" i="7"/>
  <c r="Q77" i="7"/>
  <c r="AT77" i="7"/>
  <c r="AM136" i="7"/>
  <c r="F79" i="7"/>
  <c r="I80" i="7"/>
  <c r="L81" i="7"/>
  <c r="O82" i="7"/>
  <c r="R83" i="7"/>
  <c r="AZ78" i="7"/>
  <c r="BC79" i="7"/>
  <c r="BJ137" i="7"/>
  <c r="AE136" i="7"/>
  <c r="BL81" i="7"/>
  <c r="P78" i="7"/>
  <c r="AQ79" i="7"/>
  <c r="BJ80" i="7"/>
  <c r="BM81" i="7"/>
  <c r="G83" i="7"/>
  <c r="AK78" i="7"/>
  <c r="AN79" i="7"/>
  <c r="AQ80" i="7"/>
  <c r="AT81" i="7"/>
  <c r="AW82" i="7"/>
  <c r="N78" i="7"/>
  <c r="Q79" i="7"/>
  <c r="T80" i="7"/>
  <c r="W81" i="7"/>
  <c r="Z82" i="7"/>
  <c r="AC83" i="7"/>
  <c r="AD137" i="7"/>
  <c r="G78" i="7"/>
  <c r="S82" i="7"/>
  <c r="X78" i="7"/>
  <c r="AU79" i="7"/>
  <c r="BN80" i="7"/>
  <c r="I77" i="7"/>
  <c r="AC80" i="7"/>
  <c r="N83" i="7"/>
  <c r="K79" i="7"/>
  <c r="AH80" i="7"/>
  <c r="AA136" i="7"/>
  <c r="AI79" i="7"/>
  <c r="X82" i="7"/>
  <c r="M78" i="7"/>
  <c r="AJ79" i="7"/>
  <c r="BK80" i="7"/>
  <c r="Y82" i="7"/>
  <c r="J78" i="7"/>
  <c r="AK79" i="7"/>
  <c r="BH80" i="7"/>
  <c r="V82" i="7"/>
  <c r="AZ83" i="7"/>
  <c r="BK84" i="7"/>
  <c r="BN85" i="7"/>
  <c r="H87" i="7"/>
  <c r="K88" i="7"/>
  <c r="AO83" i="7"/>
  <c r="AR84" i="7"/>
  <c r="AU85" i="7"/>
  <c r="AX86" i="7"/>
  <c r="BA87" i="7"/>
  <c r="BD88" i="7"/>
  <c r="Y84" i="7"/>
  <c r="AB85" i="7"/>
  <c r="AE86" i="7"/>
  <c r="BC83" i="7"/>
  <c r="BF84" i="7"/>
  <c r="BI85" i="7"/>
  <c r="BL86" i="7"/>
  <c r="AW88" i="7"/>
  <c r="BL89" i="7"/>
  <c r="F91" i="7"/>
  <c r="I92" i="7"/>
  <c r="L93" i="7"/>
  <c r="O94" i="7"/>
  <c r="R95" i="7"/>
  <c r="U96" i="7"/>
  <c r="BN88" i="7"/>
  <c r="L90" i="7"/>
  <c r="O91" i="7"/>
  <c r="R92" i="7"/>
  <c r="U93" i="7"/>
  <c r="AM78" i="7"/>
  <c r="M81" i="7"/>
  <c r="AV82" i="7"/>
  <c r="AO78" i="7"/>
  <c r="BL79" i="7"/>
  <c r="Z81" i="7"/>
  <c r="BA82" i="7"/>
  <c r="AL78" i="7"/>
  <c r="BI79" i="7"/>
  <c r="AA81" i="7"/>
  <c r="AX82" i="7"/>
  <c r="O84" i="7"/>
  <c r="V85" i="7"/>
  <c r="Y86" i="7"/>
  <c r="AB87" i="7"/>
  <c r="AE88" i="7"/>
  <c r="BI83" i="7"/>
  <c r="R80" i="7"/>
  <c r="AF82" i="7"/>
  <c r="Y78" i="7"/>
  <c r="AV79" i="7"/>
  <c r="J81" i="7"/>
  <c r="AK82" i="7"/>
  <c r="V78" i="7"/>
  <c r="AS79" i="7"/>
  <c r="K81" i="7"/>
  <c r="AH82" i="7"/>
  <c r="BH83" i="7"/>
  <c r="J85" i="7"/>
  <c r="M86" i="7"/>
  <c r="P87" i="7"/>
  <c r="S88" i="7"/>
  <c r="AW83" i="7"/>
  <c r="I78" i="7"/>
  <c r="F78" i="7"/>
  <c r="AR83" i="7"/>
  <c r="G88" i="7"/>
  <c r="BL84" i="7"/>
  <c r="Z86" i="7"/>
  <c r="AW87" i="7"/>
  <c r="AP83" i="7"/>
  <c r="BM84" i="7"/>
  <c r="AA86" i="7"/>
  <c r="N84" i="7"/>
  <c r="AK85" i="7"/>
  <c r="BH86" i="7"/>
  <c r="T89" i="7"/>
  <c r="AQ90" i="7"/>
  <c r="BN91" i="7"/>
  <c r="AF93" i="7"/>
  <c r="BC94" i="7"/>
  <c r="Q96" i="7"/>
  <c r="AC89" i="7"/>
  <c r="AZ90" i="7"/>
  <c r="N92" i="7"/>
  <c r="AO93" i="7"/>
  <c r="AV94" i="7"/>
  <c r="AY95" i="7"/>
  <c r="BN87" i="7"/>
  <c r="AP89" i="7"/>
  <c r="AS90" i="7"/>
  <c r="AV91" i="7"/>
  <c r="AY92" i="7"/>
  <c r="AA87" i="7"/>
  <c r="W89" i="7"/>
  <c r="Z90" i="7"/>
  <c r="AC91" i="7"/>
  <c r="AF92" i="7"/>
  <c r="AI93" i="7"/>
  <c r="Y95" i="7"/>
  <c r="BJ96" i="7"/>
  <c r="BM97" i="7"/>
  <c r="G99" i="7"/>
  <c r="J100" i="7"/>
  <c r="M101" i="7"/>
  <c r="P102" i="7"/>
  <c r="S103" i="7"/>
  <c r="V104" i="7"/>
  <c r="Y105" i="7"/>
  <c r="I94" i="7"/>
  <c r="O96" i="7"/>
  <c r="Z97" i="7"/>
  <c r="AC98" i="7"/>
  <c r="AF99" i="7"/>
  <c r="AI100" i="7"/>
  <c r="AL101" i="7"/>
  <c r="AO102" i="7"/>
  <c r="AR103" i="7"/>
  <c r="AL80" i="7"/>
  <c r="R81" i="7"/>
  <c r="O81" i="7"/>
  <c r="Q86" i="7"/>
  <c r="X84" i="7"/>
  <c r="AY85" i="7"/>
  <c r="M87" i="7"/>
  <c r="AJ88" i="7"/>
  <c r="AC84" i="7"/>
  <c r="AZ85" i="7"/>
  <c r="N87" i="7"/>
  <c r="BJ84" i="7"/>
  <c r="X86" i="7"/>
  <c r="I88" i="7"/>
  <c r="G90" i="7"/>
  <c r="AD91" i="7"/>
  <c r="BA92" i="7"/>
  <c r="S94" i="7"/>
  <c r="AP95" i="7"/>
  <c r="Z88" i="7"/>
  <c r="P90" i="7"/>
  <c r="AS80" i="7"/>
  <c r="O80" i="7"/>
  <c r="L80" i="7"/>
  <c r="AD85" i="7"/>
  <c r="H84" i="7"/>
  <c r="AI85" i="7"/>
  <c r="BF86" i="7"/>
  <c r="T88" i="7"/>
  <c r="M84" i="7"/>
  <c r="AJ85" i="7"/>
  <c r="BG86" i="7"/>
  <c r="AT84" i="7"/>
  <c r="H86" i="7"/>
  <c r="AL87" i="7"/>
  <c r="AZ89" i="7"/>
  <c r="N91" i="7"/>
  <c r="AK92" i="7"/>
  <c r="BL93" i="7"/>
  <c r="Z95" i="7"/>
  <c r="BC87" i="7"/>
  <c r="BI89" i="7"/>
  <c r="W91" i="7"/>
  <c r="AT85" i="7"/>
  <c r="AB88" i="7"/>
  <c r="AX84" i="7"/>
  <c r="R91" i="7"/>
  <c r="J88" i="7"/>
  <c r="Z92" i="7"/>
  <c r="L94" i="7"/>
  <c r="AM95" i="7"/>
  <c r="U88" i="7"/>
  <c r="I90" i="7"/>
  <c r="AJ91" i="7"/>
  <c r="BG92" i="7"/>
  <c r="V88" i="7"/>
  <c r="N90" i="7"/>
  <c r="AK91" i="7"/>
  <c r="BH92" i="7"/>
  <c r="BJ94" i="7"/>
  <c r="I97" i="7"/>
  <c r="AF98" i="7"/>
  <c r="BG99" i="7"/>
  <c r="U101" i="7"/>
  <c r="AR102" i="7"/>
  <c r="J104" i="7"/>
  <c r="AG105" i="7"/>
  <c r="BM94" i="7"/>
  <c r="N97" i="7"/>
  <c r="AK98" i="7"/>
  <c r="BH99" i="7"/>
  <c r="Z101" i="7"/>
  <c r="AW102" i="7"/>
  <c r="K104" i="7"/>
  <c r="R105" i="7"/>
  <c r="BC93" i="7"/>
  <c r="BI95" i="7"/>
  <c r="S97" i="7"/>
  <c r="V98" i="7"/>
  <c r="Y99" i="7"/>
  <c r="AB100" i="7"/>
  <c r="AE101" i="7"/>
  <c r="AH102" i="7"/>
  <c r="AK103" i="7"/>
  <c r="AV95" i="7"/>
  <c r="L97" i="7"/>
  <c r="O98" i="7"/>
  <c r="R99" i="7"/>
  <c r="U100" i="7"/>
  <c r="X101" i="7"/>
  <c r="AA102" i="7"/>
  <c r="AD103" i="7"/>
  <c r="X105" i="7"/>
  <c r="BC106" i="7"/>
  <c r="BF107" i="7"/>
  <c r="BI108" i="7"/>
  <c r="BL109" i="7"/>
  <c r="F111" i="7"/>
  <c r="I112" i="7"/>
  <c r="L113" i="7"/>
  <c r="O114" i="7"/>
  <c r="R115" i="7"/>
  <c r="BI103" i="7"/>
  <c r="F106" i="7"/>
  <c r="O107" i="7"/>
  <c r="R108" i="7"/>
  <c r="U109" i="7"/>
  <c r="X110" i="7"/>
  <c r="AA111" i="7"/>
  <c r="AD112" i="7"/>
  <c r="AG113" i="7"/>
  <c r="AJ114" i="7"/>
  <c r="AM115" i="7"/>
  <c r="AW104" i="7"/>
  <c r="AK106" i="7"/>
  <c r="AN107" i="7"/>
  <c r="AQ108" i="7"/>
  <c r="AT109" i="7"/>
  <c r="AW110" i="7"/>
  <c r="AZ111" i="7"/>
  <c r="BC112" i="7"/>
  <c r="AW103" i="7"/>
  <c r="BC105" i="7"/>
  <c r="I107" i="7"/>
  <c r="L108" i="7"/>
  <c r="O109" i="7"/>
  <c r="R110" i="7"/>
  <c r="U111" i="7"/>
  <c r="BG81" i="7"/>
  <c r="Y87" i="7"/>
  <c r="AU83" i="7"/>
  <c r="O90" i="7"/>
  <c r="BB95" i="7"/>
  <c r="F92" i="7"/>
  <c r="BE93" i="7"/>
  <c r="W95" i="7"/>
  <c r="AX87" i="7"/>
  <c r="BB89" i="7"/>
  <c r="T91" i="7"/>
  <c r="AQ92" i="7"/>
  <c r="AY87" i="7"/>
  <c r="BG89" i="7"/>
  <c r="U91" i="7"/>
  <c r="AR92" i="7"/>
  <c r="AD94" i="7"/>
  <c r="BB96" i="7"/>
  <c r="P98" i="7"/>
  <c r="AQ99" i="7"/>
  <c r="BN100" i="7"/>
  <c r="AB102" i="7"/>
  <c r="BC103" i="7"/>
  <c r="Q105" i="7"/>
  <c r="BF77" i="7"/>
  <c r="AY136" i="7"/>
  <c r="BI137" i="7"/>
  <c r="BJ77" i="7"/>
  <c r="BC136" i="7"/>
  <c r="AQ78" i="7"/>
  <c r="AT79" i="7"/>
  <c r="AW80" i="7"/>
  <c r="AZ81" i="7"/>
  <c r="AX77" i="7"/>
  <c r="AQ136" i="7"/>
  <c r="BA137" i="7"/>
  <c r="BB77" i="7"/>
  <c r="AU136" i="7"/>
  <c r="AU78" i="7"/>
  <c r="AX79" i="7"/>
  <c r="BA80" i="7"/>
  <c r="BD81" i="7"/>
  <c r="AP77" i="7"/>
  <c r="AI136" i="7"/>
  <c r="AS137" i="7"/>
  <c r="N77" i="7"/>
  <c r="S78" i="7"/>
  <c r="V79" i="7"/>
  <c r="Y80" i="7"/>
  <c r="AB81" i="7"/>
  <c r="AE82" i="7"/>
  <c r="AH83" i="7"/>
  <c r="G79" i="7"/>
  <c r="J80" i="7"/>
  <c r="F77" i="7"/>
  <c r="F10" i="7" s="1"/>
  <c r="BC78" i="7"/>
  <c r="AQ82" i="7"/>
  <c r="AN78" i="7"/>
  <c r="BK79" i="7"/>
  <c r="Q81" i="7"/>
  <c r="T82" i="7"/>
  <c r="W83" i="7"/>
  <c r="BA78" i="7"/>
  <c r="BD79" i="7"/>
  <c r="BG80" i="7"/>
  <c r="BJ81" i="7"/>
  <c r="BM82" i="7"/>
  <c r="AD78" i="7"/>
  <c r="AG79" i="7"/>
  <c r="AJ80" i="7"/>
  <c r="AM81" i="7"/>
  <c r="AP82" i="7"/>
  <c r="AV83" i="7"/>
  <c r="AO77" i="7"/>
  <c r="J79" i="7"/>
  <c r="AY82" i="7"/>
  <c r="AR78" i="7"/>
  <c r="F80" i="7"/>
  <c r="U81" i="7"/>
  <c r="AH137" i="7"/>
  <c r="AF81" i="7"/>
  <c r="H78" i="7"/>
  <c r="AE79" i="7"/>
  <c r="BB80" i="7"/>
  <c r="BK136" i="7"/>
  <c r="BF80" i="7"/>
  <c r="AR82" i="7"/>
  <c r="AG78" i="7"/>
  <c r="BH79" i="7"/>
  <c r="V81" i="7"/>
  <c r="AS82" i="7"/>
  <c r="AH78" i="7"/>
  <c r="BE79" i="7"/>
  <c r="S81" i="7"/>
  <c r="AT82" i="7"/>
  <c r="K84" i="7"/>
  <c r="R85" i="7"/>
  <c r="U86" i="7"/>
  <c r="X87" i="7"/>
  <c r="AA88" i="7"/>
  <c r="BE83" i="7"/>
  <c r="BH84" i="7"/>
  <c r="BK85" i="7"/>
  <c r="BN86" i="7"/>
  <c r="H88" i="7"/>
  <c r="K89" i="7"/>
  <c r="AO84" i="7"/>
  <c r="AR85" i="7"/>
  <c r="AU86" i="7"/>
  <c r="J84" i="7"/>
  <c r="M85" i="7"/>
  <c r="P86" i="7"/>
  <c r="S87" i="7"/>
  <c r="P89" i="7"/>
  <c r="S90" i="7"/>
  <c r="V91" i="7"/>
  <c r="Y92" i="7"/>
  <c r="AB93" i="7"/>
  <c r="AE94" i="7"/>
  <c r="AH95" i="7"/>
  <c r="AE87" i="7"/>
  <c r="Y89" i="7"/>
  <c r="AB90" i="7"/>
  <c r="AE91" i="7"/>
  <c r="AH92" i="7"/>
  <c r="AK93" i="7"/>
  <c r="AM82" i="7"/>
  <c r="AS81" i="7"/>
  <c r="K83" i="7"/>
  <c r="BI78" i="7"/>
  <c r="W80" i="7"/>
  <c r="AX81" i="7"/>
  <c r="L83" i="7"/>
  <c r="BF78" i="7"/>
  <c r="X80" i="7"/>
  <c r="AU81" i="7"/>
  <c r="I83" i="7"/>
  <c r="AI84" i="7"/>
  <c r="AL85" i="7"/>
  <c r="AO86" i="7"/>
  <c r="AR87" i="7"/>
  <c r="AU88" i="7"/>
  <c r="AP79" i="7"/>
  <c r="AC81" i="7"/>
  <c r="BD82" i="7"/>
  <c r="AS78" i="7"/>
  <c r="G80" i="7"/>
  <c r="AH81" i="7"/>
  <c r="BE82" i="7"/>
  <c r="AP78" i="7"/>
  <c r="H80" i="7"/>
  <c r="AE81" i="7"/>
  <c r="BB82" i="7"/>
  <c r="W84" i="7"/>
  <c r="Z85" i="7"/>
  <c r="AC86" i="7"/>
  <c r="AF87" i="7"/>
  <c r="AI88" i="7"/>
  <c r="BM83" i="7"/>
  <c r="AF79" i="7"/>
  <c r="AC79" i="7"/>
  <c r="BG84" i="7"/>
  <c r="J89" i="7"/>
  <c r="W85" i="7"/>
  <c r="AT86" i="7"/>
  <c r="L88" i="7"/>
  <c r="BJ83" i="7"/>
  <c r="X85" i="7"/>
  <c r="AY86" i="7"/>
  <c r="AH84" i="7"/>
  <c r="BE85" i="7"/>
  <c r="V87" i="7"/>
  <c r="AN89" i="7"/>
  <c r="BK90" i="7"/>
  <c r="AC92" i="7"/>
  <c r="AZ93" i="7"/>
  <c r="N95" i="7"/>
  <c r="AM87" i="7"/>
  <c r="AW89" i="7"/>
  <c r="K91" i="7"/>
  <c r="AL92" i="7"/>
  <c r="BI93" i="7"/>
  <c r="BL94" i="7"/>
  <c r="F96" i="7"/>
  <c r="AK88" i="7"/>
  <c r="BF89" i="7"/>
  <c r="BI90" i="7"/>
  <c r="BL91" i="7"/>
  <c r="F93" i="7"/>
  <c r="BG87" i="7"/>
  <c r="AM89" i="7"/>
  <c r="AP90" i="7"/>
  <c r="AS91" i="7"/>
  <c r="AV92" i="7"/>
  <c r="AY93" i="7"/>
  <c r="BE95" i="7"/>
  <c r="Q97" i="7"/>
  <c r="T98" i="7"/>
  <c r="W99" i="7"/>
  <c r="Z100" i="7"/>
  <c r="AC101" i="7"/>
  <c r="AF102" i="7"/>
  <c r="AI103" i="7"/>
  <c r="AL104" i="7"/>
  <c r="AO105" i="7"/>
  <c r="AO94" i="7"/>
  <c r="AM96" i="7"/>
  <c r="AP97" i="7"/>
  <c r="AS98" i="7"/>
  <c r="AV99" i="7"/>
  <c r="AY100" i="7"/>
  <c r="BB101" i="7"/>
  <c r="BE102" i="7"/>
  <c r="BH103" i="7"/>
  <c r="AN82" i="7"/>
  <c r="AO82" i="7"/>
  <c r="AL82" i="7"/>
  <c r="T87" i="7"/>
  <c r="AV84" i="7"/>
  <c r="J86" i="7"/>
  <c r="AG87" i="7"/>
  <c r="BH88" i="7"/>
  <c r="AW84" i="7"/>
  <c r="K86" i="7"/>
  <c r="BG83" i="7"/>
  <c r="U85" i="7"/>
  <c r="AR86" i="7"/>
  <c r="BE88" i="7"/>
  <c r="AA90" i="7"/>
  <c r="AX91" i="7"/>
  <c r="P93" i="7"/>
  <c r="AM94" i="7"/>
  <c r="BJ95" i="7"/>
  <c r="M89" i="7"/>
  <c r="AJ90" i="7"/>
  <c r="AK81" i="7"/>
  <c r="AL81" i="7"/>
  <c r="AI81" i="7"/>
  <c r="AG86" i="7"/>
  <c r="AF84" i="7"/>
  <c r="BC85" i="7"/>
  <c r="Q87" i="7"/>
  <c r="AR88" i="7"/>
  <c r="AG84" i="7"/>
  <c r="BD85" i="7"/>
  <c r="AQ83" i="7"/>
  <c r="BN84" i="7"/>
  <c r="AB86" i="7"/>
  <c r="Y88" i="7"/>
  <c r="K90" i="7"/>
  <c r="AH91" i="7"/>
  <c r="BI92" i="7"/>
  <c r="W94" i="7"/>
  <c r="AT95" i="7"/>
  <c r="AP88" i="7"/>
  <c r="T90" i="7"/>
  <c r="V83" i="7"/>
  <c r="P84" i="7"/>
  <c r="Q84" i="7"/>
  <c r="L86" i="7"/>
  <c r="AS92" i="7"/>
  <c r="BM89" i="7"/>
  <c r="BB92" i="7"/>
  <c r="AJ94" i="7"/>
  <c r="BG95" i="7"/>
  <c r="BI88" i="7"/>
  <c r="AG90" i="7"/>
  <c r="BD91" i="7"/>
  <c r="R93" i="7"/>
  <c r="I89" i="7"/>
  <c r="AH90" i="7"/>
  <c r="BE91" i="7"/>
  <c r="W93" i="7"/>
  <c r="AO95" i="7"/>
  <c r="AC97" i="7"/>
  <c r="BD98" i="7"/>
  <c r="R100" i="7"/>
  <c r="AO101" i="7"/>
  <c r="G103" i="7"/>
  <c r="AD104" i="7"/>
  <c r="BA105" i="7"/>
  <c r="AZ95" i="7"/>
  <c r="AH97" i="7"/>
  <c r="BE98" i="7"/>
  <c r="W100" i="7"/>
  <c r="AT101" i="7"/>
  <c r="H103" i="7"/>
  <c r="AE104" i="7"/>
  <c r="AH105" i="7"/>
  <c r="Z94" i="7"/>
  <c r="AF96" i="7"/>
  <c r="AI97" i="7"/>
  <c r="AL98" i="7"/>
  <c r="AO99" i="7"/>
  <c r="AR100" i="7"/>
  <c r="AU101" i="7"/>
  <c r="AX102" i="7"/>
  <c r="M94" i="7"/>
  <c r="S96" i="7"/>
  <c r="AB97" i="7"/>
  <c r="AE98" i="7"/>
  <c r="AH99" i="7"/>
  <c r="AK100" i="7"/>
  <c r="AN101" i="7"/>
  <c r="AQ102" i="7"/>
  <c r="AX103" i="7"/>
  <c r="BD105" i="7"/>
  <c r="J107" i="7"/>
  <c r="M108" i="7"/>
  <c r="P109" i="7"/>
  <c r="S110" i="7"/>
  <c r="V111" i="7"/>
  <c r="Y112" i="7"/>
  <c r="AB113" i="7"/>
  <c r="AE114" i="7"/>
  <c r="AH115" i="7"/>
  <c r="AF104" i="7"/>
  <c r="AB106" i="7"/>
  <c r="AE107" i="7"/>
  <c r="AH108" i="7"/>
  <c r="AK109" i="7"/>
  <c r="AN110" i="7"/>
  <c r="AQ111" i="7"/>
  <c r="AT112" i="7"/>
  <c r="AW113" i="7"/>
  <c r="AZ114" i="7"/>
  <c r="BC115" i="7"/>
  <c r="T105" i="7"/>
  <c r="BA106" i="7"/>
  <c r="BD107" i="7"/>
  <c r="BG108" i="7"/>
  <c r="BJ109" i="7"/>
  <c r="BM110" i="7"/>
  <c r="G112" i="7"/>
  <c r="J113" i="7"/>
  <c r="T104" i="7"/>
  <c r="V106" i="7"/>
  <c r="Y107" i="7"/>
  <c r="AB108" i="7"/>
  <c r="AE109" i="7"/>
  <c r="AH110" i="7"/>
  <c r="AK111" i="7"/>
  <c r="AW86" i="7"/>
  <c r="AV88" i="7"/>
  <c r="I85" i="7"/>
  <c r="AP91" i="7"/>
  <c r="AX88" i="7"/>
  <c r="AD92" i="7"/>
  <c r="T94" i="7"/>
  <c r="AQ95" i="7"/>
  <c r="AC88" i="7"/>
  <c r="Q90" i="7"/>
  <c r="AN91" i="7"/>
  <c r="BK92" i="7"/>
  <c r="AL88" i="7"/>
  <c r="R90" i="7"/>
  <c r="AO91" i="7"/>
  <c r="G93" i="7"/>
  <c r="I95" i="7"/>
  <c r="M97" i="7"/>
  <c r="AN98" i="7"/>
  <c r="BK99" i="7"/>
  <c r="Y101" i="7"/>
  <c r="AZ102" i="7"/>
  <c r="N104" i="7"/>
  <c r="AK105" i="7"/>
  <c r="T95" i="7"/>
  <c r="R97" i="7"/>
  <c r="AO98" i="7"/>
  <c r="G100" i="7"/>
  <c r="AD101" i="7"/>
  <c r="BA102" i="7"/>
  <c r="S104" i="7"/>
  <c r="V105" i="7"/>
  <c r="BK93" i="7"/>
  <c r="H96" i="7"/>
  <c r="W97" i="7"/>
  <c r="Z98" i="7"/>
  <c r="AC99" i="7"/>
  <c r="AF100" i="7"/>
  <c r="S83" i="7"/>
  <c r="BD84" i="7"/>
  <c r="BI84" i="7"/>
  <c r="BD86" i="7"/>
  <c r="X93" i="7"/>
  <c r="AV90" i="7"/>
  <c r="I93" i="7"/>
  <c r="AR94" i="7"/>
  <c r="J96" i="7"/>
  <c r="R89" i="7"/>
  <c r="AO90" i="7"/>
  <c r="G92" i="7"/>
  <c r="AD93" i="7"/>
  <c r="S89" i="7"/>
  <c r="AT90" i="7"/>
  <c r="H92" i="7"/>
  <c r="AE93" i="7"/>
  <c r="BM95" i="7"/>
  <c r="AO97" i="7"/>
  <c r="BL98" i="7"/>
  <c r="AD100" i="7"/>
  <c r="BA101" i="7"/>
  <c r="O103" i="7"/>
  <c r="AP104" i="7"/>
  <c r="BM105" i="7"/>
  <c r="G96" i="7"/>
  <c r="AT97" i="7"/>
  <c r="H99" i="7"/>
  <c r="AE100" i="7"/>
  <c r="BF101" i="7"/>
  <c r="T103" i="7"/>
  <c r="AM104" i="7"/>
  <c r="AP105" i="7"/>
  <c r="AP94" i="7"/>
  <c r="AN96" i="7"/>
  <c r="AQ97" i="7"/>
  <c r="AT98" i="7"/>
  <c r="AW99" i="7"/>
  <c r="AZ100" i="7"/>
  <c r="AQ86" i="7"/>
  <c r="AS93" i="7"/>
  <c r="H91" i="7"/>
  <c r="I91" i="7"/>
  <c r="H98" i="7"/>
  <c r="AQ103" i="7"/>
  <c r="I98" i="7"/>
  <c r="AV103" i="7"/>
  <c r="BH96" i="7"/>
  <c r="K101" i="7"/>
  <c r="AL102" i="7"/>
  <c r="AC94" i="7"/>
  <c r="BA96" i="7"/>
  <c r="S98" i="7"/>
  <c r="AP99" i="7"/>
  <c r="BM100" i="7"/>
  <c r="AE102" i="7"/>
  <c r="BN103" i="7"/>
  <c r="AI106" i="7"/>
  <c r="BJ107" i="7"/>
  <c r="X109" i="7"/>
  <c r="AU110" i="7"/>
  <c r="M112" i="7"/>
  <c r="AJ113" i="7"/>
  <c r="BG114" i="7"/>
  <c r="H104" i="7"/>
  <c r="AJ106" i="7"/>
  <c r="BG107" i="7"/>
  <c r="Y109" i="7"/>
  <c r="AV110" i="7"/>
  <c r="J112" i="7"/>
  <c r="AK113" i="7"/>
  <c r="BH114" i="7"/>
  <c r="I104" i="7"/>
  <c r="AO106" i="7"/>
  <c r="BL107" i="7"/>
  <c r="Z109" i="7"/>
  <c r="BA110" i="7"/>
  <c r="O112" i="7"/>
  <c r="AL113" i="7"/>
  <c r="BK105" i="7"/>
  <c r="AG107" i="7"/>
  <c r="BD108" i="7"/>
  <c r="V110" i="7"/>
  <c r="AS111" i="7"/>
  <c r="AV112" i="7"/>
  <c r="AY113" i="7"/>
  <c r="BA115" i="7"/>
  <c r="BM116" i="7"/>
  <c r="G118" i="7"/>
  <c r="J119" i="7"/>
  <c r="M120" i="7"/>
  <c r="P121" i="7"/>
  <c r="S122" i="7"/>
  <c r="V123" i="7"/>
  <c r="AN115" i="7"/>
  <c r="BF116" i="7"/>
  <c r="BI117" i="7"/>
  <c r="BL118" i="7"/>
  <c r="F120" i="7"/>
  <c r="I121" i="7"/>
  <c r="L122" i="7"/>
  <c r="O123" i="7"/>
  <c r="R124" i="7"/>
  <c r="U125" i="7"/>
  <c r="F114" i="7"/>
  <c r="K116" i="7"/>
  <c r="N117" i="7"/>
  <c r="Q118" i="7"/>
  <c r="T119" i="7"/>
  <c r="AD77" i="7"/>
  <c r="BM80" i="7"/>
  <c r="U137" i="7"/>
  <c r="BN79" i="7"/>
  <c r="BK135" i="7"/>
  <c r="AL79" i="7"/>
  <c r="T78" i="7"/>
  <c r="BF79" i="7"/>
  <c r="AG81" i="7"/>
  <c r="K80" i="7"/>
  <c r="AT78" i="7"/>
  <c r="BF82" i="7"/>
  <c r="J83" i="7"/>
  <c r="W78" i="7"/>
  <c r="I81" i="7"/>
  <c r="BE78" i="7"/>
  <c r="BB78" i="7"/>
  <c r="AE84" i="7"/>
  <c r="AQ88" i="7"/>
  <c r="U87" i="7"/>
  <c r="BH85" i="7"/>
  <c r="AF86" i="7"/>
  <c r="AL91" i="7"/>
  <c r="AX95" i="7"/>
  <c r="AU91" i="7"/>
  <c r="H82" i="7"/>
  <c r="I82" i="7"/>
  <c r="F82" i="7"/>
  <c r="BE86" i="7"/>
  <c r="BA81" i="7"/>
  <c r="BB81" i="7"/>
  <c r="AY81" i="7"/>
  <c r="AS86" i="7"/>
  <c r="BC80" i="7"/>
  <c r="AQ85" i="7"/>
  <c r="AV85" i="7"/>
  <c r="BJ87" i="7"/>
  <c r="K94" i="7"/>
  <c r="AI91" i="7"/>
  <c r="V96" i="7"/>
  <c r="S92" i="7"/>
  <c r="BF90" i="7"/>
  <c r="AB96" i="7"/>
  <c r="AP100" i="7"/>
  <c r="BB104" i="7"/>
  <c r="BF97" i="7"/>
  <c r="I102" i="7"/>
  <c r="Z78" i="7"/>
  <c r="AD86" i="7"/>
  <c r="AI86" i="7"/>
  <c r="X89" i="7"/>
  <c r="BG94" i="7"/>
  <c r="BH82" i="7"/>
  <c r="AZ84" i="7"/>
  <c r="BA84" i="7"/>
  <c r="AZ86" i="7"/>
  <c r="T93" i="7"/>
  <c r="AN90" i="7"/>
  <c r="BB87" i="7"/>
  <c r="BD94" i="7"/>
  <c r="O92" i="7"/>
  <c r="T92" i="7"/>
  <c r="O99" i="7"/>
  <c r="AX104" i="7"/>
  <c r="T99" i="7"/>
  <c r="AU104" i="7"/>
  <c r="AY97" i="7"/>
  <c r="BK101" i="7"/>
  <c r="AR97" i="7"/>
  <c r="BD101" i="7"/>
  <c r="Z107" i="7"/>
  <c r="AL111" i="7"/>
  <c r="AX115" i="7"/>
  <c r="AX108" i="7"/>
  <c r="BJ112" i="7"/>
  <c r="AZ105" i="7"/>
  <c r="Q110" i="7"/>
  <c r="AZ104" i="7"/>
  <c r="AU109" i="7"/>
  <c r="AK84" i="7"/>
  <c r="BJ92" i="7"/>
  <c r="AK90" i="7"/>
  <c r="AL90" i="7"/>
  <c r="AK97" i="7"/>
  <c r="K103" i="7"/>
  <c r="BH95" i="7"/>
  <c r="BJ97" i="7"/>
  <c r="AR99" i="7"/>
  <c r="AX101" i="7"/>
  <c r="AJ103" i="7"/>
  <c r="F105" i="7"/>
  <c r="AH94" i="7"/>
  <c r="AZ96" i="7"/>
  <c r="J98" i="7"/>
  <c r="AS99" i="7"/>
  <c r="BL100" i="7"/>
  <c r="AZ87" i="7"/>
  <c r="W86" i="7"/>
  <c r="AM90" i="7"/>
  <c r="U89" i="7"/>
  <c r="AG93" i="7"/>
  <c r="AA95" i="7"/>
  <c r="AS88" i="7"/>
  <c r="BM90" i="7"/>
  <c r="AU92" i="7"/>
  <c r="AT88" i="7"/>
  <c r="BN90" i="7"/>
  <c r="AZ92" i="7"/>
  <c r="Q95" i="7"/>
  <c r="BI97" i="7"/>
  <c r="AU99" i="7"/>
  <c r="AG101" i="7"/>
  <c r="AM103" i="7"/>
  <c r="U105" i="7"/>
  <c r="AB95" i="7"/>
  <c r="BN97" i="7"/>
  <c r="AZ99" i="7"/>
  <c r="AH101" i="7"/>
  <c r="AN103" i="7"/>
  <c r="J105" i="7"/>
  <c r="J94" i="7"/>
  <c r="BD96" i="7"/>
  <c r="N98" i="7"/>
  <c r="AG99" i="7"/>
  <c r="G101" i="7"/>
  <c r="J95" i="7"/>
  <c r="AT89" i="7"/>
  <c r="AJ92" i="7"/>
  <c r="BB100" i="7"/>
  <c r="AU96" i="7"/>
  <c r="BG104" i="7"/>
  <c r="BN98" i="7"/>
  <c r="N102" i="7"/>
  <c r="H95" i="7"/>
  <c r="AJ97" i="7"/>
  <c r="V99" i="7"/>
  <c r="AB101" i="7"/>
  <c r="J103" i="7"/>
  <c r="K106" i="7"/>
  <c r="U108" i="7"/>
  <c r="G110" i="7"/>
  <c r="AX111" i="7"/>
  <c r="BD113" i="7"/>
  <c r="AP115" i="7"/>
  <c r="N106" i="7"/>
  <c r="V108" i="7"/>
  <c r="BM109" i="7"/>
  <c r="AY111" i="7"/>
  <c r="BE113" i="7"/>
  <c r="AQ115" i="7"/>
  <c r="O106" i="7"/>
  <c r="W108" i="7"/>
  <c r="I110" i="7"/>
  <c r="BD111" i="7"/>
  <c r="BE103" i="7"/>
  <c r="AX106" i="7"/>
  <c r="AJ108" i="7"/>
  <c r="AP110" i="7"/>
  <c r="P112" i="7"/>
  <c r="AI113" i="7"/>
  <c r="Q116" i="7"/>
  <c r="AJ117" i="7"/>
  <c r="BC118" i="7"/>
  <c r="AC120" i="7"/>
  <c r="AV121" i="7"/>
  <c r="F123" i="7"/>
  <c r="J116" i="7"/>
  <c r="AC117" i="7"/>
  <c r="AV118" i="7"/>
  <c r="V120" i="7"/>
  <c r="AO121" i="7"/>
  <c r="BH122" i="7"/>
  <c r="AH124" i="7"/>
  <c r="BA125" i="7"/>
  <c r="AO115" i="7"/>
  <c r="AD117" i="7"/>
  <c r="AW118" i="7"/>
  <c r="G120" i="7"/>
  <c r="J121" i="7"/>
  <c r="M122" i="7"/>
  <c r="P123" i="7"/>
  <c r="S124" i="7"/>
  <c r="V125" i="7"/>
  <c r="Q114" i="7"/>
  <c r="P116" i="7"/>
  <c r="S117" i="7"/>
  <c r="V118" i="7"/>
  <c r="Y119" i="7"/>
  <c r="AB120" i="7"/>
  <c r="AE121" i="7"/>
  <c r="AH122" i="7"/>
  <c r="AP123" i="7"/>
  <c r="AV125" i="7"/>
  <c r="BM126" i="7"/>
  <c r="G128" i="7"/>
  <c r="J129" i="7"/>
  <c r="M130" i="7"/>
  <c r="P131" i="7"/>
  <c r="BG90" i="7"/>
  <c r="AE95" i="7"/>
  <c r="BC92" i="7"/>
  <c r="BD92" i="7"/>
  <c r="AY99" i="7"/>
  <c r="AC105" i="7"/>
  <c r="BD99" i="7"/>
  <c r="N105" i="7"/>
  <c r="R98" i="7"/>
  <c r="AM101" i="7"/>
  <c r="BJ102" i="7"/>
  <c r="X95" i="7"/>
  <c r="T97" i="7"/>
  <c r="AQ98" i="7"/>
  <c r="I100" i="7"/>
  <c r="AF101" i="7"/>
  <c r="BC102" i="7"/>
  <c r="BI104" i="7"/>
  <c r="BK106" i="7"/>
  <c r="Y108" i="7"/>
  <c r="AZ109" i="7"/>
  <c r="N111" i="7"/>
  <c r="AK112" i="7"/>
  <c r="BL113" i="7"/>
  <c r="Z115" i="7"/>
  <c r="BD104" i="7"/>
  <c r="BL106" i="7"/>
  <c r="Z108" i="7"/>
  <c r="AW109" i="7"/>
  <c r="O111" i="7"/>
  <c r="AL112" i="7"/>
  <c r="BI113" i="7"/>
  <c r="AA115" i="7"/>
  <c r="BM104" i="7"/>
  <c r="BM106" i="7"/>
  <c r="AE108" i="7"/>
  <c r="BB109" i="7"/>
  <c r="P111" i="7"/>
  <c r="AQ112" i="7"/>
  <c r="BM103" i="7"/>
  <c r="AH106" i="7"/>
  <c r="BI107" i="7"/>
  <c r="BF83" i="7"/>
  <c r="AT92" i="7"/>
  <c r="Y90" i="7"/>
  <c r="AD90" i="7"/>
  <c r="Y97" i="7"/>
  <c r="BH102" i="7"/>
  <c r="AD97" i="7"/>
  <c r="BM102" i="7"/>
  <c r="X96" i="7"/>
  <c r="AN100" i="7"/>
  <c r="Z102" i="7"/>
  <c r="BN93" i="7"/>
  <c r="AS96" i="7"/>
  <c r="G98" i="7"/>
  <c r="AD99" i="7"/>
  <c r="BE100" i="7"/>
  <c r="S102" i="7"/>
  <c r="AP103" i="7"/>
  <c r="AA106" i="7"/>
  <c r="AX107" i="7"/>
  <c r="L109" i="7"/>
  <c r="AM110" i="7"/>
  <c r="BJ111" i="7"/>
  <c r="X113" i="7"/>
  <c r="AY114" i="7"/>
  <c r="AS103" i="7"/>
  <c r="X106" i="7"/>
  <c r="AY107" i="7"/>
  <c r="M109" i="7"/>
  <c r="AJ110" i="7"/>
  <c r="BK111" i="7"/>
  <c r="Y113" i="7"/>
  <c r="AV114" i="7"/>
  <c r="BB103" i="7"/>
  <c r="AC106" i="7"/>
  <c r="AZ107" i="7"/>
  <c r="R109" i="7"/>
  <c r="AO110" i="7"/>
  <c r="BL111" i="7"/>
  <c r="AD113" i="7"/>
  <c r="AM105" i="7"/>
  <c r="U107" i="7"/>
  <c r="AV108" i="7"/>
  <c r="AA89" i="7"/>
  <c r="BJ101" i="7"/>
  <c r="AG103" i="7"/>
  <c r="AO100" i="7"/>
  <c r="AH107" i="7"/>
  <c r="H113" i="7"/>
  <c r="AI107" i="7"/>
  <c r="I113" i="7"/>
  <c r="AJ107" i="7"/>
  <c r="N113" i="7"/>
  <c r="K109" i="7"/>
  <c r="I111" i="7"/>
  <c r="AN112" i="7"/>
  <c r="J114" i="7"/>
  <c r="AK116" i="7"/>
  <c r="BH117" i="7"/>
  <c r="V119" i="7"/>
  <c r="AW120" i="7"/>
  <c r="K122" i="7"/>
  <c r="BF113" i="7"/>
  <c r="AD116" i="7"/>
  <c r="BA117" i="7"/>
  <c r="O119" i="7"/>
  <c r="AP120" i="7"/>
  <c r="BM121" i="7"/>
  <c r="AA123" i="7"/>
  <c r="BB124" i="7"/>
  <c r="P126" i="7"/>
  <c r="W116" i="7"/>
  <c r="AX117" i="7"/>
  <c r="L119" i="7"/>
  <c r="AI120" i="7"/>
  <c r="BJ121" i="7"/>
  <c r="X123" i="7"/>
  <c r="AU124" i="7"/>
  <c r="BB113" i="7"/>
  <c r="X116" i="7"/>
  <c r="AU117" i="7"/>
  <c r="M119" i="7"/>
  <c r="AJ120" i="7"/>
  <c r="BG121" i="7"/>
  <c r="Y123" i="7"/>
  <c r="BL125" i="7"/>
  <c r="AF127" i="7"/>
  <c r="BG128" i="7"/>
  <c r="U130" i="7"/>
  <c r="AN131" i="7"/>
  <c r="AQ132" i="7"/>
  <c r="AT133" i="7"/>
  <c r="AW134" i="7"/>
  <c r="AZ135" i="7"/>
  <c r="K125" i="7"/>
  <c r="AT126" i="7"/>
  <c r="AW127" i="7"/>
  <c r="AZ128" i="7"/>
  <c r="BC129" i="7"/>
  <c r="BF130" i="7"/>
  <c r="BI131" i="7"/>
  <c r="BL132" i="7"/>
  <c r="F134" i="7"/>
  <c r="I135" i="7"/>
  <c r="L136" i="7"/>
  <c r="O137" i="7"/>
  <c r="S77" i="7"/>
  <c r="Q124" i="7"/>
  <c r="S126" i="7"/>
  <c r="V127" i="7"/>
  <c r="Y128" i="7"/>
  <c r="AB129" i="7"/>
  <c r="AE130" i="7"/>
  <c r="AH131" i="7"/>
  <c r="AK132" i="7"/>
  <c r="AN133" i="7"/>
  <c r="AQ134" i="7"/>
  <c r="AT135" i="7"/>
  <c r="AW136" i="7"/>
  <c r="AZ137" i="7"/>
  <c r="BD77" i="7"/>
  <c r="W125" i="7"/>
  <c r="AZ126" i="7"/>
  <c r="BC127" i="7"/>
  <c r="BF128" i="7"/>
  <c r="BI129" i="7"/>
  <c r="BL130" i="7"/>
  <c r="F132" i="7"/>
  <c r="I133" i="7"/>
  <c r="L134" i="7"/>
  <c r="O135" i="7"/>
  <c r="AK77" i="7"/>
  <c r="AD136" i="7"/>
  <c r="AH126" i="7"/>
  <c r="X128" i="7"/>
  <c r="BG129" i="7"/>
  <c r="AG131" i="7"/>
  <c r="G133" i="7"/>
  <c r="AP134" i="7"/>
  <c r="P136" i="7"/>
  <c r="AY137" i="7"/>
  <c r="BB123" i="7"/>
  <c r="AM126" i="7"/>
  <c r="M128" i="7"/>
  <c r="BL129" i="7"/>
  <c r="AL131" i="7"/>
  <c r="L133" i="7"/>
  <c r="AU134" i="7"/>
  <c r="U136" i="7"/>
  <c r="BD137" i="7"/>
  <c r="AB124" i="7"/>
  <c r="BD126" i="7"/>
  <c r="AD128" i="7"/>
  <c r="BM129" i="7"/>
  <c r="AM131" i="7"/>
  <c r="M133" i="7"/>
  <c r="AV134" i="7"/>
  <c r="AC77" i="7"/>
  <c r="Y136" i="7"/>
  <c r="AB126" i="7"/>
  <c r="BK127" i="7"/>
  <c r="H130" i="7"/>
  <c r="AT132" i="7"/>
  <c r="AZ134" i="7"/>
  <c r="N136" i="7"/>
  <c r="AW90" i="7"/>
  <c r="AX97" i="7"/>
  <c r="AD102" i="7"/>
  <c r="AL99" i="7"/>
  <c r="AE106" i="7"/>
  <c r="BN111" i="7"/>
  <c r="AF106" i="7"/>
  <c r="F112" i="7"/>
  <c r="AG106" i="7"/>
  <c r="K112" i="7"/>
  <c r="AZ108" i="7"/>
  <c r="AT110" i="7"/>
  <c r="X112" i="7"/>
  <c r="AU113" i="7"/>
  <c r="U116" i="7"/>
  <c r="AR117" i="7"/>
  <c r="F119" i="7"/>
  <c r="AG120" i="7"/>
  <c r="BD121" i="7"/>
  <c r="R123" i="7"/>
  <c r="N116" i="7"/>
  <c r="AK117" i="7"/>
  <c r="BH118" i="7"/>
  <c r="Z120" i="7"/>
  <c r="AW121" i="7"/>
  <c r="K123" i="7"/>
  <c r="AL124" i="7"/>
  <c r="BI125" i="7"/>
  <c r="BM115" i="7"/>
  <c r="AH117" i="7"/>
  <c r="BE118" i="7"/>
  <c r="S120" i="7"/>
  <c r="AT121" i="7"/>
  <c r="H123" i="7"/>
  <c r="AE124" i="7"/>
  <c r="BF125" i="7"/>
  <c r="G116" i="7"/>
  <c r="AE117" i="7"/>
  <c r="BF118" i="7"/>
  <c r="T120" i="7"/>
  <c r="AQ121" i="7"/>
  <c r="I123" i="7"/>
  <c r="AF125" i="7"/>
  <c r="P127" i="7"/>
  <c r="AQ128" i="7"/>
  <c r="BN129" i="7"/>
  <c r="AB131" i="7"/>
  <c r="AE132" i="7"/>
  <c r="AX133" i="7"/>
  <c r="BA134" i="7"/>
  <c r="BD135" i="7"/>
  <c r="AY125" i="7"/>
  <c r="BD128" i="7"/>
  <c r="BM131" i="7"/>
  <c r="M135" i="7"/>
  <c r="AM77" i="7"/>
  <c r="BF127" i="7"/>
  <c r="AI130" i="7"/>
  <c r="AR133" i="7"/>
  <c r="BA136" i="7"/>
  <c r="AE125" i="7"/>
  <c r="AT128" i="7"/>
  <c r="BC131" i="7"/>
  <c r="S135" i="7"/>
  <c r="AX128" i="7"/>
  <c r="AD132" i="7"/>
  <c r="BC135" i="7"/>
  <c r="AH100" i="7"/>
  <c r="AF97" i="7"/>
  <c r="BH109" i="7"/>
  <c r="BI109" i="7"/>
  <c r="K92" i="7"/>
  <c r="L99" i="7"/>
  <c r="BB102" i="7"/>
  <c r="BF99" i="7"/>
  <c r="AY106" i="7"/>
  <c r="AC112" i="7"/>
  <c r="AZ106" i="7"/>
  <c r="Z112" i="7"/>
  <c r="BE106" i="7"/>
  <c r="AE112" i="7"/>
  <c r="BL108" i="7"/>
  <c r="BB110" i="7"/>
  <c r="AB112" i="7"/>
  <c r="BC113" i="7"/>
  <c r="Y116" i="7"/>
  <c r="AV117" i="7"/>
  <c r="N119" i="7"/>
  <c r="AK120" i="7"/>
  <c r="BH121" i="7"/>
  <c r="Z123" i="7"/>
  <c r="R116" i="7"/>
  <c r="AO117" i="7"/>
  <c r="G119" i="7"/>
  <c r="AD120" i="7"/>
  <c r="BA121" i="7"/>
  <c r="S123" i="7"/>
  <c r="AP124" i="7"/>
  <c r="BM125" i="7"/>
  <c r="O116" i="7"/>
  <c r="AL117" i="7"/>
  <c r="BI118" i="7"/>
  <c r="AA120" i="7"/>
  <c r="AX121" i="7"/>
  <c r="L123" i="7"/>
  <c r="AM124" i="7"/>
  <c r="BJ125" i="7"/>
  <c r="L116" i="7"/>
  <c r="AM117" i="7"/>
  <c r="BJ118" i="7"/>
  <c r="X120" i="7"/>
  <c r="AY121" i="7"/>
  <c r="M123" i="7"/>
  <c r="AN125" i="7"/>
  <c r="X127" i="7"/>
  <c r="AU128" i="7"/>
  <c r="I130" i="7"/>
  <c r="AF131" i="7"/>
  <c r="AI132" i="7"/>
  <c r="AL133" i="7"/>
  <c r="AO134" i="7"/>
  <c r="AR135" i="7"/>
  <c r="BD124" i="7"/>
  <c r="AL126" i="7"/>
  <c r="AO127" i="7"/>
  <c r="AR128" i="7"/>
  <c r="AU129" i="7"/>
  <c r="AX130" i="7"/>
  <c r="BA131" i="7"/>
  <c r="BD132" i="7"/>
  <c r="BG133" i="7"/>
  <c r="BJ134" i="7"/>
  <c r="BM135" i="7"/>
  <c r="G137" i="7"/>
  <c r="K77" i="7"/>
  <c r="BJ123" i="7"/>
  <c r="G126" i="7"/>
  <c r="N127" i="7"/>
  <c r="Q128" i="7"/>
  <c r="T129" i="7"/>
  <c r="W130" i="7"/>
  <c r="Z131" i="7"/>
  <c r="AC132" i="7"/>
  <c r="AF133" i="7"/>
  <c r="AI134" i="7"/>
  <c r="AL135" i="7"/>
  <c r="BE136" i="7"/>
  <c r="BH137" i="7"/>
  <c r="BM123" i="7"/>
  <c r="R128" i="7"/>
  <c r="N132" i="7"/>
  <c r="U77" i="7"/>
  <c r="H106" i="7"/>
  <c r="BC98" i="7"/>
  <c r="Z111" i="7"/>
  <c r="W111" i="7"/>
  <c r="F110" i="7"/>
  <c r="L117" i="7"/>
  <c r="AU122" i="7"/>
  <c r="BC119" i="7"/>
  <c r="AC125" i="7"/>
  <c r="AV119" i="7"/>
  <c r="Z125" i="7"/>
  <c r="AW119" i="7"/>
  <c r="AS126" i="7"/>
  <c r="G132" i="7"/>
  <c r="BI123" i="7"/>
  <c r="S129" i="7"/>
  <c r="AE133" i="7"/>
  <c r="AQ137" i="7"/>
  <c r="AX127" i="7"/>
  <c r="BJ131" i="7"/>
  <c r="M136" i="7"/>
  <c r="O126" i="7"/>
  <c r="AB130" i="7"/>
  <c r="AN134" i="7"/>
  <c r="J123" i="7"/>
  <c r="BL122" i="7"/>
  <c r="AS118" i="7"/>
  <c r="AT125" i="7"/>
  <c r="AI121" i="7"/>
  <c r="BB129" i="7"/>
  <c r="AF135" i="7"/>
  <c r="AF128" i="7"/>
  <c r="AU133" i="7"/>
  <c r="AL123" i="7"/>
  <c r="K130" i="7"/>
  <c r="Z135" i="7"/>
  <c r="AF126" i="7"/>
  <c r="AX132" i="7"/>
  <c r="BE131" i="7"/>
  <c r="U128" i="7"/>
  <c r="AP135" i="7"/>
  <c r="BE129" i="7"/>
  <c r="O118" i="7"/>
  <c r="AQ123" i="7"/>
  <c r="Y114" i="7"/>
  <c r="AV127" i="7"/>
  <c r="BI127" i="7"/>
  <c r="AE77" i="7"/>
  <c r="AW132" i="7"/>
  <c r="I129" i="7"/>
  <c r="F136" i="7"/>
  <c r="AD110" i="7"/>
  <c r="BG118" i="7"/>
  <c r="AK121" i="7"/>
  <c r="AE128" i="7"/>
  <c r="AR125" i="7"/>
  <c r="AU131" i="7"/>
  <c r="AZ77" i="7"/>
  <c r="L114" i="7"/>
  <c r="AL119" i="7"/>
  <c r="BN117" i="7"/>
  <c r="AK130" i="7"/>
  <c r="O133" i="7"/>
  <c r="BC134" i="7"/>
  <c r="X134" i="7"/>
  <c r="BF110" i="7"/>
  <c r="BD117" i="7"/>
  <c r="AD123" i="7"/>
  <c r="AH120" i="7"/>
  <c r="L126" i="7"/>
  <c r="AE120" i="7"/>
  <c r="BN125" i="7"/>
  <c r="AF120" i="7"/>
  <c r="AB127" i="7"/>
  <c r="AM132" i="7"/>
  <c r="BL124" i="7"/>
  <c r="AY129" i="7"/>
  <c r="BN134" i="7"/>
  <c r="AJ133" i="7"/>
  <c r="K135" i="7"/>
  <c r="BA116" i="7"/>
  <c r="V114" i="7"/>
  <c r="AX123" i="7"/>
  <c r="BL128" i="7"/>
  <c r="AT131" i="7"/>
  <c r="R132" i="7"/>
  <c r="Z77" i="7"/>
  <c r="W136" i="7"/>
  <c r="G82" i="7"/>
  <c r="V77" i="7"/>
  <c r="H81" i="7"/>
  <c r="M137" i="7"/>
  <c r="AO80" i="7"/>
  <c r="W79" i="7"/>
  <c r="F83" i="7"/>
  <c r="AJ82" i="7"/>
  <c r="N81" i="7"/>
  <c r="AW79" i="7"/>
  <c r="BL83" i="7"/>
  <c r="BL78" i="7"/>
  <c r="AI82" i="7"/>
  <c r="AV81" i="7"/>
  <c r="S80" i="7"/>
  <c r="P80" i="7"/>
  <c r="AH85" i="7"/>
  <c r="L84" i="7"/>
  <c r="X88" i="7"/>
  <c r="BK86" i="7"/>
  <c r="AT87" i="7"/>
  <c r="AO92" i="7"/>
  <c r="BK87" i="7"/>
  <c r="AX92" i="7"/>
  <c r="AE83" i="7"/>
  <c r="AF83" i="7"/>
  <c r="AG83" i="7"/>
  <c r="BH87" i="7"/>
  <c r="O83" i="7"/>
  <c r="P83" i="7"/>
  <c r="Q83" i="7"/>
  <c r="AV87" i="7"/>
  <c r="BD80" i="7"/>
  <c r="I87" i="7"/>
  <c r="J87" i="7"/>
  <c r="BH89" i="7"/>
  <c r="AL95" i="7"/>
  <c r="BF92" i="7"/>
  <c r="H89" i="7"/>
  <c r="V93" i="7"/>
  <c r="BI91" i="7"/>
  <c r="AG97" i="7"/>
  <c r="AS101" i="7"/>
  <c r="BE105" i="7"/>
  <c r="BI98" i="7"/>
  <c r="L103" i="7"/>
  <c r="G84" i="7"/>
  <c r="BE87" i="7"/>
  <c r="R84" i="7"/>
  <c r="AU90" i="7"/>
  <c r="Y96" i="7"/>
  <c r="BI82" i="7"/>
  <c r="N86" i="7"/>
  <c r="S86" i="7"/>
  <c r="BM88" i="7"/>
  <c r="AQ94" i="7"/>
  <c r="AI80" i="7"/>
  <c r="G94" i="7"/>
  <c r="R96" i="7"/>
  <c r="AP93" i="7"/>
  <c r="AQ93" i="7"/>
  <c r="AL100" i="7"/>
  <c r="P106" i="7"/>
  <c r="AQ100" i="7"/>
  <c r="AX105" i="7"/>
  <c r="BB98" i="7"/>
  <c r="BN102" i="7"/>
  <c r="AU98" i="7"/>
  <c r="BG102" i="7"/>
  <c r="AC108" i="7"/>
  <c r="AO112" i="7"/>
  <c r="BL104" i="7"/>
  <c r="BA109" i="7"/>
  <c r="BM113" i="7"/>
  <c r="H107" i="7"/>
  <c r="T111" i="7"/>
  <c r="AL106" i="7"/>
  <c r="AX110" i="7"/>
  <c r="AJ86" i="7"/>
  <c r="AN94" i="7"/>
  <c r="BH91" i="7"/>
  <c r="BM91" i="7"/>
  <c r="BH98" i="7"/>
  <c r="AH104" i="7"/>
  <c r="AI96" i="7"/>
  <c r="U98" i="7"/>
  <c r="AA100" i="7"/>
  <c r="M102" i="7"/>
  <c r="BD103" i="7"/>
  <c r="AL105" i="7"/>
  <c r="BN94" i="7"/>
  <c r="G97" i="7"/>
  <c r="AP98" i="7"/>
  <c r="BI99" i="7"/>
  <c r="AH77" i="7"/>
  <c r="V86" i="7"/>
  <c r="F84" i="7"/>
  <c r="BJ91" i="7"/>
  <c r="AQ91" i="7"/>
  <c r="BM93" i="7"/>
  <c r="AU95" i="7"/>
  <c r="AL89" i="7"/>
  <c r="X91" i="7"/>
  <c r="J93" i="7"/>
  <c r="AQ89" i="7"/>
  <c r="Y91" i="7"/>
  <c r="K93" i="7"/>
  <c r="AL96" i="7"/>
  <c r="X98" i="7"/>
  <c r="F100" i="7"/>
  <c r="L102" i="7"/>
  <c r="BG103" i="7"/>
  <c r="AS105" i="7"/>
  <c r="AQ96" i="7"/>
  <c r="Y98" i="7"/>
  <c r="K100" i="7"/>
  <c r="Q102" i="7"/>
  <c r="BL103" i="7"/>
  <c r="Z105" i="7"/>
  <c r="M95" i="7"/>
  <c r="K97" i="7"/>
  <c r="AD98" i="7"/>
  <c r="BM99" i="7"/>
  <c r="I79" i="7"/>
  <c r="AY91" i="7"/>
  <c r="AE92" i="7"/>
  <c r="F94" i="7"/>
  <c r="T102" i="7"/>
  <c r="AJ99" i="7"/>
  <c r="BJ105" i="7"/>
  <c r="H100" i="7"/>
  <c r="BF102" i="7"/>
  <c r="BD95" i="7"/>
  <c r="BD97" i="7"/>
  <c r="BJ99" i="7"/>
  <c r="AV101" i="7"/>
  <c r="AH103" i="7"/>
  <c r="BG106" i="7"/>
  <c r="AO108" i="7"/>
  <c r="AA110" i="7"/>
  <c r="AG112" i="7"/>
  <c r="S114" i="7"/>
  <c r="BJ115" i="7"/>
  <c r="BD106" i="7"/>
  <c r="AP108" i="7"/>
  <c r="AB110" i="7"/>
  <c r="AH112" i="7"/>
  <c r="P114" i="7"/>
  <c r="BK115" i="7"/>
  <c r="BI106" i="7"/>
  <c r="AU108" i="7"/>
  <c r="AC110" i="7"/>
  <c r="AI112" i="7"/>
  <c r="AJ104" i="7"/>
  <c r="M107" i="7"/>
  <c r="S109" i="7"/>
  <c r="BJ110" i="7"/>
  <c r="AF112" i="7"/>
  <c r="R114" i="7"/>
  <c r="AG116" i="7"/>
  <c r="AZ117" i="7"/>
  <c r="Z119" i="7"/>
  <c r="AS120" i="7"/>
  <c r="BL121" i="7"/>
  <c r="BN113" i="7"/>
  <c r="Z116" i="7"/>
  <c r="AS117" i="7"/>
  <c r="S119" i="7"/>
  <c r="AL120" i="7"/>
  <c r="BE121" i="7"/>
  <c r="AE123" i="7"/>
  <c r="AX124" i="7"/>
  <c r="H126" i="7"/>
  <c r="AA116" i="7"/>
  <c r="AT117" i="7"/>
  <c r="BM118" i="7"/>
  <c r="W120" i="7"/>
  <c r="Z121" i="7"/>
  <c r="AC122" i="7"/>
  <c r="AF123" i="7"/>
  <c r="AI124" i="7"/>
  <c r="AL125" i="7"/>
  <c r="AW114" i="7"/>
  <c r="AF116" i="7"/>
  <c r="AI117" i="7"/>
  <c r="AL118" i="7"/>
  <c r="AO119" i="7"/>
  <c r="AR120" i="7"/>
  <c r="AU121" i="7"/>
  <c r="AX122" i="7"/>
  <c r="M124" i="7"/>
  <c r="Q126" i="7"/>
  <c r="T127" i="7"/>
  <c r="W128" i="7"/>
  <c r="Z129" i="7"/>
  <c r="AC130" i="7"/>
  <c r="AQ84" i="7"/>
  <c r="W87" i="7"/>
  <c r="M88" i="7"/>
  <c r="N88" i="7"/>
  <c r="AT94" i="7"/>
  <c r="Q101" i="7"/>
  <c r="BE94" i="7"/>
  <c r="R101" i="7"/>
  <c r="Q106" i="7"/>
  <c r="U99" i="7"/>
  <c r="BG101" i="7"/>
  <c r="Y103" i="7"/>
  <c r="BL95" i="7"/>
  <c r="AN97" i="7"/>
  <c r="F99" i="7"/>
  <c r="AC100" i="7"/>
  <c r="AZ101" i="7"/>
  <c r="R103" i="7"/>
  <c r="AN105" i="7"/>
  <c r="V107" i="7"/>
  <c r="AW108" i="7"/>
  <c r="K110" i="7"/>
  <c r="AH111" i="7"/>
  <c r="BI112" i="7"/>
  <c r="W114" i="7"/>
  <c r="AT115" i="7"/>
  <c r="AQ105" i="7"/>
  <c r="W107" i="7"/>
  <c r="AT108" i="7"/>
  <c r="L110" i="7"/>
  <c r="AI111" i="7"/>
  <c r="BF112" i="7"/>
  <c r="X114" i="7"/>
  <c r="AU115" i="7"/>
  <c r="AR105" i="7"/>
  <c r="AB107" i="7"/>
  <c r="AY108" i="7"/>
  <c r="M110" i="7"/>
  <c r="AN111" i="7"/>
  <c r="BK112" i="7"/>
  <c r="AR104" i="7"/>
  <c r="BF106" i="7"/>
  <c r="T108" i="7"/>
  <c r="BA85" i="7"/>
  <c r="AB94" i="7"/>
  <c r="AZ91" i="7"/>
  <c r="BA91" i="7"/>
  <c r="AV98" i="7"/>
  <c r="Z104" i="7"/>
  <c r="BA98" i="7"/>
  <c r="AA104" i="7"/>
  <c r="AE97" i="7"/>
  <c r="W101" i="7"/>
  <c r="AT102" i="7"/>
  <c r="BA94" i="7"/>
  <c r="BM96" i="7"/>
  <c r="AA98" i="7"/>
  <c r="BB99" i="7"/>
  <c r="P101" i="7"/>
  <c r="AM102" i="7"/>
  <c r="AC104" i="7"/>
  <c r="AU106" i="7"/>
  <c r="I108" i="7"/>
  <c r="AJ109" i="7"/>
  <c r="BG110" i="7"/>
  <c r="U112" i="7"/>
  <c r="AV113" i="7"/>
  <c r="J115" i="7"/>
  <c r="X104" i="7"/>
  <c r="AV106" i="7"/>
  <c r="J108" i="7"/>
  <c r="AG109" i="7"/>
  <c r="BH110" i="7"/>
  <c r="V112" i="7"/>
  <c r="AS113" i="7"/>
  <c r="K115" i="7"/>
  <c r="AG104" i="7"/>
  <c r="AW106" i="7"/>
  <c r="O108" i="7"/>
  <c r="AL109" i="7"/>
  <c r="BI110" i="7"/>
  <c r="AA112" i="7"/>
  <c r="AX113" i="7"/>
  <c r="R106" i="7"/>
  <c r="AS107" i="7"/>
  <c r="S85" i="7"/>
  <c r="L96" i="7"/>
  <c r="AX94" i="7"/>
  <c r="AA96" i="7"/>
  <c r="BL101" i="7"/>
  <c r="BE108" i="7"/>
  <c r="AI114" i="7"/>
  <c r="BF108" i="7"/>
  <c r="AF114" i="7"/>
  <c r="BK108" i="7"/>
  <c r="G105" i="7"/>
  <c r="AQ109" i="7"/>
  <c r="AG111" i="7"/>
  <c r="BH112" i="7"/>
  <c r="BF114" i="7"/>
  <c r="BE116" i="7"/>
  <c r="S118" i="7"/>
  <c r="AT119" i="7"/>
  <c r="H121" i="7"/>
  <c r="AE122" i="7"/>
  <c r="AS114" i="7"/>
  <c r="AX116" i="7"/>
  <c r="L118" i="7"/>
  <c r="AM119" i="7"/>
  <c r="BJ120" i="7"/>
  <c r="X122" i="7"/>
  <c r="AY123" i="7"/>
  <c r="M125" i="7"/>
  <c r="AD114" i="7"/>
  <c r="AU116" i="7"/>
  <c r="I118" i="7"/>
  <c r="AF119" i="7"/>
  <c r="BG120" i="7"/>
  <c r="U122" i="7"/>
  <c r="AR123" i="7"/>
  <c r="J125" i="7"/>
  <c r="AG114" i="7"/>
  <c r="AR116" i="7"/>
  <c r="J118" i="7"/>
  <c r="AG119" i="7"/>
  <c r="BD120" i="7"/>
  <c r="V122" i="7"/>
  <c r="BF123" i="7"/>
  <c r="AC126" i="7"/>
  <c r="BD127" i="7"/>
  <c r="R129" i="7"/>
  <c r="AO130" i="7"/>
  <c r="BD131" i="7"/>
  <c r="BG132" i="7"/>
  <c r="BJ133" i="7"/>
  <c r="BM134" i="7"/>
  <c r="AK123" i="7"/>
  <c r="AQ125" i="7"/>
  <c r="BJ126" i="7"/>
  <c r="BM127" i="7"/>
  <c r="G129" i="7"/>
  <c r="J130" i="7"/>
  <c r="M131" i="7"/>
  <c r="P132" i="7"/>
  <c r="S133" i="7"/>
  <c r="V134" i="7"/>
  <c r="Y135" i="7"/>
  <c r="AB136" i="7"/>
  <c r="AE137" i="7"/>
  <c r="AI77" i="7"/>
  <c r="AW124" i="7"/>
  <c r="AI126" i="7"/>
  <c r="AL127" i="7"/>
  <c r="AO128" i="7"/>
  <c r="AR129" i="7"/>
  <c r="AU130" i="7"/>
  <c r="AX131" i="7"/>
  <c r="BA132" i="7"/>
  <c r="BD133" i="7"/>
  <c r="BG134" i="7"/>
  <c r="BJ135" i="7"/>
  <c r="BM136" i="7"/>
  <c r="H77" i="7"/>
  <c r="AW123" i="7"/>
  <c r="BC125" i="7"/>
  <c r="G127" i="7"/>
  <c r="J128" i="7"/>
  <c r="M129" i="7"/>
  <c r="P130" i="7"/>
  <c r="S131" i="7"/>
  <c r="V132" i="7"/>
  <c r="Y133" i="7"/>
  <c r="AB134" i="7"/>
  <c r="AE135" i="7"/>
  <c r="BM137" i="7"/>
  <c r="AU132" i="7"/>
  <c r="BN126" i="7"/>
  <c r="AN128" i="7"/>
  <c r="N130" i="7"/>
  <c r="AW131" i="7"/>
  <c r="W133" i="7"/>
  <c r="S136" i="7"/>
  <c r="BG78" i="7"/>
  <c r="R77" i="7"/>
  <c r="O136" i="7"/>
  <c r="K82" i="7"/>
  <c r="AP137" i="7"/>
  <c r="AR81" i="7"/>
  <c r="Z80" i="7"/>
  <c r="BH78" i="7"/>
  <c r="AM83" i="7"/>
  <c r="Q82" i="7"/>
  <c r="AZ80" i="7"/>
  <c r="AH136" i="7"/>
  <c r="AD80" i="7"/>
  <c r="AB78" i="7"/>
  <c r="AO81" i="7"/>
  <c r="AP81" i="7"/>
  <c r="AQ81" i="7"/>
  <c r="AK86" i="7"/>
  <c r="O85" i="7"/>
  <c r="BB83" i="7"/>
  <c r="Z84" i="7"/>
  <c r="AF89" i="7"/>
  <c r="AR93" i="7"/>
  <c r="AO89" i="7"/>
  <c r="BA93" i="7"/>
  <c r="T79" i="7"/>
  <c r="U79" i="7"/>
  <c r="AY84" i="7"/>
  <c r="BK88" i="7"/>
  <c r="BM78" i="7"/>
  <c r="BN78" i="7"/>
  <c r="AM84" i="7"/>
  <c r="AY88" i="7"/>
  <c r="BJ85" i="7"/>
  <c r="AF88" i="7"/>
  <c r="BB84" i="7"/>
  <c r="Z91" i="7"/>
  <c r="R88" i="7"/>
  <c r="P94" i="7"/>
  <c r="M90" i="7"/>
  <c r="AD88" i="7"/>
  <c r="BL92" i="7"/>
  <c r="AJ98" i="7"/>
  <c r="AV102" i="7"/>
  <c r="L95" i="7"/>
  <c r="BL99" i="7"/>
  <c r="O104" i="7"/>
  <c r="W88" i="7"/>
  <c r="AT83" i="7"/>
  <c r="AO85" i="7"/>
  <c r="M92" i="7"/>
  <c r="AG89" i="7"/>
  <c r="BJ82" i="7"/>
  <c r="AO87" i="7"/>
  <c r="BK83" i="7"/>
  <c r="AE90" i="7"/>
  <c r="I96" i="7"/>
  <c r="AM85" i="7"/>
  <c r="AA91" i="7"/>
  <c r="AD89" i="7"/>
  <c r="AE89" i="7"/>
  <c r="T96" i="7"/>
  <c r="BM101" i="7"/>
  <c r="AE96" i="7"/>
  <c r="BN101" i="7"/>
  <c r="BF94" i="7"/>
  <c r="BE99" i="7"/>
  <c r="AS94" i="7"/>
  <c r="AX99" i="7"/>
  <c r="U104" i="7"/>
  <c r="AF109" i="7"/>
  <c r="AR113" i="7"/>
  <c r="AR106" i="7"/>
  <c r="BD110" i="7"/>
  <c r="G115" i="7"/>
  <c r="K108" i="7"/>
  <c r="W112" i="7"/>
  <c r="AO107" i="7"/>
  <c r="BE81" i="7"/>
  <c r="BM92" i="7"/>
  <c r="BK95" i="7"/>
  <c r="Z93" i="7"/>
  <c r="AA93" i="7"/>
  <c r="V100" i="7"/>
  <c r="BI105" i="7"/>
  <c r="BG96" i="7"/>
  <c r="BM98" i="7"/>
  <c r="AU100" i="7"/>
  <c r="AG102" i="7"/>
  <c r="AI104" i="7"/>
  <c r="BB105" i="7"/>
  <c r="AK95" i="7"/>
  <c r="AM97" i="7"/>
  <c r="BF98" i="7"/>
  <c r="P100" i="7"/>
  <c r="X83" i="7"/>
  <c r="AS87" i="7"/>
  <c r="AG85" i="7"/>
  <c r="AY94" i="7"/>
  <c r="J92" i="7"/>
  <c r="X94" i="7"/>
  <c r="AD96" i="7"/>
  <c r="BJ89" i="7"/>
  <c r="AR91" i="7"/>
  <c r="R87" i="7"/>
  <c r="BK89" i="7"/>
  <c r="AW91" i="7"/>
  <c r="BG93" i="7"/>
  <c r="BF96" i="7"/>
  <c r="AR98" i="7"/>
  <c r="AX100" i="7"/>
  <c r="AJ102" i="7"/>
  <c r="R104" i="7"/>
  <c r="BJ93" i="7"/>
  <c r="BK96" i="7"/>
  <c r="AW98" i="7"/>
  <c r="BC100" i="7"/>
  <c r="AK102" i="7"/>
  <c r="W104" i="7"/>
  <c r="BF105" i="7"/>
  <c r="AS95" i="7"/>
  <c r="AA97" i="7"/>
  <c r="BJ98" i="7"/>
  <c r="T100" i="7"/>
  <c r="AP86" i="7"/>
  <c r="K95" i="7"/>
  <c r="AI87" i="7"/>
  <c r="AP96" i="7"/>
  <c r="BN104" i="7"/>
  <c r="BG100" i="7"/>
  <c r="U95" i="7"/>
  <c r="AI101" i="7"/>
  <c r="Q103" i="7"/>
  <c r="AG96" i="7"/>
  <c r="AM98" i="7"/>
  <c r="Y100" i="7"/>
  <c r="G102" i="7"/>
  <c r="AS104" i="7"/>
  <c r="R107" i="7"/>
  <c r="BM108" i="7"/>
  <c r="J111" i="7"/>
  <c r="BA112" i="7"/>
  <c r="AM114" i="7"/>
  <c r="AV104" i="7"/>
  <c r="S107" i="7"/>
  <c r="BJ108" i="7"/>
  <c r="G111" i="7"/>
  <c r="BB112" i="7"/>
  <c r="AN114" i="7"/>
  <c r="BE104" i="7"/>
  <c r="T107" i="7"/>
  <c r="F109" i="7"/>
  <c r="L111" i="7"/>
  <c r="BG112" i="7"/>
  <c r="O105" i="7"/>
  <c r="BA107" i="7"/>
  <c r="AM109" i="7"/>
  <c r="Y111" i="7"/>
  <c r="BL112" i="7"/>
  <c r="AX114" i="7"/>
  <c r="AW116" i="7"/>
  <c r="W118" i="7"/>
  <c r="AP119" i="7"/>
  <c r="BI120" i="7"/>
  <c r="AI122" i="7"/>
  <c r="AK114" i="7"/>
  <c r="AP116" i="7"/>
  <c r="P118" i="7"/>
  <c r="AI119" i="7"/>
  <c r="BB120" i="7"/>
  <c r="AB122" i="7"/>
  <c r="AU123" i="7"/>
  <c r="BN124" i="7"/>
  <c r="AL114" i="7"/>
  <c r="AQ116" i="7"/>
  <c r="BJ117" i="7"/>
  <c r="AJ119" i="7"/>
  <c r="AM120" i="7"/>
  <c r="AP121" i="7"/>
  <c r="AS122" i="7"/>
  <c r="AV123" i="7"/>
  <c r="AY124" i="7"/>
  <c r="BB125" i="7"/>
  <c r="T115" i="7"/>
  <c r="AV116" i="7"/>
  <c r="AY117" i="7"/>
  <c r="BB118" i="7"/>
  <c r="BE119" i="7"/>
  <c r="BH120" i="7"/>
  <c r="BK121" i="7"/>
  <c r="BN122" i="7"/>
  <c r="AS124" i="7"/>
  <c r="AG126" i="7"/>
  <c r="AJ127" i="7"/>
  <c r="AM128" i="7"/>
  <c r="AP129" i="7"/>
  <c r="AS130" i="7"/>
  <c r="BM87" i="7"/>
  <c r="V92" i="7"/>
  <c r="BN89" i="7"/>
  <c r="F90" i="7"/>
  <c r="BN96" i="7"/>
  <c r="AN102" i="7"/>
  <c r="F97" i="7"/>
  <c r="AS102" i="7"/>
  <c r="BA95" i="7"/>
  <c r="X100" i="7"/>
  <c r="V102" i="7"/>
  <c r="BF93" i="7"/>
  <c r="AK96" i="7"/>
  <c r="BL97" i="7"/>
  <c r="Z99" i="7"/>
  <c r="AW100" i="7"/>
  <c r="O102" i="7"/>
  <c r="AL103" i="7"/>
  <c r="S106" i="7"/>
  <c r="AT107" i="7"/>
  <c r="H109" i="7"/>
  <c r="AE110" i="7"/>
  <c r="BF111" i="7"/>
  <c r="T113" i="7"/>
  <c r="AQ114" i="7"/>
  <c r="I116" i="7"/>
  <c r="T106" i="7"/>
  <c r="AQ107" i="7"/>
  <c r="I109" i="7"/>
  <c r="AF110" i="7"/>
  <c r="BC111" i="7"/>
  <c r="U113" i="7"/>
  <c r="AR114" i="7"/>
  <c r="F116" i="7"/>
  <c r="Y106" i="7"/>
  <c r="AV107" i="7"/>
  <c r="J109" i="7"/>
  <c r="AK110" i="7"/>
  <c r="BH111" i="7"/>
  <c r="V113" i="7"/>
  <c r="AE105" i="7"/>
  <c r="Q107" i="7"/>
  <c r="AN108" i="7"/>
  <c r="U92" i="7"/>
  <c r="BC95" i="7"/>
  <c r="N93" i="7"/>
  <c r="O93" i="7"/>
  <c r="N100" i="7"/>
  <c r="AW105" i="7"/>
  <c r="O100" i="7"/>
  <c r="AD105" i="7"/>
  <c r="AH98" i="7"/>
  <c r="AQ101" i="7"/>
  <c r="I103" i="7"/>
  <c r="AF95" i="7"/>
  <c r="X97" i="7"/>
  <c r="AY98" i="7"/>
  <c r="M100" i="7"/>
  <c r="AJ101" i="7"/>
  <c r="BK102" i="7"/>
  <c r="H105" i="7"/>
  <c r="F107" i="7"/>
  <c r="AG108" i="7"/>
  <c r="BD109" i="7"/>
  <c r="R111" i="7"/>
  <c r="AS112" i="7"/>
  <c r="G114" i="7"/>
  <c r="AD115" i="7"/>
  <c r="K105" i="7"/>
  <c r="G107" i="7"/>
  <c r="AD108" i="7"/>
  <c r="BE109" i="7"/>
  <c r="S111" i="7"/>
  <c r="AP112" i="7"/>
  <c r="H114" i="7"/>
  <c r="AE115" i="7"/>
  <c r="L105" i="7"/>
  <c r="L107" i="7"/>
  <c r="AI108" i="7"/>
  <c r="BF109" i="7"/>
  <c r="X111" i="7"/>
  <c r="AU112" i="7"/>
  <c r="L104" i="7"/>
  <c r="AP106" i="7"/>
  <c r="BM107" i="7"/>
  <c r="G91" i="7"/>
  <c r="BE101" i="7"/>
  <c r="BA99" i="7"/>
  <c r="AZ97" i="7"/>
  <c r="Z103" i="7"/>
  <c r="W110" i="7"/>
  <c r="BF115" i="7"/>
  <c r="T110" i="7"/>
  <c r="BG115" i="7"/>
  <c r="Y110" i="7"/>
  <c r="BN106" i="7"/>
  <c r="J110" i="7"/>
  <c r="BE111" i="7"/>
  <c r="W113" i="7"/>
  <c r="AK115" i="7"/>
  <c r="P117" i="7"/>
  <c r="AQ118" i="7"/>
  <c r="BN119" i="7"/>
  <c r="AB121" i="7"/>
  <c r="BC122" i="7"/>
  <c r="X115" i="7"/>
  <c r="I117" i="7"/>
  <c r="AJ118" i="7"/>
  <c r="BG119" i="7"/>
  <c r="U121" i="7"/>
  <c r="AV122" i="7"/>
  <c r="J124" i="7"/>
  <c r="AG125" i="7"/>
  <c r="Q115" i="7"/>
  <c r="F117" i="7"/>
  <c r="AC118" i="7"/>
  <c r="BD119" i="7"/>
  <c r="R121" i="7"/>
  <c r="AO122" i="7"/>
  <c r="G124" i="7"/>
  <c r="AD125" i="7"/>
  <c r="L115" i="7"/>
  <c r="G117" i="7"/>
  <c r="AD118" i="7"/>
  <c r="BA119" i="7"/>
  <c r="S121" i="7"/>
  <c r="AP122" i="7"/>
  <c r="AK124" i="7"/>
  <c r="BA126" i="7"/>
  <c r="O128" i="7"/>
  <c r="AL129" i="7"/>
  <c r="BM130" i="7"/>
  <c r="K132" i="7"/>
  <c r="N133" i="7"/>
  <c r="Q134" i="7"/>
  <c r="T135" i="7"/>
  <c r="H124" i="7"/>
  <c r="M126" i="7"/>
  <c r="Q127" i="7"/>
  <c r="T128" i="7"/>
  <c r="W129" i="7"/>
  <c r="Z130" i="7"/>
  <c r="AC131" i="7"/>
  <c r="AF132" i="7"/>
  <c r="AI133" i="7"/>
  <c r="AL134" i="7"/>
  <c r="AO135" i="7"/>
  <c r="AR136" i="7"/>
  <c r="AU137" i="7"/>
  <c r="AY77" i="7"/>
  <c r="T125" i="7"/>
  <c r="AY126" i="7"/>
  <c r="BB127" i="7"/>
  <c r="BE128" i="7"/>
  <c r="BH129" i="7"/>
  <c r="BK130" i="7"/>
  <c r="BN131" i="7"/>
  <c r="H133" i="7"/>
  <c r="K134" i="7"/>
  <c r="N135" i="7"/>
  <c r="Q136" i="7"/>
  <c r="T137" i="7"/>
  <c r="X77" i="7"/>
  <c r="T124" i="7"/>
  <c r="T126" i="7"/>
  <c r="W127" i="7"/>
  <c r="Z128" i="7"/>
  <c r="AC129" i="7"/>
  <c r="AF130" i="7"/>
  <c r="AI131" i="7"/>
  <c r="AL132" i="7"/>
  <c r="AO133" i="7"/>
  <c r="AR134" i="7"/>
  <c r="AU135" i="7"/>
  <c r="AG137" i="7"/>
  <c r="AV124" i="7"/>
  <c r="AK127" i="7"/>
  <c r="K129" i="7"/>
  <c r="AT130" i="7"/>
  <c r="T132" i="7"/>
  <c r="BC133" i="7"/>
  <c r="BK78" i="7"/>
  <c r="BN136" i="7"/>
  <c r="BC81" i="7"/>
  <c r="BL82" i="7"/>
  <c r="R86" i="7"/>
  <c r="AU94" i="7"/>
  <c r="AR80" i="7"/>
  <c r="AB80" i="7"/>
  <c r="U84" i="7"/>
  <c r="S95" i="7"/>
  <c r="AM99" i="7"/>
  <c r="AC78" i="7"/>
  <c r="AJ93" i="7"/>
  <c r="Y85" i="7"/>
  <c r="Y93" i="7"/>
  <c r="AA103" i="7"/>
  <c r="BH100" i="7"/>
  <c r="AI110" i="7"/>
  <c r="AT103" i="7"/>
  <c r="AJ84" i="7"/>
  <c r="AW95" i="7"/>
  <c r="X99" i="7"/>
  <c r="I106" i="7"/>
  <c r="AV100" i="7"/>
  <c r="M96" i="7"/>
  <c r="U90" i="7"/>
  <c r="AB92" i="7"/>
  <c r="I101" i="7"/>
  <c r="V97" i="7"/>
  <c r="BC104" i="7"/>
  <c r="Q99" i="7"/>
  <c r="AU89" i="7"/>
  <c r="BK97" i="7"/>
  <c r="BG98" i="7"/>
  <c r="AL107" i="7"/>
  <c r="V115" i="7"/>
  <c r="AE111" i="7"/>
  <c r="AR107" i="7"/>
  <c r="AD106" i="7"/>
  <c r="S113" i="7"/>
  <c r="BF119" i="7"/>
  <c r="M117" i="7"/>
  <c r="AR122" i="7"/>
  <c r="BG116" i="7"/>
  <c r="BF121" i="7"/>
  <c r="I126" i="7"/>
  <c r="I119" i="7"/>
  <c r="U123" i="7"/>
  <c r="BC128" i="7"/>
  <c r="H94" i="7"/>
  <c r="BK103" i="7"/>
  <c r="S101" i="7"/>
  <c r="W98" i="7"/>
  <c r="M104" i="7"/>
  <c r="BC110" i="7"/>
  <c r="P104" i="7"/>
  <c r="AZ110" i="7"/>
  <c r="Y104" i="7"/>
  <c r="BE110" i="7"/>
  <c r="AK107" i="7"/>
  <c r="BB88" i="7"/>
  <c r="AP101" i="7"/>
  <c r="AC103" i="7"/>
  <c r="AG100" i="7"/>
  <c r="AD107" i="7"/>
  <c r="BM112" i="7"/>
  <c r="AA107" i="7"/>
  <c r="BN112" i="7"/>
  <c r="AF107" i="7"/>
  <c r="F113" i="7"/>
  <c r="V89" i="7"/>
  <c r="BL105" i="7"/>
  <c r="G106" i="7"/>
  <c r="T112" i="7"/>
  <c r="BK118" i="7"/>
  <c r="BL115" i="7"/>
  <c r="AS121" i="7"/>
  <c r="BE115" i="7"/>
  <c r="AL121" i="7"/>
  <c r="BH115" i="7"/>
  <c r="AM121" i="7"/>
  <c r="AI128" i="7"/>
  <c r="AD133" i="7"/>
  <c r="AD126" i="7"/>
  <c r="AP130" i="7"/>
  <c r="BB134" i="7"/>
  <c r="AT123" i="7"/>
  <c r="L129" i="7"/>
  <c r="X133" i="7"/>
  <c r="AJ137" i="7"/>
  <c r="AM127" i="7"/>
  <c r="AY131" i="7"/>
  <c r="BM77" i="7"/>
  <c r="AA129" i="7"/>
  <c r="BF134" i="7"/>
  <c r="BL136" i="7"/>
  <c r="BC77" i="7"/>
  <c r="BC126" i="7"/>
  <c r="BI128" i="7"/>
  <c r="F131" i="7"/>
  <c r="AB133" i="7"/>
  <c r="AH135" i="7"/>
  <c r="X137" i="7"/>
  <c r="BH124" i="7"/>
  <c r="AQ127" i="7"/>
  <c r="AW129" i="7"/>
  <c r="J132" i="7"/>
  <c r="BI133" i="7"/>
  <c r="AY135" i="7"/>
  <c r="AG123" i="7"/>
  <c r="O127" i="7"/>
  <c r="AK129" i="7"/>
  <c r="BJ132" i="7"/>
  <c r="BA77" i="7"/>
  <c r="M93" i="7"/>
  <c r="X103" i="7"/>
  <c r="AW96" i="7"/>
  <c r="BF103" i="7"/>
  <c r="AF113" i="7"/>
  <c r="Q109" i="7"/>
  <c r="BJ103" i="7"/>
  <c r="AH113" i="7"/>
  <c r="AY109" i="7"/>
  <c r="BM111" i="7"/>
  <c r="Z114" i="7"/>
  <c r="BI116" i="7"/>
  <c r="AU118" i="7"/>
  <c r="BA120" i="7"/>
  <c r="AM122" i="7"/>
  <c r="AF115" i="7"/>
  <c r="BE117" i="7"/>
  <c r="AQ119" i="7"/>
  <c r="AC121" i="7"/>
  <c r="AI123" i="7"/>
  <c r="Q125" i="7"/>
  <c r="Y115" i="7"/>
  <c r="BB117" i="7"/>
  <c r="AN119" i="7"/>
  <c r="V121" i="7"/>
  <c r="AB123" i="7"/>
  <c r="N125" i="7"/>
  <c r="AB115" i="7"/>
  <c r="BC117" i="7"/>
  <c r="AK119" i="7"/>
  <c r="W121" i="7"/>
  <c r="AC123" i="7"/>
  <c r="AK126" i="7"/>
  <c r="S128" i="7"/>
  <c r="Y130" i="7"/>
  <c r="BH131" i="7"/>
  <c r="AH133" i="7"/>
  <c r="H135" i="7"/>
  <c r="P124" i="7"/>
  <c r="H128" i="7"/>
  <c r="AZ132" i="7"/>
  <c r="AV136" i="7"/>
  <c r="J127" i="7"/>
  <c r="V131" i="7"/>
  <c r="R135" i="7"/>
  <c r="BE123" i="7"/>
  <c r="AG129" i="7"/>
  <c r="AS133" i="7"/>
  <c r="G125" i="7"/>
  <c r="Q133" i="7"/>
  <c r="AV93" i="7"/>
  <c r="M103" i="7"/>
  <c r="AW112" i="7"/>
  <c r="O87" i="7"/>
  <c r="AT104" i="7"/>
  <c r="BI94" i="7"/>
  <c r="AU102" i="7"/>
  <c r="BK110" i="7"/>
  <c r="N108" i="7"/>
  <c r="O115" i="7"/>
  <c r="H111" i="7"/>
  <c r="AA109" i="7"/>
  <c r="AW111" i="7"/>
  <c r="AE113" i="7"/>
  <c r="AS116" i="7"/>
  <c r="AE118" i="7"/>
  <c r="Q120" i="7"/>
  <c r="W122" i="7"/>
  <c r="BI114" i="7"/>
  <c r="U117" i="7"/>
  <c r="AA119" i="7"/>
  <c r="M121" i="7"/>
  <c r="BD122" i="7"/>
  <c r="BJ124" i="7"/>
  <c r="BB114" i="7"/>
  <c r="R117" i="7"/>
  <c r="X119" i="7"/>
  <c r="F121" i="7"/>
  <c r="BA122" i="7"/>
  <c r="BG124" i="7"/>
  <c r="BE114" i="7"/>
  <c r="O117" i="7"/>
  <c r="U119" i="7"/>
  <c r="G121" i="7"/>
  <c r="BB122" i="7"/>
  <c r="U126" i="7"/>
  <c r="BL127" i="7"/>
  <c r="AX129" i="7"/>
  <c r="AV131" i="7"/>
  <c r="F133" i="7"/>
  <c r="Y134" i="7"/>
  <c r="BH135" i="7"/>
  <c r="BG125" i="7"/>
  <c r="Y127" i="7"/>
  <c r="BH128" i="7"/>
  <c r="R130" i="7"/>
  <c r="AK131" i="7"/>
  <c r="K133" i="7"/>
  <c r="AD134" i="7"/>
  <c r="AW135" i="7"/>
  <c r="W137" i="7"/>
  <c r="AQ77" i="7"/>
  <c r="AJ125" i="7"/>
  <c r="AD127" i="7"/>
  <c r="AW128" i="7"/>
  <c r="G130" i="7"/>
  <c r="AP131" i="7"/>
  <c r="BI132" i="7"/>
  <c r="S134" i="7"/>
  <c r="BB135" i="7"/>
  <c r="AB137" i="7"/>
  <c r="AV77" i="7"/>
  <c r="U129" i="7"/>
  <c r="AJ134" i="7"/>
  <c r="AH93" i="7"/>
  <c r="AR101" i="7"/>
  <c r="S105" i="7"/>
  <c r="AT106" i="7"/>
  <c r="AI118" i="7"/>
  <c r="BN116" i="7"/>
  <c r="F124" i="7"/>
  <c r="N121" i="7"/>
  <c r="BH116" i="7"/>
  <c r="AC124" i="7"/>
  <c r="J133" i="7"/>
  <c r="M127" i="7"/>
  <c r="AB132" i="7"/>
  <c r="AU77" i="7"/>
  <c r="BD129" i="7"/>
  <c r="J135" i="7"/>
  <c r="S127" i="7"/>
  <c r="AH132" i="7"/>
  <c r="AF117" i="7"/>
  <c r="Z124" i="7"/>
  <c r="AH121" i="7"/>
  <c r="AT118" i="7"/>
  <c r="T131" i="7"/>
  <c r="Z126" i="7"/>
  <c r="AR132" i="7"/>
  <c r="BK126" i="7"/>
  <c r="T133" i="7"/>
  <c r="AR124" i="7"/>
  <c r="BA133" i="7"/>
  <c r="O77" i="7"/>
  <c r="AG132" i="7"/>
  <c r="BN132" i="7"/>
  <c r="H118" i="7"/>
  <c r="Q122" i="7"/>
  <c r="AZ131" i="7"/>
  <c r="L132" i="7"/>
  <c r="AN129" i="7"/>
  <c r="L130" i="7"/>
  <c r="AB111" i="7"/>
  <c r="H116" i="7"/>
  <c r="AW115" i="7"/>
  <c r="AI129" i="7"/>
  <c r="AI127" i="7"/>
  <c r="AY127" i="7"/>
  <c r="AC111" i="7"/>
  <c r="I125" i="7"/>
  <c r="BF133" i="7"/>
  <c r="AE126" i="7"/>
  <c r="O131" i="7"/>
  <c r="AJ112" i="7"/>
  <c r="AO120" i="7"/>
  <c r="K119" i="7"/>
  <c r="S116" i="7"/>
  <c r="T123" i="7"/>
  <c r="BN118" i="7"/>
  <c r="AY128" i="7"/>
  <c r="AS134" i="7"/>
  <c r="AV128" i="7"/>
  <c r="K137" i="7"/>
  <c r="AV126" i="7"/>
  <c r="BD112" i="7"/>
  <c r="AY120" i="7"/>
  <c r="BC132" i="7"/>
  <c r="AH127" i="7"/>
  <c r="AA135" i="7"/>
  <c r="H97" i="7"/>
  <c r="AM123" i="7"/>
  <c r="AG115" i="7"/>
  <c r="AR119" i="7"/>
  <c r="AD121" i="7"/>
  <c r="R125" i="7"/>
  <c r="AJ115" i="7"/>
  <c r="AS119" i="7"/>
  <c r="AA121" i="7"/>
  <c r="AO126" i="7"/>
  <c r="AA128" i="7"/>
  <c r="BL131" i="7"/>
  <c r="V133" i="7"/>
  <c r="BA123" i="7"/>
  <c r="V126" i="7"/>
  <c r="BE127" i="7"/>
  <c r="AH130" i="7"/>
  <c r="H132" i="7"/>
  <c r="AT134" i="7"/>
  <c r="T136" i="7"/>
  <c r="AM137" i="7"/>
  <c r="AA126" i="7"/>
  <c r="AT127" i="7"/>
  <c r="AM130" i="7"/>
  <c r="BF131" i="7"/>
  <c r="AY134" i="7"/>
  <c r="I136" i="7"/>
  <c r="AR137" i="7"/>
  <c r="X130" i="7"/>
  <c r="W135" i="7"/>
  <c r="P105" i="7"/>
  <c r="AL108" i="7"/>
  <c r="BJ119" i="7"/>
  <c r="AB118" i="7"/>
  <c r="BJ114" i="7"/>
  <c r="Z118" i="7"/>
  <c r="K128" i="7"/>
  <c r="P128" i="7"/>
  <c r="AH134" i="7"/>
  <c r="BG130" i="7"/>
  <c r="P137" i="7"/>
  <c r="AK133" i="7"/>
  <c r="Y117" i="7"/>
  <c r="W124" i="7"/>
  <c r="BF122" i="7"/>
  <c r="AC127" i="7"/>
  <c r="BA135" i="7"/>
  <c r="W134" i="7"/>
  <c r="AL128" i="7"/>
  <c r="I124" i="7"/>
  <c r="AS136" i="7"/>
  <c r="AE119" i="7"/>
  <c r="BK117" i="7"/>
  <c r="U135" i="7"/>
  <c r="U133" i="7"/>
  <c r="H108" i="7"/>
  <c r="BE122" i="7"/>
  <c r="AX134" i="7"/>
  <c r="BD134" i="7"/>
  <c r="AP114" i="7"/>
  <c r="AN123" i="7"/>
  <c r="AQ130" i="7"/>
  <c r="P107" i="7"/>
  <c r="BK113" i="7"/>
  <c r="BI121" i="7"/>
  <c r="AP117" i="7"/>
  <c r="BC121" i="7"/>
  <c r="Q130" i="7"/>
  <c r="AV135" i="7"/>
  <c r="N126" i="7"/>
  <c r="BK131" i="7"/>
  <c r="BM120" i="7"/>
  <c r="BF126" i="7"/>
  <c r="AZ133" i="7"/>
  <c r="L112" i="7"/>
  <c r="AY112" i="7"/>
  <c r="V116" i="7"/>
  <c r="T116" i="7"/>
  <c r="AP126" i="7"/>
  <c r="AA130" i="7"/>
  <c r="AT116" i="7"/>
  <c r="BL137" i="7"/>
  <c r="BG111" i="7"/>
  <c r="M99" i="7"/>
  <c r="BF87" i="7"/>
  <c r="AA99" i="7"/>
  <c r="BG97" i="7"/>
  <c r="P97" i="7"/>
  <c r="AF105" i="7"/>
  <c r="AJ105" i="7"/>
  <c r="R113" i="7"/>
  <c r="H115" i="7"/>
  <c r="BC120" i="7"/>
  <c r="F125" i="7"/>
  <c r="AZ127" i="7"/>
  <c r="AD84" i="7"/>
  <c r="BI96" i="7"/>
  <c r="AB109" i="7"/>
  <c r="AC109" i="7"/>
  <c r="J106" i="7"/>
  <c r="F102" i="7"/>
  <c r="J99" i="7"/>
  <c r="AY105" i="7"/>
  <c r="AM111" i="7"/>
  <c r="X108" i="7"/>
  <c r="N99" i="7"/>
  <c r="AN117" i="7"/>
  <c r="N123" i="7"/>
  <c r="O120" i="7"/>
  <c r="L127" i="7"/>
  <c r="AA132" i="7"/>
  <c r="AY133" i="7"/>
  <c r="BK137" i="7"/>
  <c r="AG136" i="7"/>
  <c r="AJ126" i="7"/>
  <c r="BA127" i="7"/>
  <c r="J134" i="7"/>
  <c r="BH125" i="7"/>
  <c r="AY130" i="7"/>
  <c r="BK134" i="7"/>
  <c r="AA127" i="7"/>
  <c r="Q129" i="7"/>
  <c r="AI135" i="7"/>
  <c r="BN128" i="7"/>
  <c r="BG131" i="7"/>
  <c r="W103" i="7"/>
  <c r="U94" i="7"/>
  <c r="BC107" i="7"/>
  <c r="W109" i="7"/>
  <c r="AO111" i="7"/>
  <c r="AA118" i="7"/>
  <c r="O122" i="7"/>
  <c r="Q117" i="7"/>
  <c r="AZ122" i="7"/>
  <c r="BF124" i="7"/>
  <c r="P119" i="7"/>
  <c r="BC124" i="7"/>
  <c r="AO114" i="7"/>
  <c r="BL120" i="7"/>
  <c r="AT122" i="7"/>
  <c r="AT129" i="7"/>
  <c r="AR131" i="7"/>
  <c r="AS123" i="7"/>
  <c r="AS135" i="7"/>
  <c r="W126" i="7"/>
  <c r="AB77" i="7"/>
  <c r="BG127" i="7"/>
  <c r="AQ131" i="7"/>
  <c r="Q137" i="7"/>
  <c r="AX112" i="7"/>
  <c r="T101" i="7"/>
  <c r="AN109" i="7"/>
  <c r="AP109" i="7"/>
  <c r="AW107" i="7"/>
  <c r="BI115" i="7"/>
  <c r="BB119" i="7"/>
  <c r="U114" i="7"/>
  <c r="AX120" i="7"/>
  <c r="N114" i="7"/>
  <c r="BC116" i="7"/>
  <c r="AG122" i="7"/>
  <c r="I114" i="7"/>
  <c r="AP118" i="7"/>
  <c r="BI124" i="7"/>
  <c r="AD129" i="7"/>
  <c r="AY132" i="7"/>
  <c r="AA125" i="7"/>
  <c r="BK129" i="7"/>
  <c r="U131" i="7"/>
  <c r="AG135" i="7"/>
  <c r="AZ136" i="7"/>
  <c r="BG126" i="7"/>
  <c r="J131" i="7"/>
  <c r="V135" i="7"/>
  <c r="L137" i="7"/>
  <c r="AG133" i="7"/>
  <c r="N96" i="7"/>
  <c r="BN109" i="7"/>
  <c r="AC115" i="7"/>
  <c r="Y118" i="7"/>
  <c r="BE130" i="7"/>
  <c r="F126" i="7"/>
  <c r="BA128" i="7"/>
  <c r="L124" i="7"/>
  <c r="AO137" i="7"/>
  <c r="W117" i="7"/>
  <c r="H127" i="7"/>
  <c r="BG137" i="7"/>
  <c r="AR130" i="7"/>
  <c r="H136" i="7"/>
  <c r="AA122" i="7"/>
  <c r="AB119" i="7"/>
  <c r="AK128" i="7"/>
  <c r="AU125" i="7"/>
  <c r="BD115" i="7"/>
  <c r="AC134" i="7"/>
  <c r="AB104" i="7"/>
  <c r="N122" i="7"/>
  <c r="BL126" i="7"/>
  <c r="AW117" i="7"/>
  <c r="AQ117" i="7"/>
  <c r="BD125" i="7"/>
  <c r="BK133" i="7"/>
  <c r="AV137" i="7"/>
  <c r="N129" i="7"/>
  <c r="X136" i="7"/>
  <c r="AC137" i="7"/>
  <c r="J77" i="7"/>
  <c r="V80" i="7"/>
  <c r="M80" i="7"/>
  <c r="H83" i="7"/>
  <c r="BE84" i="7"/>
  <c r="AR90" i="7"/>
  <c r="BB85" i="7"/>
  <c r="AP85" i="7"/>
  <c r="T86" i="7"/>
  <c r="P91" i="7"/>
  <c r="AY103" i="7"/>
  <c r="G85" i="7"/>
  <c r="BD90" i="7"/>
  <c r="BF91" i="7"/>
  <c r="BA90" i="7"/>
  <c r="BB97" i="7"/>
  <c r="AO96" i="7"/>
  <c r="AU114" i="7"/>
  <c r="N109" i="7"/>
  <c r="X90" i="7"/>
  <c r="AW101" i="7"/>
  <c r="J101" i="7"/>
  <c r="AJ96" i="7"/>
  <c r="U83" i="7"/>
  <c r="AP92" i="7"/>
  <c r="AA92" i="7"/>
  <c r="AL94" i="7"/>
  <c r="BD102" i="7"/>
  <c r="AB99" i="7"/>
  <c r="M106" i="7"/>
  <c r="AJ100" i="7"/>
  <c r="AE99" i="7"/>
  <c r="BC101" i="7"/>
  <c r="AS100" i="7"/>
  <c r="AR109" i="7"/>
  <c r="AA105" i="7"/>
  <c r="M113" i="7"/>
  <c r="AX109" i="7"/>
  <c r="P108" i="7"/>
  <c r="U115" i="7"/>
  <c r="AF121" i="7"/>
  <c r="AF118" i="7"/>
  <c r="BK123" i="7"/>
  <c r="AG118" i="7"/>
  <c r="BI122" i="7"/>
  <c r="AZ115" i="7"/>
  <c r="L120" i="7"/>
  <c r="P125" i="7"/>
  <c r="BF129" i="7"/>
  <c r="AB91" i="7"/>
  <c r="AG98" i="7"/>
  <c r="AP102" i="7"/>
  <c r="AT99" i="7"/>
  <c r="AQ106" i="7"/>
  <c r="Q112" i="7"/>
  <c r="AN106" i="7"/>
  <c r="R112" i="7"/>
  <c r="AS106" i="7"/>
  <c r="S112" i="7"/>
  <c r="BC88" i="7"/>
  <c r="AG95" i="7"/>
  <c r="R94" i="7"/>
  <c r="K96" i="7"/>
  <c r="BH101" i="7"/>
  <c r="BA108" i="7"/>
  <c r="AA114" i="7"/>
  <c r="BB108" i="7"/>
  <c r="AB114" i="7"/>
  <c r="BC108" i="7"/>
  <c r="BH104" i="7"/>
  <c r="W96" i="7"/>
  <c r="AT111" i="7"/>
  <c r="AV111" i="7"/>
  <c r="AQ113" i="7"/>
  <c r="Y120" i="7"/>
  <c r="AG117" i="7"/>
  <c r="G123" i="7"/>
  <c r="Z117" i="7"/>
  <c r="BM122" i="7"/>
  <c r="AA117" i="7"/>
  <c r="BJ122" i="7"/>
  <c r="BJ129" i="7"/>
  <c r="AG134" i="7"/>
  <c r="AG127" i="7"/>
  <c r="AS131" i="7"/>
  <c r="BE135" i="7"/>
  <c r="AZ125" i="7"/>
  <c r="O130" i="7"/>
  <c r="AA134" i="7"/>
  <c r="AN77" i="7"/>
  <c r="AP128" i="7"/>
  <c r="BB132" i="7"/>
  <c r="BJ136" i="7"/>
  <c r="BJ130" i="7"/>
  <c r="AC135" i="7"/>
  <c r="S137" i="7"/>
  <c r="Y124" i="7"/>
  <c r="Z127" i="7"/>
  <c r="AF129" i="7"/>
  <c r="BB131" i="7"/>
  <c r="BH133" i="7"/>
  <c r="AX135" i="7"/>
  <c r="L77" i="7"/>
  <c r="BK125" i="7"/>
  <c r="N128" i="7"/>
  <c r="AJ130" i="7"/>
  <c r="Z132" i="7"/>
  <c r="P134" i="7"/>
  <c r="BE137" i="7"/>
  <c r="AJ124" i="7"/>
  <c r="AE127" i="7"/>
  <c r="AN130" i="7"/>
  <c r="AW133" i="7"/>
  <c r="AW137" i="7"/>
  <c r="AX90" i="7"/>
  <c r="AR96" i="7"/>
  <c r="K98" i="7"/>
  <c r="BB107" i="7"/>
  <c r="BC114" i="7"/>
  <c r="AR110" i="7"/>
  <c r="BH107" i="7"/>
  <c r="AU105" i="7"/>
  <c r="N110" i="7"/>
  <c r="AR112" i="7"/>
  <c r="BN114" i="7"/>
  <c r="X117" i="7"/>
  <c r="AD119" i="7"/>
  <c r="L121" i="7"/>
  <c r="BG122" i="7"/>
  <c r="AH116" i="7"/>
  <c r="T118" i="7"/>
  <c r="BK119" i="7"/>
  <c r="H122" i="7"/>
  <c r="BC123" i="7"/>
  <c r="AO125" i="7"/>
  <c r="AE116" i="7"/>
  <c r="M118" i="7"/>
  <c r="BH119" i="7"/>
  <c r="BN121" i="7"/>
  <c r="AZ123" i="7"/>
  <c r="AH125" i="7"/>
  <c r="AB116" i="7"/>
  <c r="N118" i="7"/>
  <c r="BI119" i="7"/>
  <c r="F122" i="7"/>
  <c r="BN123" i="7"/>
  <c r="BE126" i="7"/>
  <c r="BK128" i="7"/>
  <c r="AW130" i="7"/>
  <c r="O132" i="7"/>
  <c r="BN133" i="7"/>
  <c r="X135" i="7"/>
  <c r="S125" i="7"/>
  <c r="AQ129" i="7"/>
  <c r="AM133" i="7"/>
  <c r="AI137" i="7"/>
  <c r="AC128" i="7"/>
  <c r="I132" i="7"/>
  <c r="BN135" i="7"/>
  <c r="AN126" i="7"/>
  <c r="T130" i="7"/>
  <c r="AF134" i="7"/>
  <c r="BA129" i="7"/>
  <c r="BM133" i="7"/>
  <c r="AM93" i="7"/>
  <c r="Q100" i="7"/>
  <c r="AL115" i="7"/>
  <c r="AZ94" i="7"/>
  <c r="AQ104" i="7"/>
  <c r="AK104" i="7"/>
  <c r="AZ113" i="7"/>
  <c r="AO109" i="7"/>
  <c r="AO104" i="7"/>
  <c r="AO103" i="7"/>
  <c r="BC109" i="7"/>
  <c r="H112" i="7"/>
  <c r="AH114" i="7"/>
  <c r="H117" i="7"/>
  <c r="AY118" i="7"/>
  <c r="BE120" i="7"/>
  <c r="AQ122" i="7"/>
  <c r="AV115" i="7"/>
  <c r="BM117" i="7"/>
  <c r="AU119" i="7"/>
  <c r="AG121" i="7"/>
  <c r="Y125" i="7"/>
  <c r="BF117" i="7"/>
  <c r="AJ123" i="7"/>
  <c r="BG117" i="7"/>
  <c r="AH123" i="7"/>
  <c r="AG130" i="7"/>
  <c r="BE134" i="7"/>
  <c r="O129" i="7"/>
  <c r="AA133" i="7"/>
  <c r="BG77" i="7"/>
  <c r="BM128" i="7"/>
  <c r="P133" i="7"/>
  <c r="AM125" i="7"/>
  <c r="AT105" i="7"/>
  <c r="BA111" i="7"/>
  <c r="AK122" i="7"/>
  <c r="M134" i="7"/>
  <c r="L125" i="7"/>
  <c r="V128" i="7"/>
  <c r="AW125" i="7"/>
  <c r="W132" i="7"/>
  <c r="BN127" i="7"/>
  <c r="BG135" i="7"/>
  <c r="AS77" i="7"/>
  <c r="BI134" i="7"/>
  <c r="BF135" i="7"/>
  <c r="U120" i="7"/>
  <c r="BH130" i="7"/>
  <c r="AI125" i="7"/>
  <c r="G122" i="7"/>
  <c r="AQ124" i="7"/>
  <c r="BB130" i="7"/>
  <c r="BK124" i="7"/>
  <c r="H120" i="7"/>
  <c r="F130" i="7"/>
  <c r="AC116" i="7"/>
  <c r="H119" i="7"/>
  <c r="Q123" i="7"/>
  <c r="BH132" i="7"/>
  <c r="AC119" i="7"/>
  <c r="AU82" i="7"/>
  <c r="AY79" i="7"/>
  <c r="AI90" i="7"/>
  <c r="AE80" i="7"/>
  <c r="H90" i="7"/>
  <c r="F101" i="7"/>
  <c r="BL88" i="7"/>
  <c r="BA97" i="7"/>
  <c r="W106" i="7"/>
  <c r="O89" i="7"/>
  <c r="AY104" i="7"/>
  <c r="V90" i="7"/>
  <c r="BI102" i="7"/>
  <c r="U102" i="7"/>
  <c r="AS109" i="7"/>
  <c r="BI111" i="7"/>
  <c r="Y121" i="7"/>
  <c r="R122" i="7"/>
  <c r="O97" i="7"/>
  <c r="F115" i="7"/>
  <c r="AH109" i="7"/>
  <c r="AJ95" i="7"/>
  <c r="AV105" i="7"/>
  <c r="AR111" i="7"/>
  <c r="AU111" i="7"/>
  <c r="BE125" i="7"/>
  <c r="AX125" i="7"/>
  <c r="AN124" i="7"/>
  <c r="U132" i="7"/>
  <c r="BH134" i="7"/>
  <c r="W77" i="7"/>
  <c r="AS128" i="7"/>
  <c r="H137" i="7"/>
  <c r="W131" i="7"/>
  <c r="V136" i="7"/>
  <c r="T85" i="7"/>
  <c r="AQ110" i="7"/>
  <c r="AS110" i="7"/>
  <c r="AA113" i="7"/>
  <c r="I120" i="7"/>
  <c r="W119" i="7"/>
  <c r="AT114" i="7"/>
  <c r="AW122" i="7"/>
  <c r="Q119" i="7"/>
  <c r="K126" i="7"/>
  <c r="R133" i="7"/>
  <c r="U127" i="7"/>
  <c r="AV129" i="7"/>
  <c r="Y137" i="7"/>
  <c r="AX98" i="7"/>
  <c r="AA101" i="7"/>
  <c r="AN104" i="7"/>
  <c r="Q111" i="7"/>
  <c r="K118" i="7"/>
  <c r="BJ116" i="7"/>
  <c r="AJ122" i="7"/>
  <c r="AU120" i="7"/>
  <c r="BD116" i="7"/>
  <c r="AD122" i="7"/>
  <c r="L131" i="7"/>
  <c r="AB135" i="7"/>
  <c r="I127" i="7"/>
  <c r="AN132" i="7"/>
  <c r="AA77" i="7"/>
  <c r="AG128" i="7"/>
  <c r="BL133" i="7"/>
  <c r="AU127" i="7"/>
  <c r="K114" i="7"/>
  <c r="AN122" i="7"/>
  <c r="BM114" i="7"/>
  <c r="Y131" i="7"/>
  <c r="G134" i="7"/>
  <c r="N120" i="7"/>
  <c r="AO131" i="7"/>
  <c r="AJ77" i="7"/>
  <c r="BB128" i="7"/>
  <c r="I131" i="7"/>
  <c r="AM113" i="7"/>
  <c r="AC136" i="7"/>
  <c r="AA137" i="7"/>
  <c r="R119" i="7"/>
  <c r="BB121" i="7"/>
  <c r="AS127" i="7"/>
  <c r="AI109" i="7"/>
  <c r="BJ79" i="7"/>
  <c r="AI78" i="7"/>
  <c r="H79" i="7"/>
  <c r="BL77" i="7"/>
  <c r="BN82" i="7"/>
  <c r="AC85" i="7"/>
  <c r="AF78" i="7"/>
  <c r="BG82" i="7"/>
  <c r="O79" i="7"/>
  <c r="AW92" i="7"/>
  <c r="BC89" i="7"/>
  <c r="BC96" i="7"/>
  <c r="H85" i="7"/>
  <c r="AJ87" i="7"/>
  <c r="Q89" i="7"/>
  <c r="BB90" i="7"/>
  <c r="AF103" i="7"/>
  <c r="BA100" i="7"/>
  <c r="AU107" i="7"/>
  <c r="Z113" i="7"/>
  <c r="N89" i="7"/>
  <c r="AG94" i="7"/>
  <c r="P103" i="7"/>
  <c r="BC97" i="7"/>
  <c r="G89" i="7"/>
  <c r="G95" i="7"/>
  <c r="F88" i="7"/>
  <c r="U97" i="7"/>
  <c r="BJ104" i="7"/>
  <c r="N101" i="7"/>
  <c r="P96" i="7"/>
  <c r="AJ89" i="7"/>
  <c r="Q94" i="7"/>
  <c r="AX93" i="7"/>
  <c r="AY102" i="7"/>
  <c r="AD111" i="7"/>
  <c r="AM107" i="7"/>
  <c r="S115" i="7"/>
  <c r="AF111" i="7"/>
  <c r="BG109" i="7"/>
  <c r="T117" i="7"/>
  <c r="AY122" i="7"/>
  <c r="AY119" i="7"/>
  <c r="AK125" i="7"/>
  <c r="AZ119" i="7"/>
  <c r="BL123" i="7"/>
  <c r="BL116" i="7"/>
  <c r="O121" i="7"/>
  <c r="AW126" i="7"/>
  <c r="BI130" i="7"/>
  <c r="AG91" i="7"/>
  <c r="G104" i="7"/>
  <c r="AK94" i="7"/>
  <c r="L101" i="7"/>
  <c r="BN107" i="7"/>
  <c r="AN113" i="7"/>
  <c r="F108" i="7"/>
  <c r="AO113" i="7"/>
  <c r="G108" i="7"/>
  <c r="AT113" i="7"/>
  <c r="AS89" i="7"/>
  <c r="AK101" i="7"/>
  <c r="AK99" i="7"/>
  <c r="AV97" i="7"/>
  <c r="V103" i="7"/>
  <c r="O110" i="7"/>
  <c r="BB115" i="7"/>
  <c r="P110" i="7"/>
  <c r="AY115" i="7"/>
  <c r="U110" i="7"/>
  <c r="BJ106" i="7"/>
  <c r="J102" i="7"/>
  <c r="BG105" i="7"/>
  <c r="AF108" i="7"/>
  <c r="M116" i="7"/>
  <c r="AZ121" i="7"/>
  <c r="BD118" i="7"/>
  <c r="AD124" i="7"/>
  <c r="BA118" i="7"/>
  <c r="AA124" i="7"/>
  <c r="AX118" i="7"/>
  <c r="X125" i="7"/>
  <c r="X131" i="7"/>
  <c r="AJ135" i="7"/>
  <c r="AJ128" i="7"/>
  <c r="AV132" i="7"/>
  <c r="BH136" i="7"/>
  <c r="F127" i="7"/>
  <c r="R131" i="7"/>
  <c r="AD135" i="7"/>
  <c r="AZ124" i="7"/>
  <c r="AS129" i="7"/>
  <c r="BE133" i="7"/>
  <c r="R126" i="7"/>
  <c r="AJ132" i="7"/>
  <c r="BI135" i="7"/>
  <c r="G77" i="7"/>
  <c r="AB125" i="7"/>
  <c r="AP127" i="7"/>
  <c r="S130" i="7"/>
  <c r="Y132" i="7"/>
  <c r="O134" i="7"/>
  <c r="AK136" i="7"/>
  <c r="AR77" i="7"/>
  <c r="X126" i="7"/>
  <c r="BJ128" i="7"/>
  <c r="AZ130" i="7"/>
  <c r="AP132" i="7"/>
  <c r="BL134" i="7"/>
  <c r="BB136" i="7"/>
  <c r="J126" i="7"/>
  <c r="AH128" i="7"/>
  <c r="K131" i="7"/>
  <c r="T134" i="7"/>
  <c r="L79" i="7"/>
  <c r="AS97" i="7"/>
  <c r="BD100" i="7"/>
  <c r="BI100" i="7"/>
  <c r="T109" i="7"/>
  <c r="BA103" i="7"/>
  <c r="AC113" i="7"/>
  <c r="V109" i="7"/>
  <c r="AC107" i="7"/>
  <c r="M111" i="7"/>
  <c r="G113" i="7"/>
  <c r="AS115" i="7"/>
  <c r="BL117" i="7"/>
  <c r="AX119" i="7"/>
  <c r="AJ121" i="7"/>
  <c r="M114" i="7"/>
  <c r="BB116" i="7"/>
  <c r="AN118" i="7"/>
  <c r="AT120" i="7"/>
  <c r="AF122" i="7"/>
  <c r="N124" i="7"/>
  <c r="BG113" i="7"/>
  <c r="AY116" i="7"/>
  <c r="AK118" i="7"/>
  <c r="AQ120" i="7"/>
  <c r="Y122" i="7"/>
  <c r="K124" i="7"/>
  <c r="BJ113" i="7"/>
  <c r="AZ116" i="7"/>
  <c r="AH118" i="7"/>
  <c r="AN120" i="7"/>
  <c r="Z122" i="7"/>
  <c r="BA124" i="7"/>
  <c r="AN127" i="7"/>
  <c r="V129" i="7"/>
  <c r="H131" i="7"/>
  <c r="BK132" i="7"/>
  <c r="U134" i="7"/>
  <c r="AN135" i="7"/>
  <c r="AX126" i="7"/>
  <c r="AD130" i="7"/>
  <c r="Z134" i="7"/>
  <c r="BE124" i="7"/>
  <c r="P129" i="7"/>
  <c r="BE132" i="7"/>
  <c r="AN137" i="7"/>
  <c r="K127" i="7"/>
  <c r="G131" i="7"/>
  <c r="BI77" i="7"/>
  <c r="BD130" i="7"/>
  <c r="G135" i="7"/>
  <c r="AM100" i="7"/>
  <c r="F103" i="7"/>
  <c r="K107" i="7"/>
  <c r="L92" i="7"/>
  <c r="AU97" i="7"/>
  <c r="AI98" i="7"/>
  <c r="Q108" i="7"/>
  <c r="N115" i="7"/>
  <c r="BL110" i="7"/>
  <c r="S108" i="7"/>
  <c r="Z106" i="7"/>
  <c r="Z110" i="7"/>
  <c r="AZ112" i="7"/>
  <c r="M115" i="7"/>
  <c r="AB117" i="7"/>
  <c r="AH119" i="7"/>
  <c r="T121" i="7"/>
  <c r="BK122" i="7"/>
  <c r="AL116" i="7"/>
  <c r="X118" i="7"/>
  <c r="J120" i="7"/>
  <c r="P122" i="7"/>
  <c r="BG123" i="7"/>
  <c r="AS125" i="7"/>
  <c r="AI116" i="7"/>
  <c r="U118" i="7"/>
  <c r="BL119" i="7"/>
  <c r="I122" i="7"/>
  <c r="BD123" i="7"/>
  <c r="AP125" i="7"/>
  <c r="AJ116" i="7"/>
  <c r="R118" i="7"/>
  <c r="BM119" i="7"/>
  <c r="J122" i="7"/>
  <c r="U124" i="7"/>
  <c r="BI126" i="7"/>
  <c r="F129" i="7"/>
  <c r="BA130" i="7"/>
  <c r="S132" i="7"/>
  <c r="BB133" i="7"/>
  <c r="L135" i="7"/>
  <c r="X124" i="7"/>
  <c r="BB126" i="7"/>
  <c r="L128" i="7"/>
  <c r="AE129" i="7"/>
  <c r="BN130" i="7"/>
  <c r="X132" i="7"/>
  <c r="AQ133" i="7"/>
  <c r="Q135" i="7"/>
  <c r="AJ136" i="7"/>
  <c r="BC137" i="7"/>
  <c r="AG124" i="7"/>
  <c r="AQ126" i="7"/>
  <c r="BJ127" i="7"/>
  <c r="AJ129" i="7"/>
  <c r="BC130" i="7"/>
  <c r="M132" i="7"/>
  <c r="AV133" i="7"/>
  <c r="F135" i="7"/>
  <c r="AO136" i="7"/>
  <c r="P77" i="7"/>
  <c r="BH126" i="7"/>
  <c r="AA131" i="7"/>
  <c r="AT136" i="7"/>
  <c r="AY101" i="7"/>
  <c r="AK108" i="7"/>
  <c r="AI115" i="7"/>
  <c r="O113" i="7"/>
  <c r="X121" i="7"/>
  <c r="Q121" i="7"/>
  <c r="BK116" i="7"/>
  <c r="BH123" i="7"/>
  <c r="K121" i="7"/>
  <c r="AH129" i="7"/>
  <c r="P135" i="7"/>
  <c r="V130" i="7"/>
  <c r="AK135" i="7"/>
  <c r="AU126" i="7"/>
  <c r="BM132" i="7"/>
  <c r="T77" i="7"/>
  <c r="Y129" i="7"/>
  <c r="AQ135" i="7"/>
  <c r="AZ118" i="7"/>
  <c r="V117" i="7"/>
  <c r="AR115" i="7"/>
  <c r="H125" i="7"/>
  <c r="Z133" i="7"/>
  <c r="AL130" i="7"/>
  <c r="BD136" i="7"/>
  <c r="H129" i="7"/>
  <c r="AF137" i="7"/>
  <c r="AO129" i="7"/>
  <c r="I137" i="7"/>
  <c r="X129" i="7"/>
  <c r="O125" i="7"/>
  <c r="AL136" i="7"/>
  <c r="AM116" i="7"/>
  <c r="AZ120" i="7"/>
  <c r="BL135" i="7"/>
  <c r="AO124" i="7"/>
  <c r="AO123" i="7"/>
  <c r="M77" i="7"/>
  <c r="AR121" i="7"/>
  <c r="N131" i="7"/>
  <c r="R127" i="7"/>
  <c r="H134" i="7"/>
  <c r="AC114" i="7"/>
  <c r="AN116" i="7"/>
  <c r="BI136" i="7"/>
  <c r="W123" i="7"/>
  <c r="AJ131" i="7"/>
  <c r="AM108" i="7"/>
  <c r="R134" i="7"/>
  <c r="K136" i="7"/>
  <c r="T83" i="7"/>
  <c r="AN87" i="7"/>
  <c r="AU80" i="7"/>
  <c r="T84" i="7"/>
  <c r="V94" i="7"/>
  <c r="G87" i="7"/>
  <c r="AN85" i="7"/>
  <c r="AV96" i="7"/>
  <c r="AR108" i="7"/>
  <c r="AL97" i="7"/>
  <c r="L89" i="7"/>
  <c r="AW94" i="7"/>
  <c r="Z87" i="7"/>
  <c r="P113" i="7"/>
  <c r="AM118" i="7"/>
  <c r="I115" i="7"/>
  <c r="F118" i="7"/>
  <c r="AB98" i="7"/>
  <c r="AI102" i="7"/>
  <c r="BL114" i="7"/>
  <c r="BA88" i="7"/>
  <c r="AP111" i="7"/>
  <c r="BH105" i="7"/>
  <c r="AL110" i="7"/>
  <c r="R120" i="7"/>
  <c r="P120" i="7"/>
  <c r="AM129" i="7"/>
  <c r="I128" i="7"/>
  <c r="AV130" i="7"/>
  <c r="AF136" i="7"/>
  <c r="AO132" i="7"/>
  <c r="BH77" i="7"/>
  <c r="AC133" i="7"/>
  <c r="AR126" i="7"/>
  <c r="AM135" i="7"/>
  <c r="W102" i="7"/>
  <c r="BD114" i="7"/>
  <c r="AO116" i="7"/>
  <c r="BA114" i="7"/>
  <c r="BN120" i="7"/>
  <c r="J117" i="7"/>
  <c r="BK120" i="7"/>
  <c r="K117" i="7"/>
  <c r="BH127" i="7"/>
  <c r="AK134" i="7"/>
  <c r="Q131" i="7"/>
  <c r="AE134" i="7"/>
  <c r="BF132" i="7"/>
  <c r="N107" i="7"/>
  <c r="K99" i="7"/>
  <c r="BA113" i="7"/>
  <c r="K113" i="7"/>
  <c r="AN121" i="7"/>
  <c r="AR118" i="7"/>
  <c r="V124" i="7"/>
  <c r="AO118" i="7"/>
  <c r="O124" i="7"/>
  <c r="AV120" i="7"/>
  <c r="AR127" i="7"/>
  <c r="I134" i="7"/>
  <c r="AB128" i="7"/>
  <c r="N134" i="7"/>
  <c r="BM124" i="7"/>
  <c r="AZ129" i="7"/>
  <c r="AS132" i="7"/>
  <c r="AF77" i="7"/>
  <c r="AN95" i="7"/>
  <c r="P115" i="7"/>
  <c r="AL122" i="7"/>
  <c r="AN136" i="7"/>
  <c r="AE131" i="7"/>
  <c r="K120" i="7"/>
  <c r="AF124" i="7"/>
  <c r="Q132" i="7"/>
  <c r="AD131" i="7"/>
  <c r="Y126" i="7"/>
  <c r="AB105" i="7"/>
  <c r="AM134" i="7"/>
  <c r="T122" i="7"/>
  <c r="G109" i="7"/>
  <c r="AT124" i="7"/>
  <c r="AP133" i="7"/>
  <c r="BF120" i="7"/>
  <c r="F128" i="7"/>
  <c r="H143" i="7"/>
  <c r="AE143" i="7"/>
  <c r="V143" i="7"/>
  <c r="M143" i="7"/>
  <c r="AQ143" i="7"/>
  <c r="AX143" i="7"/>
  <c r="AO143" i="7"/>
  <c r="AV143" i="7"/>
  <c r="W143" i="7"/>
  <c r="AD143" i="7"/>
  <c r="U143" i="7"/>
  <c r="L143" i="7"/>
  <c r="L144" i="7" s="1"/>
  <c r="AY143" i="7"/>
  <c r="AY144" i="7" s="1"/>
  <c r="AP143" i="7"/>
  <c r="AW143" i="7"/>
  <c r="AN143" i="7"/>
  <c r="AL143" i="7"/>
  <c r="BG143" i="7"/>
  <c r="BD143" i="7"/>
  <c r="O143" i="7"/>
  <c r="BI143" i="7"/>
  <c r="AZ143" i="7"/>
  <c r="AA143" i="7"/>
  <c r="AH143" i="7"/>
  <c r="Y143" i="7"/>
  <c r="AF143" i="7"/>
  <c r="AF144" i="7" s="1"/>
  <c r="N143" i="7"/>
  <c r="BH143" i="7"/>
  <c r="BH144" i="7" s="1"/>
  <c r="AI143" i="7"/>
  <c r="Z143" i="7"/>
  <c r="AG143" i="7"/>
  <c r="X143" i="7"/>
  <c r="AU143" i="7"/>
  <c r="G143" i="7"/>
  <c r="G144" i="7" s="1"/>
  <c r="AM143" i="7"/>
  <c r="AB143" i="7"/>
  <c r="BM143" i="7"/>
  <c r="BK143" i="7"/>
  <c r="BB143" i="7"/>
  <c r="AS143" i="7"/>
  <c r="AJ143" i="7"/>
  <c r="AJ144" i="7" s="1"/>
  <c r="K143" i="7"/>
  <c r="R143" i="7"/>
  <c r="I143" i="7"/>
  <c r="P143" i="7"/>
  <c r="BC143" i="7"/>
  <c r="BJ143" i="7"/>
  <c r="BA143" i="7"/>
  <c r="BA144" i="7" s="1"/>
  <c r="AR143" i="7"/>
  <c r="AR144" i="7" s="1"/>
  <c r="S143" i="7"/>
  <c r="J143" i="7"/>
  <c r="Q143" i="7"/>
  <c r="AC143" i="7"/>
  <c r="T143" i="7"/>
  <c r="T144" i="7" s="1"/>
  <c r="BE143" i="7"/>
  <c r="BE144" i="7" s="1"/>
  <c r="BE10" i="7" s="1"/>
  <c r="BL143" i="7"/>
  <c r="BL144" i="7" s="1"/>
  <c r="BL10" i="7" s="1"/>
  <c r="AT143" i="7"/>
  <c r="AK143" i="7"/>
  <c r="BF143" i="7"/>
  <c r="BF144" i="7" s="1"/>
  <c r="BF10" i="7" s="1"/>
  <c r="O48" i="1"/>
  <c r="M49" i="1"/>
  <c r="C8" i="7"/>
  <c r="G48" i="1"/>
  <c r="O47" i="1"/>
  <c r="Q47" i="1" s="1"/>
  <c r="M48" i="1"/>
  <c r="H90" i="11"/>
  <c r="H89" i="11" s="1"/>
  <c r="H92" i="11" s="1"/>
  <c r="M90" i="11"/>
  <c r="M89" i="11" s="1"/>
  <c r="M92" i="11" s="1"/>
  <c r="G90" i="11"/>
  <c r="G93" i="11" s="1"/>
  <c r="K90" i="11"/>
  <c r="K93" i="11" s="1"/>
  <c r="E90" i="11"/>
  <c r="E93" i="11" s="1"/>
  <c r="I90" i="11"/>
  <c r="I89" i="11" s="1"/>
  <c r="I92" i="11" s="1"/>
  <c r="L90" i="11"/>
  <c r="L93" i="11" s="1"/>
  <c r="F90" i="11"/>
  <c r="F89" i="11" s="1"/>
  <c r="F92" i="11" s="1"/>
  <c r="J90" i="11"/>
  <c r="J93" i="11" s="1"/>
  <c r="N90" i="11"/>
  <c r="N89" i="11" s="1"/>
  <c r="N92" i="11" s="1"/>
  <c r="D74" i="11"/>
  <c r="D88" i="11"/>
  <c r="D85" i="11"/>
  <c r="D83" i="11"/>
  <c r="D75" i="11"/>
  <c r="D76" i="11" s="1"/>
  <c r="E89" i="11"/>
  <c r="E92" i="11" s="1"/>
  <c r="Q48" i="1" l="1"/>
  <c r="AK144" i="7"/>
  <c r="S144" i="7"/>
  <c r="BC144" i="7"/>
  <c r="BC10" i="7" s="1"/>
  <c r="K144" i="7"/>
  <c r="BK144" i="7"/>
  <c r="Z144" i="7"/>
  <c r="AZ144" i="7"/>
  <c r="BG144" i="7"/>
  <c r="BG10" i="7" s="1"/>
  <c r="AP144" i="7"/>
  <c r="AP10" i="7" s="1"/>
  <c r="AX144" i="7"/>
  <c r="AX10" i="7" s="1"/>
  <c r="W144" i="7"/>
  <c r="Q144" i="7"/>
  <c r="Q10" i="7" s="1"/>
  <c r="I144" i="7"/>
  <c r="AS144" i="7"/>
  <c r="AS10" i="7" s="1"/>
  <c r="AB144" i="7"/>
  <c r="AB10" i="7" s="1"/>
  <c r="X144" i="7"/>
  <c r="X10" i="7" s="1"/>
  <c r="AH144" i="7"/>
  <c r="O144" i="7"/>
  <c r="AN144" i="7"/>
  <c r="AN10" i="7" s="1"/>
  <c r="AV144" i="7"/>
  <c r="AV10" i="7" s="1"/>
  <c r="M144" i="7"/>
  <c r="BK10" i="7"/>
  <c r="AY10" i="7"/>
  <c r="M50" i="1"/>
  <c r="Q50" i="1" s="1"/>
  <c r="O49" i="1"/>
  <c r="Q49" i="1" s="1"/>
  <c r="J144" i="7"/>
  <c r="J10" i="7" s="1"/>
  <c r="BJ144" i="7"/>
  <c r="BJ10" i="7" s="1"/>
  <c r="R144" i="7"/>
  <c r="BB144" i="7"/>
  <c r="BB10" i="7" s="1"/>
  <c r="AM144" i="7"/>
  <c r="AM10" i="7" s="1"/>
  <c r="AG144" i="7"/>
  <c r="AG10" i="7" s="1"/>
  <c r="N144" i="7"/>
  <c r="AA144" i="7"/>
  <c r="AA10" i="7" s="1"/>
  <c r="BD144" i="7"/>
  <c r="BD10" i="7" s="1"/>
  <c r="AW144" i="7"/>
  <c r="AW10" i="7" s="1"/>
  <c r="U144" i="7"/>
  <c r="AO144" i="7"/>
  <c r="AO10" i="7" s="1"/>
  <c r="V144" i="7"/>
  <c r="BH10" i="7"/>
  <c r="M10" i="7"/>
  <c r="AJ10" i="7"/>
  <c r="W10" i="7"/>
  <c r="R10" i="7"/>
  <c r="I10" i="7"/>
  <c r="AD144" i="7"/>
  <c r="AD10" i="7" s="1"/>
  <c r="AE144" i="7"/>
  <c r="L10" i="7"/>
  <c r="AH10" i="7"/>
  <c r="Z10" i="7"/>
  <c r="K10" i="7"/>
  <c r="AK10" i="7"/>
  <c r="C142" i="7"/>
  <c r="E40" i="7"/>
  <c r="E56" i="7"/>
  <c r="E13" i="7"/>
  <c r="E29" i="7"/>
  <c r="E53" i="7"/>
  <c r="E22" i="7"/>
  <c r="E49" i="7"/>
  <c r="E26" i="7"/>
  <c r="E50" i="7"/>
  <c r="E66" i="7"/>
  <c r="E23" i="7"/>
  <c r="E39" i="7"/>
  <c r="E67" i="7"/>
  <c r="E36" i="7"/>
  <c r="E16" i="7"/>
  <c r="E68" i="7"/>
  <c r="E41" i="7"/>
  <c r="E62" i="7"/>
  <c r="E35" i="7"/>
  <c r="E63" i="7"/>
  <c r="E44" i="7"/>
  <c r="E60" i="7"/>
  <c r="E17" i="7"/>
  <c r="E33" i="7"/>
  <c r="E61" i="7"/>
  <c r="E30" i="7"/>
  <c r="E57" i="7"/>
  <c r="E38" i="7"/>
  <c r="E54" i="7"/>
  <c r="E11" i="7"/>
  <c r="E27" i="7"/>
  <c r="E43" i="7"/>
  <c r="E12" i="7"/>
  <c r="E47" i="7"/>
  <c r="E24" i="7"/>
  <c r="E52" i="7"/>
  <c r="E45" i="7"/>
  <c r="E46" i="7"/>
  <c r="E59" i="7"/>
  <c r="E48" i="7"/>
  <c r="E64" i="7"/>
  <c r="E21" i="7"/>
  <c r="E37" i="7"/>
  <c r="E69" i="7"/>
  <c r="E34" i="7"/>
  <c r="E65" i="7"/>
  <c r="E42" i="7"/>
  <c r="E58" i="7"/>
  <c r="E15" i="7"/>
  <c r="E31" i="7"/>
  <c r="E51" i="7"/>
  <c r="E20" i="7"/>
  <c r="E55" i="7"/>
  <c r="E32" i="7"/>
  <c r="E25" i="7"/>
  <c r="E18" i="7"/>
  <c r="E14" i="7"/>
  <c r="E19" i="7"/>
  <c r="E28" i="7"/>
  <c r="AT144" i="7"/>
  <c r="AT10" i="7" s="1"/>
  <c r="AC144" i="7"/>
  <c r="AC10" i="7" s="1"/>
  <c r="AR10" i="7"/>
  <c r="P144" i="7"/>
  <c r="BM144" i="7"/>
  <c r="BM10" i="7" s="1"/>
  <c r="BN144" i="7"/>
  <c r="BN10" i="7" s="1"/>
  <c r="AU144" i="7"/>
  <c r="AU10" i="7" s="1"/>
  <c r="AI144" i="7"/>
  <c r="AI10" i="7" s="1"/>
  <c r="Y144" i="7"/>
  <c r="Y10" i="7" s="1"/>
  <c r="BI144" i="7"/>
  <c r="BI10" i="7" s="1"/>
  <c r="AL144" i="7"/>
  <c r="AL10" i="7" s="1"/>
  <c r="AQ144" i="7"/>
  <c r="AQ10" i="7" s="1"/>
  <c r="H144" i="7"/>
  <c r="H10" i="7" s="1"/>
  <c r="AF10" i="7"/>
  <c r="T10" i="7"/>
  <c r="G10" i="7"/>
  <c r="O10" i="7"/>
  <c r="BA10" i="7"/>
  <c r="V10" i="7"/>
  <c r="AZ10" i="7"/>
  <c r="S10" i="7"/>
  <c r="H93" i="11"/>
  <c r="M93" i="11"/>
  <c r="M94" i="11" s="1"/>
  <c r="F93" i="11"/>
  <c r="J89" i="11"/>
  <c r="J92" i="11" s="1"/>
  <c r="I93" i="11"/>
  <c r="G89" i="11"/>
  <c r="G92" i="11" s="1"/>
  <c r="L89" i="11"/>
  <c r="L92" i="11" s="1"/>
  <c r="K89" i="11"/>
  <c r="K92" i="11" s="1"/>
  <c r="N93" i="11"/>
  <c r="N94" i="11" s="1"/>
  <c r="D90" i="11"/>
  <c r="E186" i="7" l="1"/>
  <c r="E145" i="7"/>
  <c r="S145" i="7" s="1"/>
  <c r="E149" i="7"/>
  <c r="E153" i="7"/>
  <c r="E157" i="7"/>
  <c r="E161" i="7"/>
  <c r="E165" i="7"/>
  <c r="E169" i="7"/>
  <c r="E172" i="7"/>
  <c r="E146" i="7"/>
  <c r="F146" i="7" s="1"/>
  <c r="E150" i="7"/>
  <c r="F150" i="7" s="1"/>
  <c r="E154" i="7"/>
  <c r="F154" i="7" s="1"/>
  <c r="E162" i="7"/>
  <c r="E166" i="7"/>
  <c r="E170" i="7"/>
  <c r="E147" i="7"/>
  <c r="E155" i="7"/>
  <c r="E163" i="7"/>
  <c r="E171" i="7"/>
  <c r="F171" i="7" s="1"/>
  <c r="E158" i="7"/>
  <c r="E151" i="7"/>
  <c r="E167" i="7"/>
  <c r="F167" i="7" s="1"/>
  <c r="E159" i="7"/>
  <c r="E156" i="7"/>
  <c r="E173" i="7"/>
  <c r="F173" i="7" s="1"/>
  <c r="E160" i="7"/>
  <c r="E148" i="7"/>
  <c r="E152" i="7"/>
  <c r="E164" i="7"/>
  <c r="E168" i="7"/>
  <c r="F168" i="7" s="1"/>
  <c r="E174" i="7"/>
  <c r="E200" i="7"/>
  <c r="E184" i="7"/>
  <c r="E199" i="7"/>
  <c r="E183" i="7"/>
  <c r="E185" i="7"/>
  <c r="E188" i="7"/>
  <c r="E201" i="7"/>
  <c r="E181" i="7"/>
  <c r="E194" i="7"/>
  <c r="E193" i="7"/>
  <c r="E189" i="7"/>
  <c r="E196" i="7"/>
  <c r="E180" i="7"/>
  <c r="E195" i="7"/>
  <c r="E179" i="7"/>
  <c r="E190" i="7"/>
  <c r="E203" i="7"/>
  <c r="E177" i="7"/>
  <c r="E178" i="7"/>
  <c r="E198" i="7"/>
  <c r="E192" i="7"/>
  <c r="E176" i="7"/>
  <c r="E191" i="7"/>
  <c r="E175" i="7"/>
  <c r="E197" i="7"/>
  <c r="E202" i="7"/>
  <c r="E182" i="7"/>
  <c r="E187" i="7"/>
  <c r="BG145" i="7"/>
  <c r="BG11" i="7" s="1"/>
  <c r="R145" i="7"/>
  <c r="X145" i="7"/>
  <c r="X11" i="7" s="1"/>
  <c r="G145" i="7"/>
  <c r="G11" i="7" s="1"/>
  <c r="AS145" i="7"/>
  <c r="AS11" i="7" s="1"/>
  <c r="BJ145" i="7"/>
  <c r="BJ11" i="7" s="1"/>
  <c r="G168" i="7"/>
  <c r="I145" i="7"/>
  <c r="I11" i="7" s="1"/>
  <c r="BF145" i="7"/>
  <c r="BF11" i="7" s="1"/>
  <c r="BD145" i="7"/>
  <c r="BD11" i="7" s="1"/>
  <c r="BE145" i="7"/>
  <c r="BE11" i="7" s="1"/>
  <c r="L145" i="7"/>
  <c r="AO145" i="7"/>
  <c r="AO11" i="7" s="1"/>
  <c r="AJ145" i="7"/>
  <c r="AJ11" i="7" s="1"/>
  <c r="AB145" i="7"/>
  <c r="AB11" i="7" s="1"/>
  <c r="AQ145" i="7"/>
  <c r="AQ11" i="7" s="1"/>
  <c r="BM145" i="7"/>
  <c r="BM11" i="7" s="1"/>
  <c r="AX145" i="7"/>
  <c r="AX11" i="7" s="1"/>
  <c r="AE145" i="7"/>
  <c r="AE11" i="7" s="1"/>
  <c r="AN145" i="7"/>
  <c r="AN11" i="7" s="1"/>
  <c r="AU145" i="7"/>
  <c r="AU11" i="7" s="1"/>
  <c r="AR145" i="7"/>
  <c r="AR11" i="7" s="1"/>
  <c r="BC145" i="7"/>
  <c r="BC11" i="7" s="1"/>
  <c r="BI145" i="7"/>
  <c r="BI11" i="7" s="1"/>
  <c r="AV145" i="7"/>
  <c r="AV11" i="7" s="1"/>
  <c r="AM145" i="7"/>
  <c r="AM11" i="7" s="1"/>
  <c r="BA145" i="7"/>
  <c r="BA11" i="7" s="1"/>
  <c r="AY145" i="7"/>
  <c r="AY11" i="7" s="1"/>
  <c r="AQ146" i="7"/>
  <c r="AQ12" i="7" s="1"/>
  <c r="BH145" i="7"/>
  <c r="BH11" i="7" s="1"/>
  <c r="AW145" i="7"/>
  <c r="AW11" i="7" s="1"/>
  <c r="AP145" i="7"/>
  <c r="AP11" i="7" s="1"/>
  <c r="AT145" i="7"/>
  <c r="AT11" i="7" s="1"/>
  <c r="Z146" i="7"/>
  <c r="BN145" i="7"/>
  <c r="BN11" i="7" s="1"/>
  <c r="BG146" i="7"/>
  <c r="BG12" i="7" s="1"/>
  <c r="AL145" i="7"/>
  <c r="AL11" i="7" s="1"/>
  <c r="BL145" i="7"/>
  <c r="BL11" i="7" s="1"/>
  <c r="AN146" i="7"/>
  <c r="AN12" i="7" s="1"/>
  <c r="BB145" i="7"/>
  <c r="AC145" i="7"/>
  <c r="N145" i="7"/>
  <c r="AH145" i="7"/>
  <c r="BK145" i="7"/>
  <c r="BK11" i="7" s="1"/>
  <c r="P145" i="7"/>
  <c r="P11" i="7" s="1"/>
  <c r="AI145" i="7"/>
  <c r="AI11" i="7" s="1"/>
  <c r="AE10" i="7"/>
  <c r="AG145" i="7"/>
  <c r="U145" i="7"/>
  <c r="Z145" i="7"/>
  <c r="Z11" i="7" s="1"/>
  <c r="AD145" i="7"/>
  <c r="AD11" i="7" s="1"/>
  <c r="P10" i="7"/>
  <c r="AA145" i="7"/>
  <c r="Y145" i="7"/>
  <c r="N10" i="7"/>
  <c r="U10" i="7"/>
  <c r="W145" i="7"/>
  <c r="W11" i="7" s="1"/>
  <c r="K145" i="7"/>
  <c r="K11" i="7" s="1"/>
  <c r="J145" i="7"/>
  <c r="J11" i="7" s="1"/>
  <c r="M145" i="7"/>
  <c r="D89" i="11"/>
  <c r="D92" i="11" s="1"/>
  <c r="D93" i="11"/>
  <c r="AU146" i="7" l="1"/>
  <c r="AU12" i="7" s="1"/>
  <c r="AY146" i="7"/>
  <c r="AY12" i="7" s="1"/>
  <c r="AG146" i="7"/>
  <c r="G172" i="7"/>
  <c r="H174" i="7" s="1"/>
  <c r="G147" i="7"/>
  <c r="BC146" i="7"/>
  <c r="BC12" i="7" s="1"/>
  <c r="AS146" i="7"/>
  <c r="AS12" i="7" s="1"/>
  <c r="BN146" i="7"/>
  <c r="BN12" i="7" s="1"/>
  <c r="AL146" i="7"/>
  <c r="AL12" i="7" s="1"/>
  <c r="F201" i="7"/>
  <c r="G169" i="7"/>
  <c r="T145" i="7"/>
  <c r="T11" i="7" s="1"/>
  <c r="BF146" i="7"/>
  <c r="BF12" i="7" s="1"/>
  <c r="BA146" i="7"/>
  <c r="BA12" i="7" s="1"/>
  <c r="BI147" i="7"/>
  <c r="BI13" i="7" s="1"/>
  <c r="BL146" i="7"/>
  <c r="BL12" i="7" s="1"/>
  <c r="F202" i="7"/>
  <c r="F164" i="7"/>
  <c r="G165" i="7" s="1"/>
  <c r="F155" i="7"/>
  <c r="G156" i="7" s="1"/>
  <c r="F162" i="7"/>
  <c r="G163" i="7" s="1"/>
  <c r="AW147" i="7"/>
  <c r="AW13" i="7" s="1"/>
  <c r="H147" i="7"/>
  <c r="K146" i="7"/>
  <c r="K12" i="7" s="1"/>
  <c r="BI146" i="7"/>
  <c r="F182" i="7"/>
  <c r="F48" i="7" s="1"/>
  <c r="F179" i="7"/>
  <c r="F160" i="7"/>
  <c r="G161" i="7" s="1"/>
  <c r="F166" i="7"/>
  <c r="G167" i="7" s="1"/>
  <c r="H169" i="7" s="1"/>
  <c r="I146" i="7"/>
  <c r="I12" i="7" s="1"/>
  <c r="F184" i="7"/>
  <c r="F50" i="7" s="1"/>
  <c r="G174" i="7"/>
  <c r="F172" i="7"/>
  <c r="G173" i="7" s="1"/>
  <c r="Q145" i="7"/>
  <c r="Q11" i="7" s="1"/>
  <c r="BE146" i="7"/>
  <c r="AV146" i="7"/>
  <c r="AT146" i="7"/>
  <c r="AT12" i="7" s="1"/>
  <c r="AX146" i="7"/>
  <c r="AZ146" i="7"/>
  <c r="AW146" i="7"/>
  <c r="AW12" i="7" s="1"/>
  <c r="F192" i="7"/>
  <c r="G193" i="7" s="1"/>
  <c r="F200" i="7"/>
  <c r="F147" i="7"/>
  <c r="G148" i="7" s="1"/>
  <c r="I149" i="7" s="1"/>
  <c r="V145" i="7"/>
  <c r="X146" i="7" s="1"/>
  <c r="AF145" i="7"/>
  <c r="AF11" i="7" s="1"/>
  <c r="U11" i="7"/>
  <c r="W146" i="7"/>
  <c r="AG11" i="7"/>
  <c r="AI146" i="7"/>
  <c r="M11" i="7"/>
  <c r="O146" i="7"/>
  <c r="AA11" i="7"/>
  <c r="AC146" i="7"/>
  <c r="BB11" i="7"/>
  <c r="BD146" i="7"/>
  <c r="S11" i="7"/>
  <c r="U146" i="7"/>
  <c r="N11" i="7"/>
  <c r="P146" i="7"/>
  <c r="M146" i="7"/>
  <c r="AB147" i="7"/>
  <c r="Z12" i="7"/>
  <c r="AK146" i="7"/>
  <c r="AF146" i="7"/>
  <c r="F197" i="7"/>
  <c r="F204" i="7"/>
  <c r="F70" i="7" s="1"/>
  <c r="F203" i="7"/>
  <c r="F195" i="7"/>
  <c r="F193" i="7"/>
  <c r="F188" i="7"/>
  <c r="F151" i="7"/>
  <c r="G152" i="7" s="1"/>
  <c r="F157" i="7"/>
  <c r="G158" i="7" s="1"/>
  <c r="F186" i="7"/>
  <c r="AA146" i="7"/>
  <c r="Y11" i="7"/>
  <c r="AV147" i="7"/>
  <c r="AP147" i="7"/>
  <c r="AN147" i="7"/>
  <c r="AO146" i="7"/>
  <c r="BJ146" i="7"/>
  <c r="S146" i="7"/>
  <c r="L146" i="7"/>
  <c r="AB146" i="7"/>
  <c r="AI147" i="7"/>
  <c r="AG12" i="7"/>
  <c r="N146" i="7"/>
  <c r="L11" i="7"/>
  <c r="BM146" i="7"/>
  <c r="BM12" i="7" s="1"/>
  <c r="F187" i="7"/>
  <c r="F175" i="7"/>
  <c r="F198" i="7"/>
  <c r="F180" i="7"/>
  <c r="F194" i="7"/>
  <c r="F185" i="7"/>
  <c r="F51" i="7" s="1"/>
  <c r="F152" i="7"/>
  <c r="G153" i="7" s="1"/>
  <c r="F156" i="7"/>
  <c r="G157" i="7" s="1"/>
  <c r="F158" i="7"/>
  <c r="G159" i="7" s="1"/>
  <c r="F169" i="7"/>
  <c r="G170" i="7" s="1"/>
  <c r="H172" i="7" s="1"/>
  <c r="I174" i="7" s="1"/>
  <c r="F153" i="7"/>
  <c r="AJ146" i="7"/>
  <c r="AH11" i="7"/>
  <c r="AE146" i="7"/>
  <c r="AC11" i="7"/>
  <c r="AU147" i="7"/>
  <c r="BK146" i="7"/>
  <c r="AD146" i="7"/>
  <c r="K147" i="7"/>
  <c r="BH146" i="7"/>
  <c r="V146" i="7"/>
  <c r="R146" i="7"/>
  <c r="G155" i="7"/>
  <c r="G151" i="7"/>
  <c r="F191" i="7"/>
  <c r="F178" i="7"/>
  <c r="F196" i="7"/>
  <c r="F62" i="7" s="1"/>
  <c r="F181" i="7"/>
  <c r="F183" i="7"/>
  <c r="F49" i="7" s="1"/>
  <c r="F174" i="7"/>
  <c r="H175" i="7" s="1"/>
  <c r="F148" i="7"/>
  <c r="G149" i="7" s="1"/>
  <c r="F159" i="7"/>
  <c r="G160" i="7" s="1"/>
  <c r="F170" i="7"/>
  <c r="G171" i="7" s="1"/>
  <c r="H173" i="7" s="1"/>
  <c r="F165" i="7"/>
  <c r="G166" i="7" s="1"/>
  <c r="F149" i="7"/>
  <c r="G150" i="7" s="1"/>
  <c r="AR146" i="7"/>
  <c r="AS147" i="7"/>
  <c r="G185" i="7"/>
  <c r="Y146" i="7"/>
  <c r="AP146" i="7"/>
  <c r="G184" i="7"/>
  <c r="T146" i="7"/>
  <c r="R11" i="7"/>
  <c r="G203" i="7"/>
  <c r="F68" i="7"/>
  <c r="F177" i="7"/>
  <c r="F176" i="7"/>
  <c r="F190" i="7"/>
  <c r="F189" i="7"/>
  <c r="F199" i="7"/>
  <c r="F163" i="7"/>
  <c r="G164" i="7" s="1"/>
  <c r="F161" i="7"/>
  <c r="G162" i="7" s="1"/>
  <c r="F145" i="7"/>
  <c r="AK145" i="7"/>
  <c r="AZ145" i="7"/>
  <c r="BA147" i="7" s="1"/>
  <c r="O145" i="7"/>
  <c r="H145" i="7"/>
  <c r="H167" i="7" l="1"/>
  <c r="I169" i="7" s="1"/>
  <c r="H170" i="7"/>
  <c r="F58" i="7"/>
  <c r="H163" i="7"/>
  <c r="I165" i="7" s="1"/>
  <c r="BN147" i="7"/>
  <c r="BN13" i="7" s="1"/>
  <c r="H165" i="7"/>
  <c r="BC147" i="7"/>
  <c r="M147" i="7"/>
  <c r="O148" i="7" s="1"/>
  <c r="AY147" i="7"/>
  <c r="I171" i="7"/>
  <c r="J173" i="7" s="1"/>
  <c r="K175" i="7" s="1"/>
  <c r="BE147" i="7"/>
  <c r="BE13" i="7" s="1"/>
  <c r="BH147" i="7"/>
  <c r="BH13" i="7" s="1"/>
  <c r="I175" i="7"/>
  <c r="I41" i="7" s="1"/>
  <c r="AY148" i="7"/>
  <c r="AH146" i="7"/>
  <c r="BG148" i="7"/>
  <c r="F67" i="7"/>
  <c r="G202" i="7"/>
  <c r="G68" i="7" s="1"/>
  <c r="H195" i="7"/>
  <c r="J148" i="7"/>
  <c r="K150" i="7" s="1"/>
  <c r="G183" i="7"/>
  <c r="AV12" i="7"/>
  <c r="AX147" i="7"/>
  <c r="F45" i="7"/>
  <c r="G180" i="7"/>
  <c r="G46" i="7" s="1"/>
  <c r="H150" i="7"/>
  <c r="J151" i="7" s="1"/>
  <c r="G197" i="7"/>
  <c r="G63" i="7" s="1"/>
  <c r="H162" i="7"/>
  <c r="I164" i="7" s="1"/>
  <c r="J166" i="7" s="1"/>
  <c r="AZ12" i="7"/>
  <c r="BB147" i="7"/>
  <c r="V11" i="7"/>
  <c r="F66" i="7"/>
  <c r="G201" i="7"/>
  <c r="AX12" i="7"/>
  <c r="AZ147" i="7"/>
  <c r="BI12" i="7"/>
  <c r="BK147" i="7"/>
  <c r="G175" i="7"/>
  <c r="G41" i="7" s="1"/>
  <c r="I172" i="7"/>
  <c r="J174" i="7" s="1"/>
  <c r="BE12" i="7"/>
  <c r="BG147" i="7"/>
  <c r="BG13" i="7" s="1"/>
  <c r="H164" i="7"/>
  <c r="H159" i="7"/>
  <c r="I161" i="7" s="1"/>
  <c r="J163" i="7" s="1"/>
  <c r="H166" i="7"/>
  <c r="F11" i="7"/>
  <c r="H146" i="7"/>
  <c r="G146" i="7"/>
  <c r="BH12" i="7"/>
  <c r="BJ147" i="7"/>
  <c r="AU13" i="7"/>
  <c r="AW148" i="7"/>
  <c r="H155" i="7"/>
  <c r="F46" i="7"/>
  <c r="G181" i="7"/>
  <c r="AO12" i="7"/>
  <c r="AQ147" i="7"/>
  <c r="AV13" i="7"/>
  <c r="AX148" i="7"/>
  <c r="R147" i="7"/>
  <c r="P12" i="7"/>
  <c r="O11" i="7"/>
  <c r="Q146" i="7"/>
  <c r="F65" i="7"/>
  <c r="G200" i="7"/>
  <c r="F43" i="7"/>
  <c r="G178" i="7"/>
  <c r="H151" i="7"/>
  <c r="I153" i="7" s="1"/>
  <c r="F47" i="7"/>
  <c r="G182" i="7"/>
  <c r="F57" i="7"/>
  <c r="T147" i="7"/>
  <c r="R12" i="7"/>
  <c r="AF147" i="7"/>
  <c r="AD12" i="7"/>
  <c r="AY14" i="7"/>
  <c r="BA149" i="7"/>
  <c r="H154" i="7"/>
  <c r="I156" i="7" s="1"/>
  <c r="G154" i="7"/>
  <c r="F41" i="7"/>
  <c r="H176" i="7"/>
  <c r="G176" i="7"/>
  <c r="H149" i="7"/>
  <c r="I151" i="7" s="1"/>
  <c r="N147" i="7"/>
  <c r="L12" i="7"/>
  <c r="AN13" i="7"/>
  <c r="AP148" i="7"/>
  <c r="F52" i="7"/>
  <c r="G187" i="7"/>
  <c r="H187" i="7"/>
  <c r="G194" i="7"/>
  <c r="G60" i="7" s="1"/>
  <c r="F59" i="7"/>
  <c r="AH147" i="7"/>
  <c r="AF12" i="7"/>
  <c r="O147" i="7"/>
  <c r="M12" i="7"/>
  <c r="W147" i="7"/>
  <c r="U12" i="7"/>
  <c r="AC12" i="7"/>
  <c r="AE147" i="7"/>
  <c r="AK147" i="7"/>
  <c r="AI12" i="7"/>
  <c r="F44" i="7"/>
  <c r="G179" i="7"/>
  <c r="AE12" i="7"/>
  <c r="AG147" i="7"/>
  <c r="H61" i="7"/>
  <c r="U147" i="7"/>
  <c r="S12" i="7"/>
  <c r="BA13" i="7"/>
  <c r="F54" i="7"/>
  <c r="G189" i="7"/>
  <c r="H189" i="7"/>
  <c r="F69" i="7"/>
  <c r="G204" i="7"/>
  <c r="G70" i="7" s="1"/>
  <c r="H204" i="7"/>
  <c r="H70" i="7" s="1"/>
  <c r="AD148" i="7"/>
  <c r="AB13" i="7"/>
  <c r="AZ11" i="7"/>
  <c r="BB146" i="7"/>
  <c r="F55" i="7"/>
  <c r="G190" i="7"/>
  <c r="T12" i="7"/>
  <c r="V147" i="7"/>
  <c r="AR12" i="7"/>
  <c r="AT147" i="7"/>
  <c r="H41" i="7"/>
  <c r="J176" i="7"/>
  <c r="H157" i="7"/>
  <c r="X147" i="7"/>
  <c r="V12" i="7"/>
  <c r="G186" i="7"/>
  <c r="H186" i="7"/>
  <c r="BK12" i="7"/>
  <c r="BM147" i="7"/>
  <c r="BM13" i="7" s="1"/>
  <c r="AY13" i="7"/>
  <c r="BA148" i="7"/>
  <c r="F60" i="7"/>
  <c r="G195" i="7"/>
  <c r="F53" i="7"/>
  <c r="G188" i="7"/>
  <c r="H190" i="7" s="1"/>
  <c r="AJ147" i="7"/>
  <c r="AH12" i="7"/>
  <c r="BJ12" i="7"/>
  <c r="BL147" i="7"/>
  <c r="BK148" i="7"/>
  <c r="F63" i="7"/>
  <c r="G198" i="7"/>
  <c r="AK12" i="7"/>
  <c r="AM147" i="7"/>
  <c r="BC13" i="7"/>
  <c r="BE148" i="7"/>
  <c r="J171" i="7"/>
  <c r="F42" i="7"/>
  <c r="G177" i="7"/>
  <c r="AA147" i="7"/>
  <c r="Y12" i="7"/>
  <c r="H168" i="7"/>
  <c r="I170" i="7" s="1"/>
  <c r="I167" i="7"/>
  <c r="M148" i="7"/>
  <c r="K13" i="7"/>
  <c r="AJ12" i="7"/>
  <c r="AL147" i="7"/>
  <c r="AL13" i="7" s="1"/>
  <c r="N12" i="7"/>
  <c r="P147" i="7"/>
  <c r="H11" i="7"/>
  <c r="J146" i="7"/>
  <c r="AK11" i="7"/>
  <c r="AM146" i="7"/>
  <c r="F56" i="7"/>
  <c r="G191" i="7"/>
  <c r="H191" i="7"/>
  <c r="G69" i="7"/>
  <c r="G50" i="7"/>
  <c r="AP12" i="7"/>
  <c r="AR147" i="7"/>
  <c r="G51" i="7"/>
  <c r="AS13" i="7"/>
  <c r="AU148" i="7"/>
  <c r="H152" i="7"/>
  <c r="I154" i="7" s="1"/>
  <c r="H153" i="7"/>
  <c r="G192" i="7"/>
  <c r="H194" i="7" s="1"/>
  <c r="H60" i="7" s="1"/>
  <c r="H161" i="7"/>
  <c r="F64" i="7"/>
  <c r="G199" i="7"/>
  <c r="H171" i="7"/>
  <c r="AK148" i="7"/>
  <c r="AI13" i="7"/>
  <c r="AD147" i="7"/>
  <c r="AB12" i="7"/>
  <c r="AP13" i="7"/>
  <c r="AR148" i="7"/>
  <c r="AA12" i="7"/>
  <c r="AC147" i="7"/>
  <c r="Z147" i="7"/>
  <c r="X12" i="7"/>
  <c r="H160" i="7"/>
  <c r="I159" i="7"/>
  <c r="F61" i="7"/>
  <c r="G196" i="7"/>
  <c r="G59" i="7"/>
  <c r="H158" i="7"/>
  <c r="I160" i="7" s="1"/>
  <c r="L149" i="7"/>
  <c r="N150" i="7" s="1"/>
  <c r="BD12" i="7"/>
  <c r="BF147" i="7"/>
  <c r="Q147" i="7"/>
  <c r="O12" i="7"/>
  <c r="Y147" i="7"/>
  <c r="W12" i="7"/>
  <c r="BJ148" i="7" l="1"/>
  <c r="M13" i="7"/>
  <c r="I152" i="7"/>
  <c r="L152" i="7"/>
  <c r="H196" i="7"/>
  <c r="K176" i="7"/>
  <c r="K42" i="7" s="1"/>
  <c r="H185" i="7"/>
  <c r="H51" i="7" s="1"/>
  <c r="G49" i="7"/>
  <c r="BG14" i="7"/>
  <c r="BI149" i="7"/>
  <c r="BI15" i="7" s="1"/>
  <c r="BB13" i="7"/>
  <c r="BD148" i="7"/>
  <c r="H199" i="7"/>
  <c r="BK13" i="7"/>
  <c r="BM148" i="7"/>
  <c r="BM14" i="7" s="1"/>
  <c r="G67" i="7"/>
  <c r="H203" i="7"/>
  <c r="H69" i="7" s="1"/>
  <c r="BJ14" i="7"/>
  <c r="BL149" i="7"/>
  <c r="H182" i="7"/>
  <c r="H48" i="7" s="1"/>
  <c r="I176" i="7"/>
  <c r="BK150" i="7"/>
  <c r="AX13" i="7"/>
  <c r="AZ148" i="7"/>
  <c r="H177" i="7"/>
  <c r="BI148" i="7"/>
  <c r="BK149" i="7" s="1"/>
  <c r="AZ13" i="7"/>
  <c r="BB148" i="7"/>
  <c r="BC150" i="7" s="1"/>
  <c r="K165" i="7"/>
  <c r="H56" i="7"/>
  <c r="S148" i="7"/>
  <c r="Q13" i="7"/>
  <c r="G62" i="7"/>
  <c r="I197" i="7"/>
  <c r="AK14" i="7"/>
  <c r="AM149" i="7"/>
  <c r="H57" i="7"/>
  <c r="AC148" i="7"/>
  <c r="AA13" i="7"/>
  <c r="BE14" i="7"/>
  <c r="BG149" i="7"/>
  <c r="H200" i="7"/>
  <c r="G64" i="7"/>
  <c r="G52" i="7"/>
  <c r="I187" i="7"/>
  <c r="H188" i="7"/>
  <c r="BB12" i="7"/>
  <c r="BD147" i="7"/>
  <c r="BC148" i="7"/>
  <c r="G45" i="7"/>
  <c r="G53" i="7"/>
  <c r="I188" i="7"/>
  <c r="J190" i="7" s="1"/>
  <c r="AP14" i="7"/>
  <c r="AR149" i="7"/>
  <c r="H42" i="7"/>
  <c r="J177" i="7"/>
  <c r="BA15" i="7"/>
  <c r="H184" i="7"/>
  <c r="G48" i="7"/>
  <c r="G44" i="7"/>
  <c r="H180" i="7"/>
  <c r="I182" i="7" s="1"/>
  <c r="I179" i="7"/>
  <c r="Q12" i="7"/>
  <c r="S147" i="7"/>
  <c r="G47" i="7"/>
  <c r="H183" i="7"/>
  <c r="BJ13" i="7"/>
  <c r="BL148" i="7"/>
  <c r="J167" i="7"/>
  <c r="I168" i="7"/>
  <c r="AB148" i="7"/>
  <c r="Z13" i="7"/>
  <c r="I173" i="7"/>
  <c r="J172" i="7"/>
  <c r="J162" i="7"/>
  <c r="J155" i="7"/>
  <c r="K157" i="7" s="1"/>
  <c r="G57" i="7"/>
  <c r="H193" i="7"/>
  <c r="I192" i="7"/>
  <c r="R148" i="7"/>
  <c r="P13" i="7"/>
  <c r="G43" i="7"/>
  <c r="I178" i="7"/>
  <c r="H198" i="7"/>
  <c r="G61" i="7"/>
  <c r="I196" i="7"/>
  <c r="H197" i="7"/>
  <c r="H63" i="7" s="1"/>
  <c r="J42" i="7"/>
  <c r="L177" i="7"/>
  <c r="AT13" i="7"/>
  <c r="AV148" i="7"/>
  <c r="G56" i="7"/>
  <c r="I191" i="7"/>
  <c r="K41" i="7"/>
  <c r="AF149" i="7"/>
  <c r="AD14" i="7"/>
  <c r="H55" i="7"/>
  <c r="H179" i="7"/>
  <c r="Q149" i="7"/>
  <c r="O14" i="7"/>
  <c r="AK13" i="7"/>
  <c r="AM148" i="7"/>
  <c r="Q148" i="7"/>
  <c r="O13" i="7"/>
  <c r="P148" i="7"/>
  <c r="N13" i="7"/>
  <c r="V148" i="7"/>
  <c r="T13" i="7"/>
  <c r="T148" i="7"/>
  <c r="R13" i="7"/>
  <c r="AQ13" i="7"/>
  <c r="AS148" i="7"/>
  <c r="AW14" i="7"/>
  <c r="AY149" i="7"/>
  <c r="L167" i="7"/>
  <c r="AA148" i="7"/>
  <c r="Y13" i="7"/>
  <c r="AE148" i="7"/>
  <c r="AC13" i="7"/>
  <c r="AF148" i="7"/>
  <c r="AD13" i="7"/>
  <c r="G65" i="7"/>
  <c r="I200" i="7"/>
  <c r="H201" i="7"/>
  <c r="G58" i="7"/>
  <c r="I193" i="7"/>
  <c r="J153" i="7"/>
  <c r="K155" i="7" s="1"/>
  <c r="AU14" i="7"/>
  <c r="AW149" i="7"/>
  <c r="AR13" i="7"/>
  <c r="AT148" i="7"/>
  <c r="O149" i="7"/>
  <c r="P151" i="7" s="1"/>
  <c r="M14" i="7"/>
  <c r="H43" i="7"/>
  <c r="J178" i="7"/>
  <c r="AM13" i="7"/>
  <c r="AO148" i="7"/>
  <c r="BK14" i="7"/>
  <c r="BM149" i="7"/>
  <c r="BM15" i="7" s="1"/>
  <c r="AL148" i="7"/>
  <c r="AJ13" i="7"/>
  <c r="Z148" i="7"/>
  <c r="X13" i="7"/>
  <c r="G55" i="7"/>
  <c r="I190" i="7"/>
  <c r="J192" i="7" s="1"/>
  <c r="K173" i="7"/>
  <c r="AI148" i="7"/>
  <c r="AG13" i="7"/>
  <c r="M151" i="7"/>
  <c r="H156" i="7"/>
  <c r="I158" i="7" s="1"/>
  <c r="I155" i="7"/>
  <c r="H192" i="7"/>
  <c r="G66" i="7"/>
  <c r="I201" i="7"/>
  <c r="H202" i="7"/>
  <c r="I42" i="7"/>
  <c r="G12" i="7"/>
  <c r="I147" i="7"/>
  <c r="H148" i="7"/>
  <c r="I163" i="7"/>
  <c r="BF13" i="7"/>
  <c r="BH148" i="7"/>
  <c r="I198" i="7"/>
  <c r="J200" i="7" s="1"/>
  <c r="J66" i="7" s="1"/>
  <c r="H62" i="7"/>
  <c r="J161" i="7"/>
  <c r="I162" i="7"/>
  <c r="AR14" i="7"/>
  <c r="AT149" i="7"/>
  <c r="H65" i="7"/>
  <c r="J154" i="7"/>
  <c r="K153" i="7"/>
  <c r="M154" i="7" s="1"/>
  <c r="AN148" i="7"/>
  <c r="AN14" i="7" s="1"/>
  <c r="AM12" i="7"/>
  <c r="AO147" i="7"/>
  <c r="L147" i="7"/>
  <c r="J12" i="7"/>
  <c r="J169" i="7"/>
  <c r="K171" i="7" s="1"/>
  <c r="K168" i="7"/>
  <c r="BL13" i="7"/>
  <c r="BN148" i="7"/>
  <c r="BN14" i="7" s="1"/>
  <c r="G54" i="7"/>
  <c r="I189" i="7"/>
  <c r="J191" i="7" s="1"/>
  <c r="BA14" i="7"/>
  <c r="BC149" i="7"/>
  <c r="H52" i="7"/>
  <c r="J158" i="7"/>
  <c r="K160" i="7" s="1"/>
  <c r="X148" i="7"/>
  <c r="V13" i="7"/>
  <c r="W148" i="7"/>
  <c r="U13" i="7"/>
  <c r="L175" i="7"/>
  <c r="AG148" i="7"/>
  <c r="AE13" i="7"/>
  <c r="Y148" i="7"/>
  <c r="W13" i="7"/>
  <c r="AJ148" i="7"/>
  <c r="AH13" i="7"/>
  <c r="H53" i="7"/>
  <c r="H178" i="7"/>
  <c r="I180" i="7" s="1"/>
  <c r="G42" i="7"/>
  <c r="I177" i="7"/>
  <c r="AH148" i="7"/>
  <c r="AF13" i="7"/>
  <c r="AX14" i="7"/>
  <c r="AZ149" i="7"/>
  <c r="H181" i="7"/>
  <c r="J156" i="7"/>
  <c r="I157" i="7"/>
  <c r="I148" i="7"/>
  <c r="H12" i="7"/>
  <c r="J147" i="7"/>
  <c r="I166" i="7"/>
  <c r="K149" i="7" l="1"/>
  <c r="K164" i="7"/>
  <c r="BI14" i="7"/>
  <c r="M177" i="7"/>
  <c r="J165" i="7"/>
  <c r="M169" i="7"/>
  <c r="I184" i="7"/>
  <c r="BK16" i="7"/>
  <c r="BM151" i="7"/>
  <c r="BM17" i="7" s="1"/>
  <c r="BB14" i="7"/>
  <c r="BD149" i="7"/>
  <c r="AZ14" i="7"/>
  <c r="BB149" i="7"/>
  <c r="BD14" i="7"/>
  <c r="BF149" i="7"/>
  <c r="BL15" i="7"/>
  <c r="BN150" i="7"/>
  <c r="BN16" i="7" s="1"/>
  <c r="L162" i="7"/>
  <c r="M43" i="7"/>
  <c r="I46" i="7"/>
  <c r="J57" i="7"/>
  <c r="J58" i="7"/>
  <c r="L157" i="7"/>
  <c r="AI149" i="7"/>
  <c r="AG14" i="7"/>
  <c r="Z149" i="7"/>
  <c r="X14" i="7"/>
  <c r="I67" i="7"/>
  <c r="K202" i="7"/>
  <c r="J195" i="7"/>
  <c r="K197" i="7" s="1"/>
  <c r="I59" i="7"/>
  <c r="K194" i="7"/>
  <c r="AS14" i="7"/>
  <c r="AU149" i="7"/>
  <c r="I53" i="7"/>
  <c r="BK15" i="7"/>
  <c r="BM150" i="7"/>
  <c r="BM16" i="7" s="1"/>
  <c r="H47" i="7"/>
  <c r="J182" i="7"/>
  <c r="AJ149" i="7"/>
  <c r="AH14" i="7"/>
  <c r="AP149" i="7"/>
  <c r="AO13" i="7"/>
  <c r="AQ148" i="7"/>
  <c r="L155" i="7"/>
  <c r="N156" i="7" s="1"/>
  <c r="J157" i="7"/>
  <c r="K156" i="7"/>
  <c r="O152" i="7"/>
  <c r="Q153" i="7" s="1"/>
  <c r="N153" i="7"/>
  <c r="O155" i="7" s="1"/>
  <c r="AK149" i="7"/>
  <c r="AI14" i="7"/>
  <c r="AL14" i="7"/>
  <c r="AN149" i="7"/>
  <c r="Q150" i="7"/>
  <c r="O15" i="7"/>
  <c r="J186" i="7"/>
  <c r="K188" i="7" s="1"/>
  <c r="I50" i="7"/>
  <c r="J198" i="7"/>
  <c r="I62" i="7"/>
  <c r="AD149" i="7"/>
  <c r="AB14" i="7"/>
  <c r="BL14" i="7"/>
  <c r="BN149" i="7"/>
  <c r="BN15" i="7" s="1"/>
  <c r="I45" i="7"/>
  <c r="K180" i="7"/>
  <c r="I183" i="7"/>
  <c r="BD13" i="7"/>
  <c r="BF148" i="7"/>
  <c r="BG15" i="7"/>
  <c r="BI150" i="7"/>
  <c r="I63" i="7"/>
  <c r="AL149" i="7"/>
  <c r="AJ14" i="7"/>
  <c r="L41" i="7"/>
  <c r="AT15" i="7"/>
  <c r="AV150" i="7"/>
  <c r="AG149" i="7"/>
  <c r="AE14" i="7"/>
  <c r="AC149" i="7"/>
  <c r="AA14" i="7"/>
  <c r="S149" i="7"/>
  <c r="Q14" i="7"/>
  <c r="J56" i="7"/>
  <c r="AR15" i="7"/>
  <c r="AT150" i="7"/>
  <c r="I54" i="7"/>
  <c r="H66" i="7"/>
  <c r="I202" i="7"/>
  <c r="AE149" i="7"/>
  <c r="AC14" i="7"/>
  <c r="U149" i="7"/>
  <c r="S14" i="7"/>
  <c r="J168" i="7"/>
  <c r="L148" i="7"/>
  <c r="M150" i="7" s="1"/>
  <c r="J13" i="7"/>
  <c r="AZ15" i="7"/>
  <c r="BB150" i="7"/>
  <c r="I43" i="7"/>
  <c r="K178" i="7"/>
  <c r="AA149" i="7"/>
  <c r="Y14" i="7"/>
  <c r="Y149" i="7"/>
  <c r="W14" i="7"/>
  <c r="L170" i="7"/>
  <c r="K163" i="7"/>
  <c r="J164" i="7"/>
  <c r="I64" i="7"/>
  <c r="J149" i="7"/>
  <c r="I150" i="7"/>
  <c r="H58" i="7"/>
  <c r="J193" i="7"/>
  <c r="I194" i="7"/>
  <c r="J160" i="7"/>
  <c r="K162" i="7" s="1"/>
  <c r="K159" i="7"/>
  <c r="AO14" i="7"/>
  <c r="AQ149" i="7"/>
  <c r="J44" i="7"/>
  <c r="AT14" i="7"/>
  <c r="AV149" i="7"/>
  <c r="H67" i="7"/>
  <c r="J202" i="7"/>
  <c r="J68" i="7" s="1"/>
  <c r="I203" i="7"/>
  <c r="AH149" i="7"/>
  <c r="AF14" i="7"/>
  <c r="AY15" i="7"/>
  <c r="BA150" i="7"/>
  <c r="R149" i="7"/>
  <c r="P14" i="7"/>
  <c r="S150" i="7"/>
  <c r="Q15" i="7"/>
  <c r="I57" i="7"/>
  <c r="K192" i="7"/>
  <c r="L43" i="7"/>
  <c r="I44" i="7"/>
  <c r="K179" i="7"/>
  <c r="I58" i="7"/>
  <c r="K193" i="7"/>
  <c r="L173" i="7"/>
  <c r="J184" i="7"/>
  <c r="I48" i="7"/>
  <c r="H46" i="7"/>
  <c r="J181" i="7"/>
  <c r="K183" i="7" s="1"/>
  <c r="J43" i="7"/>
  <c r="L178" i="7"/>
  <c r="BC14" i="7"/>
  <c r="BE149" i="7"/>
  <c r="I199" i="7"/>
  <c r="AM15" i="7"/>
  <c r="AO150" i="7"/>
  <c r="H44" i="7"/>
  <c r="J179" i="7"/>
  <c r="K181" i="7" s="1"/>
  <c r="N148" i="7"/>
  <c r="L13" i="7"/>
  <c r="AW15" i="7"/>
  <c r="AY150" i="7"/>
  <c r="X149" i="7"/>
  <c r="V14" i="7"/>
  <c r="AV14" i="7"/>
  <c r="AX149" i="7"/>
  <c r="BC16" i="7"/>
  <c r="J159" i="7"/>
  <c r="K158" i="7"/>
  <c r="L159" i="7"/>
  <c r="BC15" i="7"/>
  <c r="BE150" i="7"/>
  <c r="I55" i="7"/>
  <c r="BH14" i="7"/>
  <c r="BJ149" i="7"/>
  <c r="K148" i="7"/>
  <c r="I13" i="7"/>
  <c r="H68" i="7"/>
  <c r="J203" i="7"/>
  <c r="I204" i="7"/>
  <c r="I70" i="7" s="1"/>
  <c r="J150" i="7"/>
  <c r="K152" i="7" s="1"/>
  <c r="I56" i="7"/>
  <c r="AB149" i="7"/>
  <c r="Z14" i="7"/>
  <c r="I66" i="7"/>
  <c r="V149" i="7"/>
  <c r="T14" i="7"/>
  <c r="AM14" i="7"/>
  <c r="AO149" i="7"/>
  <c r="H45" i="7"/>
  <c r="I181" i="7"/>
  <c r="J180" i="7"/>
  <c r="AH150" i="7"/>
  <c r="AF15" i="7"/>
  <c r="H64" i="7"/>
  <c r="J199" i="7"/>
  <c r="K201" i="7" s="1"/>
  <c r="T149" i="7"/>
  <c r="R14" i="7"/>
  <c r="I195" i="7"/>
  <c r="H59" i="7"/>
  <c r="J194" i="7"/>
  <c r="K174" i="7"/>
  <c r="J175" i="7"/>
  <c r="K169" i="7"/>
  <c r="J170" i="7"/>
  <c r="H49" i="7"/>
  <c r="I185" i="7"/>
  <c r="U148" i="7"/>
  <c r="S13" i="7"/>
  <c r="H50" i="7"/>
  <c r="I186" i="7"/>
  <c r="H54" i="7"/>
  <c r="J189" i="7"/>
  <c r="K191" i="7" s="1"/>
  <c r="L193" i="7" s="1"/>
  <c r="L166" i="7" l="1"/>
  <c r="M159" i="7"/>
  <c r="M164" i="7"/>
  <c r="K167" i="7"/>
  <c r="M168" i="7" s="1"/>
  <c r="N171" i="7"/>
  <c r="M172" i="7"/>
  <c r="O173" i="7" s="1"/>
  <c r="P157" i="7"/>
  <c r="BF15" i="7"/>
  <c r="BH150" i="7"/>
  <c r="BF150" i="7"/>
  <c r="BD15" i="7"/>
  <c r="M175" i="7"/>
  <c r="M41" i="7" s="1"/>
  <c r="BE151" i="7"/>
  <c r="BB15" i="7"/>
  <c r="BD150" i="7"/>
  <c r="BD16" i="7" s="1"/>
  <c r="L150" i="7"/>
  <c r="K47" i="7"/>
  <c r="L203" i="7"/>
  <c r="K67" i="7"/>
  <c r="L171" i="7"/>
  <c r="K172" i="7"/>
  <c r="J46" i="7"/>
  <c r="L181" i="7"/>
  <c r="Z150" i="7"/>
  <c r="X15" i="7"/>
  <c r="K44" i="7"/>
  <c r="M179" i="7"/>
  <c r="BB16" i="7"/>
  <c r="BD151" i="7"/>
  <c r="AB150" i="7"/>
  <c r="Z15" i="7"/>
  <c r="L59" i="7"/>
  <c r="W149" i="7"/>
  <c r="U14" i="7"/>
  <c r="I61" i="7"/>
  <c r="K196" i="7"/>
  <c r="J197" i="7"/>
  <c r="I47" i="7"/>
  <c r="K182" i="7"/>
  <c r="J183" i="7"/>
  <c r="K57" i="7"/>
  <c r="M149" i="7"/>
  <c r="K14" i="7"/>
  <c r="BE16" i="7"/>
  <c r="BG151" i="7"/>
  <c r="BE17" i="7"/>
  <c r="AX15" i="7"/>
  <c r="AZ150" i="7"/>
  <c r="AY16" i="7"/>
  <c r="BA151" i="7"/>
  <c r="BE15" i="7"/>
  <c r="BG150" i="7"/>
  <c r="J47" i="7"/>
  <c r="L182" i="7"/>
  <c r="M184" i="7" s="1"/>
  <c r="J50" i="7"/>
  <c r="L185" i="7"/>
  <c r="U151" i="7"/>
  <c r="S16" i="7"/>
  <c r="AJ150" i="7"/>
  <c r="AH15" i="7"/>
  <c r="AV15" i="7"/>
  <c r="AX150" i="7"/>
  <c r="AQ15" i="7"/>
  <c r="AS150" i="7"/>
  <c r="J59" i="7"/>
  <c r="L194" i="7"/>
  <c r="L60" i="7" s="1"/>
  <c r="AA150" i="7"/>
  <c r="Y15" i="7"/>
  <c r="K170" i="7"/>
  <c r="W150" i="7"/>
  <c r="U15" i="7"/>
  <c r="AG150" i="7"/>
  <c r="AE15" i="7"/>
  <c r="U150" i="7"/>
  <c r="S15" i="7"/>
  <c r="AE150" i="7"/>
  <c r="AC15" i="7"/>
  <c r="BI16" i="7"/>
  <c r="BK151" i="7"/>
  <c r="BF14" i="7"/>
  <c r="BH149" i="7"/>
  <c r="AF150" i="7"/>
  <c r="AD15" i="7"/>
  <c r="J64" i="7"/>
  <c r="L199" i="7"/>
  <c r="AN15" i="7"/>
  <c r="AP150" i="7"/>
  <c r="M157" i="7"/>
  <c r="O158" i="7" s="1"/>
  <c r="AQ14" i="7"/>
  <c r="AS149" i="7"/>
  <c r="J65" i="7"/>
  <c r="K45" i="7"/>
  <c r="M180" i="7"/>
  <c r="I60" i="7"/>
  <c r="K195" i="7"/>
  <c r="J196" i="7"/>
  <c r="AV16" i="7"/>
  <c r="AX151" i="7"/>
  <c r="K46" i="7"/>
  <c r="R152" i="7"/>
  <c r="S151" i="7"/>
  <c r="Q16" i="7"/>
  <c r="K54" i="7"/>
  <c r="K60" i="7"/>
  <c r="M195" i="7"/>
  <c r="J55" i="7"/>
  <c r="L190" i="7"/>
  <c r="M192" i="7" s="1"/>
  <c r="I52" i="7"/>
  <c r="J188" i="7"/>
  <c r="I51" i="7"/>
  <c r="K186" i="7"/>
  <c r="J187" i="7"/>
  <c r="X150" i="7"/>
  <c r="V15" i="7"/>
  <c r="BJ15" i="7"/>
  <c r="BL150" i="7"/>
  <c r="L160" i="7"/>
  <c r="N161" i="7" s="1"/>
  <c r="K161" i="7"/>
  <c r="AO16" i="7"/>
  <c r="AQ151" i="7"/>
  <c r="AQ17" i="7" s="1"/>
  <c r="K59" i="7"/>
  <c r="K58" i="7"/>
  <c r="BA16" i="7"/>
  <c r="BC151" i="7"/>
  <c r="I69" i="7"/>
  <c r="K204" i="7"/>
  <c r="K70" i="7" s="1"/>
  <c r="L161" i="7"/>
  <c r="M163" i="7" s="1"/>
  <c r="I68" i="7"/>
  <c r="J204" i="7"/>
  <c r="J70" i="7" s="1"/>
  <c r="BF151" i="7"/>
  <c r="AL15" i="7"/>
  <c r="AN150" i="7"/>
  <c r="L151" i="7"/>
  <c r="N152" i="7" s="1"/>
  <c r="J52" i="7"/>
  <c r="AK15" i="7"/>
  <c r="AM150" i="7"/>
  <c r="AM16" i="7" s="1"/>
  <c r="L158" i="7"/>
  <c r="AL150" i="7"/>
  <c r="AJ15" i="7"/>
  <c r="AU15" i="7"/>
  <c r="AW150" i="7"/>
  <c r="J61" i="7"/>
  <c r="L196" i="7"/>
  <c r="M198" i="7" s="1"/>
  <c r="AK150" i="7"/>
  <c r="AI15" i="7"/>
  <c r="M161" i="7"/>
  <c r="N163" i="7" s="1"/>
  <c r="AD150" i="7"/>
  <c r="AB15" i="7"/>
  <c r="J45" i="7"/>
  <c r="L180" i="7"/>
  <c r="M182" i="7" s="1"/>
  <c r="I65" i="7"/>
  <c r="K200" i="7"/>
  <c r="J41" i="7"/>
  <c r="L176" i="7"/>
  <c r="K177" i="7"/>
  <c r="J60" i="7"/>
  <c r="L195" i="7"/>
  <c r="V150" i="7"/>
  <c r="T15" i="7"/>
  <c r="AJ151" i="7"/>
  <c r="AH16" i="7"/>
  <c r="AO15" i="7"/>
  <c r="AQ150" i="7"/>
  <c r="L154" i="7"/>
  <c r="M156" i="7" s="1"/>
  <c r="N158" i="7" s="1"/>
  <c r="O160" i="7" s="1"/>
  <c r="M153" i="7"/>
  <c r="J69" i="7"/>
  <c r="L204" i="7"/>
  <c r="L70" i="7" s="1"/>
  <c r="P149" i="7"/>
  <c r="N14" i="7"/>
  <c r="L44" i="7"/>
  <c r="N179" i="7"/>
  <c r="K49" i="7"/>
  <c r="T150" i="7"/>
  <c r="R15" i="7"/>
  <c r="L164" i="7"/>
  <c r="K151" i="7"/>
  <c r="J152" i="7"/>
  <c r="L165" i="7"/>
  <c r="N166" i="7" s="1"/>
  <c r="K166" i="7"/>
  <c r="AC150" i="7"/>
  <c r="AA15" i="7"/>
  <c r="N149" i="7"/>
  <c r="L14" i="7"/>
  <c r="J201" i="7"/>
  <c r="AT16" i="7"/>
  <c r="AV151" i="7"/>
  <c r="AI150" i="7"/>
  <c r="AG15" i="7"/>
  <c r="J185" i="7"/>
  <c r="K187" i="7" s="1"/>
  <c r="K53" i="7" s="1"/>
  <c r="I49" i="7"/>
  <c r="K184" i="7"/>
  <c r="K50" i="7" s="1"/>
  <c r="K63" i="7"/>
  <c r="P154" i="7"/>
  <c r="R155" i="7" s="1"/>
  <c r="AP15" i="7"/>
  <c r="AR150" i="7"/>
  <c r="J48" i="7"/>
  <c r="L183" i="7"/>
  <c r="K68" i="7"/>
  <c r="N159" i="7" l="1"/>
  <c r="P160" i="7" s="1"/>
  <c r="M152" i="7"/>
  <c r="L169" i="7"/>
  <c r="N170" i="7" s="1"/>
  <c r="N174" i="7"/>
  <c r="R161" i="7"/>
  <c r="Q159" i="7"/>
  <c r="BG152" i="7"/>
  <c r="T153" i="7"/>
  <c r="BH151" i="7"/>
  <c r="BF16" i="7"/>
  <c r="BJ151" i="7"/>
  <c r="BH16" i="7"/>
  <c r="M58" i="7"/>
  <c r="N194" i="7"/>
  <c r="O196" i="7" s="1"/>
  <c r="M48" i="7"/>
  <c r="O165" i="7"/>
  <c r="M185" i="7"/>
  <c r="L49" i="7"/>
  <c r="N184" i="7"/>
  <c r="AS152" i="7"/>
  <c r="AS18" i="7" s="1"/>
  <c r="AR16" i="7"/>
  <c r="AT151" i="7"/>
  <c r="AV17" i="7"/>
  <c r="AX152" i="7"/>
  <c r="P150" i="7"/>
  <c r="N15" i="7"/>
  <c r="M167" i="7"/>
  <c r="O168" i="7" s="1"/>
  <c r="L168" i="7"/>
  <c r="N165" i="7"/>
  <c r="M166" i="7"/>
  <c r="M50" i="7"/>
  <c r="L61" i="7"/>
  <c r="AF151" i="7"/>
  <c r="AD16" i="7"/>
  <c r="L62" i="7"/>
  <c r="N197" i="7"/>
  <c r="O199" i="7" s="1"/>
  <c r="M162" i="7"/>
  <c r="O163" i="7" s="1"/>
  <c r="L163" i="7"/>
  <c r="J54" i="7"/>
  <c r="L189" i="7"/>
  <c r="K190" i="7"/>
  <c r="J62" i="7"/>
  <c r="L197" i="7"/>
  <c r="K198" i="7"/>
  <c r="L65" i="7"/>
  <c r="N200" i="7"/>
  <c r="BH15" i="7"/>
  <c r="BJ150" i="7"/>
  <c r="M171" i="7"/>
  <c r="O172" i="7" s="1"/>
  <c r="L172" i="7"/>
  <c r="AS16" i="7"/>
  <c r="AU151" i="7"/>
  <c r="L51" i="7"/>
  <c r="N186" i="7"/>
  <c r="AZ16" i="7"/>
  <c r="BB151" i="7"/>
  <c r="K48" i="7"/>
  <c r="M183" i="7"/>
  <c r="Y150" i="7"/>
  <c r="W15" i="7"/>
  <c r="M173" i="7"/>
  <c r="L174" i="7"/>
  <c r="O151" i="7"/>
  <c r="P167" i="7"/>
  <c r="AL152" i="7"/>
  <c r="AJ17" i="7"/>
  <c r="K66" i="7"/>
  <c r="M201" i="7"/>
  <c r="AL16" i="7"/>
  <c r="AN151" i="7"/>
  <c r="Q156" i="7"/>
  <c r="P162" i="7"/>
  <c r="J53" i="7"/>
  <c r="L188" i="7"/>
  <c r="K189" i="7"/>
  <c r="U152" i="7"/>
  <c r="V154" i="7" s="1"/>
  <c r="S17" i="7"/>
  <c r="K61" i="7"/>
  <c r="M196" i="7"/>
  <c r="M46" i="7"/>
  <c r="O181" i="7"/>
  <c r="AP16" i="7"/>
  <c r="AR151" i="7"/>
  <c r="AG151" i="7"/>
  <c r="AE16" i="7"/>
  <c r="AI151" i="7"/>
  <c r="AG16" i="7"/>
  <c r="AL151" i="7"/>
  <c r="AJ16" i="7"/>
  <c r="BG17" i="7"/>
  <c r="BI152" i="7"/>
  <c r="M45" i="7"/>
  <c r="J67" i="7"/>
  <c r="L202" i="7"/>
  <c r="AE151" i="7"/>
  <c r="AC16" i="7"/>
  <c r="L153" i="7"/>
  <c r="N154" i="7" s="1"/>
  <c r="K154" i="7"/>
  <c r="N45" i="7"/>
  <c r="R150" i="7"/>
  <c r="P15" i="7"/>
  <c r="N155" i="7"/>
  <c r="O157" i="7" s="1"/>
  <c r="O154" i="7"/>
  <c r="AQ16" i="7"/>
  <c r="AS151" i="7"/>
  <c r="K43" i="7"/>
  <c r="M178" i="7"/>
  <c r="L179" i="7"/>
  <c r="AW16" i="7"/>
  <c r="AY151" i="7"/>
  <c r="BH152" i="7"/>
  <c r="BF17" i="7"/>
  <c r="K203" i="7"/>
  <c r="M160" i="7"/>
  <c r="O161" i="7" s="1"/>
  <c r="Q162" i="7" s="1"/>
  <c r="BC17" i="7"/>
  <c r="BE152" i="7"/>
  <c r="Z151" i="7"/>
  <c r="X16" i="7"/>
  <c r="K52" i="7"/>
  <c r="M187" i="7"/>
  <c r="AS15" i="7"/>
  <c r="AU150" i="7"/>
  <c r="BK17" i="7"/>
  <c r="BM152" i="7"/>
  <c r="BM18" i="7" s="1"/>
  <c r="AX16" i="7"/>
  <c r="AZ151" i="7"/>
  <c r="L48" i="7"/>
  <c r="BG16" i="7"/>
  <c r="BI151" i="7"/>
  <c r="BA17" i="7"/>
  <c r="BC152" i="7"/>
  <c r="BG18" i="7"/>
  <c r="BI153" i="7"/>
  <c r="O150" i="7"/>
  <c r="M15" i="7"/>
  <c r="J63" i="7"/>
  <c r="L198" i="7"/>
  <c r="K199" i="7"/>
  <c r="AD151" i="7"/>
  <c r="AB16" i="7"/>
  <c r="L47" i="7"/>
  <c r="N182" i="7"/>
  <c r="N48" i="7" s="1"/>
  <c r="M64" i="7"/>
  <c r="J51" i="7"/>
  <c r="L186" i="7"/>
  <c r="AK151" i="7"/>
  <c r="AI16" i="7"/>
  <c r="V151" i="7"/>
  <c r="T16" i="7"/>
  <c r="X151" i="7"/>
  <c r="V16" i="7"/>
  <c r="L42" i="7"/>
  <c r="N177" i="7"/>
  <c r="L46" i="7"/>
  <c r="N181" i="7"/>
  <c r="AM151" i="7"/>
  <c r="AK16" i="7"/>
  <c r="AN16" i="7"/>
  <c r="AP151" i="7"/>
  <c r="BL16" i="7"/>
  <c r="BN151" i="7"/>
  <c r="BN17" i="7" s="1"/>
  <c r="L56" i="7"/>
  <c r="M61" i="7"/>
  <c r="S154" i="7"/>
  <c r="U155" i="7" s="1"/>
  <c r="AZ152" i="7"/>
  <c r="AX17" i="7"/>
  <c r="AO151" i="7"/>
  <c r="AO17" i="7" s="1"/>
  <c r="AH151" i="7"/>
  <c r="AF16" i="7"/>
  <c r="W151" i="7"/>
  <c r="U16" i="7"/>
  <c r="Y151" i="7"/>
  <c r="W16" i="7"/>
  <c r="AC151" i="7"/>
  <c r="AA16" i="7"/>
  <c r="W152" i="7"/>
  <c r="U17" i="7"/>
  <c r="J49" i="7"/>
  <c r="L184" i="7"/>
  <c r="K185" i="7"/>
  <c r="K62" i="7"/>
  <c r="M197" i="7"/>
  <c r="BD17" i="7"/>
  <c r="BF152" i="7"/>
  <c r="N151" i="7"/>
  <c r="AB151" i="7"/>
  <c r="Z16" i="7"/>
  <c r="L69" i="7"/>
  <c r="Q152" i="7" l="1"/>
  <c r="S163" i="7"/>
  <c r="P175" i="7"/>
  <c r="P41" i="7" s="1"/>
  <c r="O176" i="7"/>
  <c r="P178" i="7" s="1"/>
  <c r="P152" i="7"/>
  <c r="BJ17" i="7"/>
  <c r="BL152" i="7"/>
  <c r="O153" i="7"/>
  <c r="P153" i="7"/>
  <c r="R154" i="7" s="1"/>
  <c r="W156" i="7"/>
  <c r="BJ152" i="7"/>
  <c r="BH17" i="7"/>
  <c r="K51" i="7"/>
  <c r="M186" i="7"/>
  <c r="L187" i="7"/>
  <c r="AZ18" i="7"/>
  <c r="BB153" i="7"/>
  <c r="O62" i="7"/>
  <c r="X152" i="7"/>
  <c r="V17" i="7"/>
  <c r="M188" i="7"/>
  <c r="M54" i="7" s="1"/>
  <c r="L52" i="7"/>
  <c r="N187" i="7"/>
  <c r="L64" i="7"/>
  <c r="N199" i="7"/>
  <c r="BI19" i="7"/>
  <c r="BK154" i="7"/>
  <c r="BI17" i="7"/>
  <c r="BK152" i="7"/>
  <c r="AZ17" i="7"/>
  <c r="BB152" i="7"/>
  <c r="AU16" i="7"/>
  <c r="AW151" i="7"/>
  <c r="AB152" i="7"/>
  <c r="Z17" i="7"/>
  <c r="K69" i="7"/>
  <c r="M204" i="7"/>
  <c r="M70" i="7" s="1"/>
  <c r="AY17" i="7"/>
  <c r="BA152" i="7"/>
  <c r="L45" i="7"/>
  <c r="N180" i="7"/>
  <c r="M181" i="7"/>
  <c r="M155" i="7"/>
  <c r="O156" i="7" s="1"/>
  <c r="L156" i="7"/>
  <c r="L68" i="7"/>
  <c r="N203" i="7"/>
  <c r="AL17" i="7"/>
  <c r="AN152" i="7"/>
  <c r="AQ152" i="7"/>
  <c r="AQ18" i="7" s="1"/>
  <c r="W153" i="7"/>
  <c r="U18" i="7"/>
  <c r="S157" i="7"/>
  <c r="R158" i="7"/>
  <c r="N175" i="7"/>
  <c r="M176" i="7"/>
  <c r="M49" i="7"/>
  <c r="O184" i="7"/>
  <c r="AU17" i="7"/>
  <c r="AW152" i="7"/>
  <c r="BJ16" i="7"/>
  <c r="BL151" i="7"/>
  <c r="K56" i="7"/>
  <c r="M191" i="7"/>
  <c r="L192" i="7"/>
  <c r="Q164" i="7"/>
  <c r="R151" i="7"/>
  <c r="P16" i="7"/>
  <c r="AU153" i="7"/>
  <c r="AT17" i="7"/>
  <c r="AV152" i="7"/>
  <c r="BH153" i="7"/>
  <c r="BF18" i="7"/>
  <c r="L50" i="7"/>
  <c r="N185" i="7"/>
  <c r="AE152" i="7"/>
  <c r="AC17" i="7"/>
  <c r="Y152" i="7"/>
  <c r="W17" i="7"/>
  <c r="AP17" i="7"/>
  <c r="AR152" i="7"/>
  <c r="AO152" i="7"/>
  <c r="AM17" i="7"/>
  <c r="Z152" i="7"/>
  <c r="X17" i="7"/>
  <c r="M53" i="7"/>
  <c r="O188" i="7"/>
  <c r="BE18" i="7"/>
  <c r="BG153" i="7"/>
  <c r="M44" i="7"/>
  <c r="O179" i="7"/>
  <c r="BK153" i="7"/>
  <c r="BI18" i="7"/>
  <c r="AI152" i="7"/>
  <c r="AG17" i="7"/>
  <c r="P183" i="7"/>
  <c r="P49" i="7" s="1"/>
  <c r="O47" i="7"/>
  <c r="AN17" i="7"/>
  <c r="AP152" i="7"/>
  <c r="K64" i="7"/>
  <c r="M199" i="7"/>
  <c r="L200" i="7"/>
  <c r="L55" i="7"/>
  <c r="N190" i="7"/>
  <c r="N169" i="7"/>
  <c r="P170" i="7" s="1"/>
  <c r="M170" i="7"/>
  <c r="AZ153" i="7"/>
  <c r="AX18" i="7"/>
  <c r="M51" i="7"/>
  <c r="O186" i="7"/>
  <c r="N60" i="7"/>
  <c r="M63" i="7"/>
  <c r="N162" i="7"/>
  <c r="N47" i="7"/>
  <c r="N43" i="7"/>
  <c r="P159" i="7"/>
  <c r="O65" i="7"/>
  <c r="AF152" i="7"/>
  <c r="AD17" i="7"/>
  <c r="BE153" i="7"/>
  <c r="BC18" i="7"/>
  <c r="BH18" i="7"/>
  <c r="BJ153" i="7"/>
  <c r="P156" i="7"/>
  <c r="T151" i="7"/>
  <c r="R16" i="7"/>
  <c r="AR17" i="7"/>
  <c r="AT152" i="7"/>
  <c r="K55" i="7"/>
  <c r="M190" i="7"/>
  <c r="L191" i="7"/>
  <c r="M67" i="7"/>
  <c r="O202" i="7"/>
  <c r="BD152" i="7"/>
  <c r="BB17" i="7"/>
  <c r="N52" i="7"/>
  <c r="N173" i="7"/>
  <c r="P174" i="7" s="1"/>
  <c r="M174" i="7"/>
  <c r="N66" i="7"/>
  <c r="P201" i="7"/>
  <c r="L63" i="7"/>
  <c r="N198" i="7"/>
  <c r="N63" i="7"/>
  <c r="P198" i="7"/>
  <c r="AH152" i="7"/>
  <c r="AF17" i="7"/>
  <c r="Q169" i="7"/>
  <c r="O183" i="7"/>
  <c r="P185" i="7" s="1"/>
  <c r="AD152" i="7"/>
  <c r="AB17" i="7"/>
  <c r="Y153" i="7"/>
  <c r="W18" i="7"/>
  <c r="AA152" i="7"/>
  <c r="Y17" i="7"/>
  <c r="AJ152" i="7"/>
  <c r="AH17" i="7"/>
  <c r="AK17" i="7"/>
  <c r="AM152" i="7"/>
  <c r="L201" i="7"/>
  <c r="K65" i="7"/>
  <c r="M200" i="7"/>
  <c r="Q151" i="7"/>
  <c r="O16" i="7"/>
  <c r="AS17" i="7"/>
  <c r="AU152" i="7"/>
  <c r="AG152" i="7"/>
  <c r="AE17" i="7"/>
  <c r="AK152" i="7"/>
  <c r="AI17" i="7"/>
  <c r="M62" i="7"/>
  <c r="L54" i="7"/>
  <c r="N189" i="7"/>
  <c r="AL18" i="7"/>
  <c r="AN153" i="7"/>
  <c r="S153" i="7"/>
  <c r="AA151" i="7"/>
  <c r="Y16" i="7"/>
  <c r="N164" i="7"/>
  <c r="P165" i="7" s="1"/>
  <c r="R166" i="7" s="1"/>
  <c r="M165" i="7"/>
  <c r="O167" i="7"/>
  <c r="N168" i="7"/>
  <c r="T156" i="7"/>
  <c r="V157" i="7" s="1"/>
  <c r="X158" i="7" s="1"/>
  <c r="N50" i="7"/>
  <c r="Q154" i="7" l="1"/>
  <c r="Q177" i="7"/>
  <c r="Q43" i="7" s="1"/>
  <c r="O42" i="7"/>
  <c r="T155" i="7"/>
  <c r="AS153" i="7"/>
  <c r="AS19" i="7" s="1"/>
  <c r="BJ18" i="7"/>
  <c r="BL153" i="7"/>
  <c r="BL18" i="7"/>
  <c r="BN153" i="7"/>
  <c r="BN19" i="7" s="1"/>
  <c r="Q158" i="7"/>
  <c r="P155" i="7"/>
  <c r="R156" i="7" s="1"/>
  <c r="Q155" i="7"/>
  <c r="S156" i="7" s="1"/>
  <c r="U157" i="7" s="1"/>
  <c r="L67" i="7"/>
  <c r="N202" i="7"/>
  <c r="M203" i="7"/>
  <c r="BD18" i="7"/>
  <c r="BF153" i="7"/>
  <c r="AK153" i="7"/>
  <c r="AI18" i="7"/>
  <c r="AR18" i="7"/>
  <c r="AT153" i="7"/>
  <c r="N69" i="7"/>
  <c r="P204" i="7"/>
  <c r="P70" i="7" s="1"/>
  <c r="BM153" i="7"/>
  <c r="BM19" i="7" s="1"/>
  <c r="BK18" i="7"/>
  <c r="P51" i="7"/>
  <c r="AC152" i="7"/>
  <c r="AA17" i="7"/>
  <c r="P190" i="7"/>
  <c r="N55" i="7"/>
  <c r="AI153" i="7"/>
  <c r="AG18" i="7"/>
  <c r="S152" i="7"/>
  <c r="Q17" i="7"/>
  <c r="AM18" i="7"/>
  <c r="AO153" i="7"/>
  <c r="AC153" i="7"/>
  <c r="AA18" i="7"/>
  <c r="AF153" i="7"/>
  <c r="AD18" i="7"/>
  <c r="O49" i="7"/>
  <c r="P64" i="7"/>
  <c r="P67" i="7"/>
  <c r="Q203" i="7"/>
  <c r="O68" i="7"/>
  <c r="AH153" i="7"/>
  <c r="AF18" i="7"/>
  <c r="R160" i="7"/>
  <c r="Q161" i="7"/>
  <c r="O171" i="7"/>
  <c r="Q172" i="7" s="1"/>
  <c r="N172" i="7"/>
  <c r="AP18" i="7"/>
  <c r="AR153" i="7"/>
  <c r="O45" i="7"/>
  <c r="Q180" i="7"/>
  <c r="AB153" i="7"/>
  <c r="Z18" i="7"/>
  <c r="AG153" i="7"/>
  <c r="AE18" i="7"/>
  <c r="N51" i="7"/>
  <c r="P186" i="7"/>
  <c r="AU19" i="7"/>
  <c r="AW154" i="7"/>
  <c r="M57" i="7"/>
  <c r="O192" i="7"/>
  <c r="AY153" i="7"/>
  <c r="AW18" i="7"/>
  <c r="O50" i="7"/>
  <c r="Q185" i="7"/>
  <c r="M42" i="7"/>
  <c r="N178" i="7"/>
  <c r="T159" i="7"/>
  <c r="S160" i="7"/>
  <c r="N46" i="7"/>
  <c r="P181" i="7"/>
  <c r="O189" i="7"/>
  <c r="P191" i="7" s="1"/>
  <c r="N53" i="7"/>
  <c r="P188" i="7"/>
  <c r="Z153" i="7"/>
  <c r="X18" i="7"/>
  <c r="R153" i="7"/>
  <c r="AJ153" i="7"/>
  <c r="AH18" i="7"/>
  <c r="M56" i="7"/>
  <c r="O191" i="7"/>
  <c r="BB154" i="7"/>
  <c r="AZ19" i="7"/>
  <c r="BB19" i="7"/>
  <c r="BD154" i="7"/>
  <c r="P169" i="7"/>
  <c r="O170" i="7"/>
  <c r="AK18" i="7"/>
  <c r="AM153" i="7"/>
  <c r="AU18" i="7"/>
  <c r="AW153" i="7"/>
  <c r="M66" i="7"/>
  <c r="O201" i="7"/>
  <c r="AU154" i="7"/>
  <c r="AT18" i="7"/>
  <c r="AV153" i="7"/>
  <c r="V152" i="7"/>
  <c r="T17" i="7"/>
  <c r="BJ19" i="7"/>
  <c r="BL154" i="7"/>
  <c r="R179" i="7"/>
  <c r="P44" i="7"/>
  <c r="P163" i="7"/>
  <c r="R164" i="7" s="1"/>
  <c r="T165" i="7" s="1"/>
  <c r="O164" i="7"/>
  <c r="R171" i="7"/>
  <c r="L66" i="7"/>
  <c r="N201" i="7"/>
  <c r="M202" i="7"/>
  <c r="BM154" i="7"/>
  <c r="BM20" i="7" s="1"/>
  <c r="BK19" i="7"/>
  <c r="BH19" i="7"/>
  <c r="BJ154" i="7"/>
  <c r="O177" i="7"/>
  <c r="N41" i="7"/>
  <c r="U158" i="7"/>
  <c r="W159" i="7" s="1"/>
  <c r="Y160" i="7" s="1"/>
  <c r="AN18" i="7"/>
  <c r="AP153" i="7"/>
  <c r="N157" i="7"/>
  <c r="P158" i="7" s="1"/>
  <c r="M158" i="7"/>
  <c r="AD153" i="7"/>
  <c r="AB18" i="7"/>
  <c r="BD153" i="7"/>
  <c r="BB18" i="7"/>
  <c r="BM155" i="7"/>
  <c r="BM21" i="7" s="1"/>
  <c r="BK20" i="7"/>
  <c r="L53" i="7"/>
  <c r="N188" i="7"/>
  <c r="M189" i="7"/>
  <c r="N56" i="7"/>
  <c r="L58" i="7"/>
  <c r="N193" i="7"/>
  <c r="M194" i="7"/>
  <c r="Y154" i="7"/>
  <c r="W19" i="7"/>
  <c r="M47" i="7"/>
  <c r="O182" i="7"/>
  <c r="N183" i="7"/>
  <c r="AW17" i="7"/>
  <c r="AY152" i="7"/>
  <c r="N65" i="7"/>
  <c r="O166" i="7"/>
  <c r="Q167" i="7" s="1"/>
  <c r="S168" i="7" s="1"/>
  <c r="N167" i="7"/>
  <c r="AN19" i="7"/>
  <c r="AP154" i="7"/>
  <c r="AL153" i="7"/>
  <c r="AJ18" i="7"/>
  <c r="AA154" i="7"/>
  <c r="Y19" i="7"/>
  <c r="N64" i="7"/>
  <c r="O175" i="7"/>
  <c r="N176" i="7"/>
  <c r="L57" i="7"/>
  <c r="N192" i="7"/>
  <c r="M193" i="7"/>
  <c r="BE19" i="7"/>
  <c r="BG154" i="7"/>
  <c r="Q200" i="7"/>
  <c r="Q187" i="7"/>
  <c r="O52" i="7"/>
  <c r="O200" i="7"/>
  <c r="M65" i="7"/>
  <c r="BI154" i="7"/>
  <c r="BG19" i="7"/>
  <c r="O54" i="7"/>
  <c r="AO18" i="7"/>
  <c r="AQ153" i="7"/>
  <c r="AA153" i="7"/>
  <c r="Y18" i="7"/>
  <c r="AV18" i="7"/>
  <c r="AX153" i="7"/>
  <c r="T152" i="7"/>
  <c r="U154" i="7" s="1"/>
  <c r="V156" i="7" s="1"/>
  <c r="R17" i="7"/>
  <c r="BL17" i="7"/>
  <c r="BN152" i="7"/>
  <c r="BN18" i="7" s="1"/>
  <c r="Q157" i="7"/>
  <c r="S158" i="7" s="1"/>
  <c r="BA18" i="7"/>
  <c r="BC153" i="7"/>
  <c r="X155" i="7"/>
  <c r="M52" i="7"/>
  <c r="O187" i="7"/>
  <c r="S173" i="7" l="1"/>
  <c r="V160" i="7"/>
  <c r="X161" i="7" s="1"/>
  <c r="Z162" i="7" s="1"/>
  <c r="BN154" i="7"/>
  <c r="BN20" i="7" s="1"/>
  <c r="BL19" i="7"/>
  <c r="R157" i="7"/>
  <c r="T158" i="7" s="1"/>
  <c r="V159" i="7" s="1"/>
  <c r="BA153" i="7"/>
  <c r="AY18" i="7"/>
  <c r="AF154" i="7"/>
  <c r="AD19" i="7"/>
  <c r="BL20" i="7"/>
  <c r="BN155" i="7"/>
  <c r="BN21" i="7" s="1"/>
  <c r="AM19" i="7"/>
  <c r="AO154" i="7"/>
  <c r="R189" i="7"/>
  <c r="P54" i="7"/>
  <c r="AY19" i="7"/>
  <c r="BA154" i="7"/>
  <c r="U153" i="7"/>
  <c r="S18" i="7"/>
  <c r="AK19" i="7"/>
  <c r="AM154" i="7"/>
  <c r="Z156" i="7"/>
  <c r="Y157" i="7"/>
  <c r="V153" i="7"/>
  <c r="W155" i="7" s="1"/>
  <c r="T18" i="7"/>
  <c r="AC154" i="7"/>
  <c r="AA19" i="7"/>
  <c r="Q66" i="7"/>
  <c r="N195" i="7"/>
  <c r="M59" i="7"/>
  <c r="O194" i="7"/>
  <c r="AL19" i="7"/>
  <c r="AN154" i="7"/>
  <c r="O159" i="7"/>
  <c r="Q160" i="7" s="1"/>
  <c r="N160" i="7"/>
  <c r="AP19" i="7"/>
  <c r="AR154" i="7"/>
  <c r="Q171" i="7"/>
  <c r="P172" i="7"/>
  <c r="AL154" i="7"/>
  <c r="AJ19" i="7"/>
  <c r="T154" i="7"/>
  <c r="S155" i="7"/>
  <c r="P47" i="7"/>
  <c r="R182" i="7"/>
  <c r="Q51" i="7"/>
  <c r="O58" i="7"/>
  <c r="Q193" i="7"/>
  <c r="AW20" i="7"/>
  <c r="AY155" i="7"/>
  <c r="R202" i="7"/>
  <c r="AO19" i="7"/>
  <c r="AQ154" i="7"/>
  <c r="AT19" i="7"/>
  <c r="AV154" i="7"/>
  <c r="BF19" i="7"/>
  <c r="BH154" i="7"/>
  <c r="M69" i="7"/>
  <c r="O204" i="7"/>
  <c r="O70" i="7" s="1"/>
  <c r="Q53" i="7"/>
  <c r="AP20" i="7"/>
  <c r="AR155" i="7"/>
  <c r="W158" i="7"/>
  <c r="Q165" i="7"/>
  <c r="S166" i="7" s="1"/>
  <c r="U167" i="7" s="1"/>
  <c r="P166" i="7"/>
  <c r="AV19" i="7"/>
  <c r="AX154" i="7"/>
  <c r="AY154" i="7"/>
  <c r="AW19" i="7"/>
  <c r="AD154" i="7"/>
  <c r="AB19" i="7"/>
  <c r="Q69" i="7"/>
  <c r="S204" i="7"/>
  <c r="S70" i="7" s="1"/>
  <c r="AH154" i="7"/>
  <c r="AF19" i="7"/>
  <c r="P56" i="7"/>
  <c r="BC19" i="7"/>
  <c r="BE154" i="7"/>
  <c r="AZ154" i="7"/>
  <c r="AX19" i="7"/>
  <c r="AQ19" i="7"/>
  <c r="AS154" i="7"/>
  <c r="BI155" i="7"/>
  <c r="BG20" i="7"/>
  <c r="N58" i="7"/>
  <c r="P193" i="7"/>
  <c r="N42" i="7"/>
  <c r="P177" i="7"/>
  <c r="O178" i="7"/>
  <c r="P168" i="7"/>
  <c r="R169" i="7" s="1"/>
  <c r="T170" i="7" s="1"/>
  <c r="O169" i="7"/>
  <c r="N49" i="7"/>
  <c r="P184" i="7"/>
  <c r="O185" i="7"/>
  <c r="AA155" i="7"/>
  <c r="Y20" i="7"/>
  <c r="M55" i="7"/>
  <c r="O190" i="7"/>
  <c r="N191" i="7"/>
  <c r="BF154" i="7"/>
  <c r="BD19" i="7"/>
  <c r="R159" i="7"/>
  <c r="T160" i="7" s="1"/>
  <c r="O43" i="7"/>
  <c r="M68" i="7"/>
  <c r="O203" i="7"/>
  <c r="N204" i="7"/>
  <c r="N70" i="7" s="1"/>
  <c r="AU20" i="7"/>
  <c r="AW155" i="7"/>
  <c r="O67" i="7"/>
  <c r="Q192" i="7"/>
  <c r="O57" i="7"/>
  <c r="O55" i="7"/>
  <c r="Q190" i="7"/>
  <c r="AI154" i="7"/>
  <c r="AG19" i="7"/>
  <c r="AR19" i="7"/>
  <c r="AT154" i="7"/>
  <c r="AJ154" i="7"/>
  <c r="AH19" i="7"/>
  <c r="AE154" i="7"/>
  <c r="AC19" i="7"/>
  <c r="AK154" i="7"/>
  <c r="AI19" i="7"/>
  <c r="AE153" i="7"/>
  <c r="AC18" i="7"/>
  <c r="N68" i="7"/>
  <c r="P203" i="7"/>
  <c r="N59" i="7"/>
  <c r="P194" i="7"/>
  <c r="O53" i="7"/>
  <c r="Q188" i="7"/>
  <c r="BK155" i="7"/>
  <c r="BI20" i="7"/>
  <c r="O66" i="7"/>
  <c r="O41" i="7"/>
  <c r="Q176" i="7"/>
  <c r="AC155" i="7"/>
  <c r="AA20" i="7"/>
  <c r="Q183" i="7"/>
  <c r="O48" i="7"/>
  <c r="M60" i="7"/>
  <c r="O195" i="7"/>
  <c r="N196" i="7"/>
  <c r="P57" i="7"/>
  <c r="R192" i="7"/>
  <c r="P189" i="7"/>
  <c r="N54" i="7"/>
  <c r="BL155" i="7"/>
  <c r="BJ20" i="7"/>
  <c r="P202" i="7"/>
  <c r="N67" i="7"/>
  <c r="R45" i="7"/>
  <c r="X153" i="7"/>
  <c r="V18" i="7"/>
  <c r="BF155" i="7"/>
  <c r="BD20" i="7"/>
  <c r="BD155" i="7"/>
  <c r="BB20" i="7"/>
  <c r="AB154" i="7"/>
  <c r="Z19" i="7"/>
  <c r="U161" i="7"/>
  <c r="W162" i="7" s="1"/>
  <c r="Y163" i="7" s="1"/>
  <c r="AA164" i="7" s="1"/>
  <c r="T162" i="7"/>
  <c r="N44" i="7"/>
  <c r="P179" i="7"/>
  <c r="O180" i="7"/>
  <c r="P52" i="7"/>
  <c r="R187" i="7"/>
  <c r="S181" i="7"/>
  <c r="Q46" i="7"/>
  <c r="P173" i="7"/>
  <c r="R174" i="7" s="1"/>
  <c r="T175" i="7" s="1"/>
  <c r="O174" i="7"/>
  <c r="S162" i="7"/>
  <c r="R163" i="7"/>
  <c r="J20" i="10"/>
  <c r="J19" i="10"/>
  <c r="E15" i="10"/>
  <c r="P9" i="10"/>
  <c r="E14" i="10"/>
  <c r="J18" i="10"/>
  <c r="V155" i="7" l="1"/>
  <c r="S159" i="7"/>
  <c r="U160" i="7" s="1"/>
  <c r="W161" i="7" s="1"/>
  <c r="T164" i="7"/>
  <c r="S165" i="7"/>
  <c r="Q181" i="7"/>
  <c r="O46" i="7"/>
  <c r="P182" i="7"/>
  <c r="AD155" i="7"/>
  <c r="AB20" i="7"/>
  <c r="BH156" i="7"/>
  <c r="BF21" i="7"/>
  <c r="Z154" i="7"/>
  <c r="X19" i="7"/>
  <c r="O61" i="7"/>
  <c r="Q196" i="7"/>
  <c r="BK21" i="7"/>
  <c r="BM156" i="7"/>
  <c r="BM22" i="7" s="1"/>
  <c r="P69" i="7"/>
  <c r="AT20" i="7"/>
  <c r="AV155" i="7"/>
  <c r="BH155" i="7"/>
  <c r="BF20" i="7"/>
  <c r="O56" i="7"/>
  <c r="Q191" i="7"/>
  <c r="O51" i="7"/>
  <c r="Q186" i="7"/>
  <c r="P187" i="7"/>
  <c r="R194" i="7"/>
  <c r="P59" i="7"/>
  <c r="AS20" i="7"/>
  <c r="AU155" i="7"/>
  <c r="BE20" i="7"/>
  <c r="BG155" i="7"/>
  <c r="R167" i="7"/>
  <c r="T168" i="7" s="1"/>
  <c r="V169" i="7" s="1"/>
  <c r="Q168" i="7"/>
  <c r="Q59" i="7"/>
  <c r="S194" i="7"/>
  <c r="R48" i="7"/>
  <c r="T183" i="7"/>
  <c r="S161" i="7"/>
  <c r="U162" i="7" s="1"/>
  <c r="AN20" i="7"/>
  <c r="AP155" i="7"/>
  <c r="N61" i="7"/>
  <c r="P196" i="7"/>
  <c r="O197" i="7"/>
  <c r="X154" i="7"/>
  <c r="Y156" i="7" s="1"/>
  <c r="V19" i="7"/>
  <c r="AB157" i="7"/>
  <c r="W154" i="7"/>
  <c r="U19" i="7"/>
  <c r="BC155" i="7"/>
  <c r="BA20" i="7"/>
  <c r="AO20" i="7"/>
  <c r="AQ155" i="7"/>
  <c r="S47" i="7"/>
  <c r="P45" i="7"/>
  <c r="P68" i="7"/>
  <c r="BL21" i="7"/>
  <c r="BN156" i="7"/>
  <c r="BN22" i="7" s="1"/>
  <c r="Q54" i="7"/>
  <c r="S189" i="7"/>
  <c r="AK20" i="7"/>
  <c r="AM155" i="7"/>
  <c r="AL155" i="7"/>
  <c r="AJ20" i="7"/>
  <c r="AK155" i="7"/>
  <c r="AI20" i="7"/>
  <c r="Q58" i="7"/>
  <c r="AY156" i="7"/>
  <c r="AW21" i="7"/>
  <c r="P50" i="7"/>
  <c r="R185" i="7"/>
  <c r="O44" i="7"/>
  <c r="Q179" i="7"/>
  <c r="P180" i="7"/>
  <c r="BJ155" i="7"/>
  <c r="BH20" i="7"/>
  <c r="R68" i="7"/>
  <c r="AL20" i="7"/>
  <c r="AN155" i="7"/>
  <c r="R173" i="7"/>
  <c r="Q174" i="7"/>
  <c r="AR20" i="7"/>
  <c r="AT155" i="7"/>
  <c r="AM20" i="7"/>
  <c r="AO155" i="7"/>
  <c r="AH155" i="7"/>
  <c r="AF20" i="7"/>
  <c r="Q175" i="7"/>
  <c r="P176" i="7"/>
  <c r="R53" i="7"/>
  <c r="BF156" i="7"/>
  <c r="BD21" i="7"/>
  <c r="R190" i="7"/>
  <c r="P55" i="7"/>
  <c r="AE156" i="7"/>
  <c r="AC21" i="7"/>
  <c r="S191" i="7"/>
  <c r="Q56" i="7"/>
  <c r="O69" i="7"/>
  <c r="Q204" i="7"/>
  <c r="Q70" i="7" s="1"/>
  <c r="P43" i="7"/>
  <c r="R178" i="7"/>
  <c r="AZ155" i="7"/>
  <c r="AX20" i="7"/>
  <c r="AY21" i="7"/>
  <c r="BA156" i="7"/>
  <c r="U156" i="7"/>
  <c r="W157" i="7" s="1"/>
  <c r="T157" i="7"/>
  <c r="O60" i="7"/>
  <c r="Q195" i="7"/>
  <c r="AE155" i="7"/>
  <c r="AC20" i="7"/>
  <c r="X160" i="7"/>
  <c r="Y162" i="7" s="1"/>
  <c r="T41" i="7"/>
  <c r="V163" i="7"/>
  <c r="X164" i="7" s="1"/>
  <c r="Z165" i="7" s="1"/>
  <c r="AB166" i="7" s="1"/>
  <c r="U164" i="7"/>
  <c r="R58" i="7"/>
  <c r="P197" i="7"/>
  <c r="N62" i="7"/>
  <c r="O198" i="7"/>
  <c r="Q49" i="7"/>
  <c r="S184" i="7"/>
  <c r="Q42" i="7"/>
  <c r="R195" i="7"/>
  <c r="P60" i="7"/>
  <c r="AG154" i="7"/>
  <c r="AE19" i="7"/>
  <c r="AG155" i="7"/>
  <c r="AE20" i="7"/>
  <c r="P192" i="7"/>
  <c r="N57" i="7"/>
  <c r="O193" i="7"/>
  <c r="AC156" i="7"/>
  <c r="AA21" i="7"/>
  <c r="Q170" i="7"/>
  <c r="S171" i="7" s="1"/>
  <c r="U172" i="7" s="1"/>
  <c r="P171" i="7"/>
  <c r="BI21" i="7"/>
  <c r="BK156" i="7"/>
  <c r="AZ20" i="7"/>
  <c r="BB155" i="7"/>
  <c r="AJ155" i="7"/>
  <c r="AH20" i="7"/>
  <c r="AF155" i="7"/>
  <c r="AD20" i="7"/>
  <c r="AY20" i="7"/>
  <c r="BA155" i="7"/>
  <c r="AR21" i="7"/>
  <c r="AT156" i="7"/>
  <c r="AX155" i="7"/>
  <c r="AV20" i="7"/>
  <c r="AQ20" i="7"/>
  <c r="AS155" i="7"/>
  <c r="X156" i="7"/>
  <c r="P161" i="7"/>
  <c r="R162" i="7" s="1"/>
  <c r="O162" i="7"/>
  <c r="AA158" i="7"/>
  <c r="Z159" i="7"/>
  <c r="R55" i="7"/>
  <c r="BA19" i="7"/>
  <c r="BC154" i="7"/>
  <c r="X157" i="7"/>
  <c r="K20" i="10"/>
  <c r="K19" i="10"/>
  <c r="K18" i="10"/>
  <c r="D23" i="11"/>
  <c r="K16" i="10"/>
  <c r="J16" i="10" s="1"/>
  <c r="D25" i="11"/>
  <c r="K17" i="10"/>
  <c r="J17" i="10" s="1"/>
  <c r="T161" i="7" l="1"/>
  <c r="V162" i="7" s="1"/>
  <c r="X163" i="7" s="1"/>
  <c r="Z164" i="7" s="1"/>
  <c r="AC159" i="7"/>
  <c r="AZ156" i="7"/>
  <c r="AX21" i="7"/>
  <c r="P58" i="7"/>
  <c r="R193" i="7"/>
  <c r="Q61" i="7"/>
  <c r="S196" i="7"/>
  <c r="AY22" i="7"/>
  <c r="BA157" i="7"/>
  <c r="AQ21" i="7"/>
  <c r="AS156" i="7"/>
  <c r="AV21" i="7"/>
  <c r="AX156" i="7"/>
  <c r="Z158" i="7"/>
  <c r="AU156" i="7"/>
  <c r="AS21" i="7"/>
  <c r="AT22" i="7"/>
  <c r="AV157" i="7"/>
  <c r="BA21" i="7"/>
  <c r="BC156" i="7"/>
  <c r="AH156" i="7"/>
  <c r="AF21" i="7"/>
  <c r="AL156" i="7"/>
  <c r="AJ21" i="7"/>
  <c r="AE157" i="7"/>
  <c r="AC22" i="7"/>
  <c r="U185" i="7"/>
  <c r="S50" i="7"/>
  <c r="R198" i="7"/>
  <c r="P63" i="7"/>
  <c r="BC157" i="7"/>
  <c r="BA22" i="7"/>
  <c r="AZ21" i="7"/>
  <c r="BB156" i="7"/>
  <c r="S57" i="7"/>
  <c r="R56" i="7"/>
  <c r="T191" i="7"/>
  <c r="AJ156" i="7"/>
  <c r="AH21" i="7"/>
  <c r="AT21" i="7"/>
  <c r="AV156" i="7"/>
  <c r="AN21" i="7"/>
  <c r="AP156" i="7"/>
  <c r="Y155" i="7"/>
  <c r="W20" i="7"/>
  <c r="S60" i="7"/>
  <c r="R60" i="7"/>
  <c r="BJ156" i="7"/>
  <c r="BH21" i="7"/>
  <c r="BJ157" i="7"/>
  <c r="BH22" i="7"/>
  <c r="P48" i="7"/>
  <c r="R183" i="7"/>
  <c r="Q184" i="7"/>
  <c r="BD156" i="7"/>
  <c r="BB21" i="7"/>
  <c r="R61" i="7"/>
  <c r="T196" i="7"/>
  <c r="Y158" i="7"/>
  <c r="AO21" i="7"/>
  <c r="AQ156" i="7"/>
  <c r="BL156" i="7"/>
  <c r="BJ21" i="7"/>
  <c r="AK21" i="7"/>
  <c r="AM156" i="7"/>
  <c r="Z155" i="7"/>
  <c r="AA157" i="7" s="1"/>
  <c r="X20" i="7"/>
  <c r="P62" i="7"/>
  <c r="R197" i="7"/>
  <c r="BG21" i="7"/>
  <c r="BI156" i="7"/>
  <c r="Q52" i="7"/>
  <c r="S187" i="7"/>
  <c r="U166" i="7"/>
  <c r="T167" i="7"/>
  <c r="BE155" i="7"/>
  <c r="BC20" i="7"/>
  <c r="Q163" i="7"/>
  <c r="S164" i="7" s="1"/>
  <c r="P164" i="7"/>
  <c r="BM157" i="7"/>
  <c r="BM23" i="7" s="1"/>
  <c r="BK22" i="7"/>
  <c r="R172" i="7"/>
  <c r="T173" i="7" s="1"/>
  <c r="V174" i="7" s="1"/>
  <c r="Q173" i="7"/>
  <c r="O59" i="7"/>
  <c r="Q194" i="7"/>
  <c r="P195" i="7"/>
  <c r="AI155" i="7"/>
  <c r="AG20" i="7"/>
  <c r="T193" i="7"/>
  <c r="W165" i="7"/>
  <c r="Y166" i="7" s="1"/>
  <c r="AA167" i="7" s="1"/>
  <c r="AC168" i="7" s="1"/>
  <c r="V166" i="7"/>
  <c r="R177" i="7"/>
  <c r="P42" i="7"/>
  <c r="Q178" i="7"/>
  <c r="P46" i="7"/>
  <c r="R181" i="7"/>
  <c r="Q182" i="7"/>
  <c r="AL21" i="7"/>
  <c r="AN156" i="7"/>
  <c r="AD158" i="7"/>
  <c r="AF159" i="7" s="1"/>
  <c r="AP21" i="7"/>
  <c r="AR156" i="7"/>
  <c r="AU21" i="7"/>
  <c r="AW156" i="7"/>
  <c r="Q57" i="7"/>
  <c r="S192" i="7"/>
  <c r="S197" i="7"/>
  <c r="Q62" i="7"/>
  <c r="Z157" i="7"/>
  <c r="AI156" i="7"/>
  <c r="AG21" i="7"/>
  <c r="AB160" i="7"/>
  <c r="AD161" i="7" s="1"/>
  <c r="AA161" i="7"/>
  <c r="T163" i="7"/>
  <c r="V164" i="7" s="1"/>
  <c r="O64" i="7"/>
  <c r="Q199" i="7"/>
  <c r="P200" i="7"/>
  <c r="AG156" i="7"/>
  <c r="AE21" i="7"/>
  <c r="V158" i="7"/>
  <c r="X159" i="7" s="1"/>
  <c r="U159" i="7"/>
  <c r="Y159" i="7"/>
  <c r="AA160" i="7" s="1"/>
  <c r="R44" i="7"/>
  <c r="AG157" i="7"/>
  <c r="AE22" i="7"/>
  <c r="BF22" i="7"/>
  <c r="BH157" i="7"/>
  <c r="S176" i="7"/>
  <c r="Q41" i="7"/>
  <c r="S175" i="7"/>
  <c r="R176" i="7"/>
  <c r="Q45" i="7"/>
  <c r="S180" i="7"/>
  <c r="R51" i="7"/>
  <c r="T186" i="7"/>
  <c r="AM21" i="7"/>
  <c r="AO156" i="7"/>
  <c r="S55" i="7"/>
  <c r="BE156" i="7"/>
  <c r="BC21" i="7"/>
  <c r="O63" i="7"/>
  <c r="Q198" i="7"/>
  <c r="P199" i="7"/>
  <c r="T49" i="7"/>
  <c r="S169" i="7"/>
  <c r="U170" i="7" s="1"/>
  <c r="W171" i="7" s="1"/>
  <c r="R170" i="7"/>
  <c r="P53" i="7"/>
  <c r="R188" i="7"/>
  <c r="Q189" i="7"/>
  <c r="AB155" i="7"/>
  <c r="Z20" i="7"/>
  <c r="AF156" i="7"/>
  <c r="AD21" i="7"/>
  <c r="Q47" i="7"/>
  <c r="D31" i="11"/>
  <c r="J25" i="10"/>
  <c r="K25" i="10" s="1"/>
  <c r="J21" i="10"/>
  <c r="K21" i="10" s="1"/>
  <c r="D29" i="11"/>
  <c r="J22" i="10"/>
  <c r="Z160" i="7" l="1"/>
  <c r="U163" i="7"/>
  <c r="W164" i="7" s="1"/>
  <c r="Y165" i="7" s="1"/>
  <c r="AA166" i="7" s="1"/>
  <c r="AA159" i="7"/>
  <c r="AB161" i="7" s="1"/>
  <c r="U165" i="7"/>
  <c r="W166" i="7" s="1"/>
  <c r="P61" i="7"/>
  <c r="R196" i="7"/>
  <c r="Q197" i="7"/>
  <c r="AS157" i="7"/>
  <c r="AQ22" i="7"/>
  <c r="R49" i="7"/>
  <c r="BC23" i="7"/>
  <c r="BE158" i="7"/>
  <c r="AX22" i="7"/>
  <c r="AZ157" i="7"/>
  <c r="AH157" i="7"/>
  <c r="AF22" i="7"/>
  <c r="S42" i="7"/>
  <c r="U177" i="7"/>
  <c r="AI158" i="7"/>
  <c r="AG23" i="7"/>
  <c r="AK157" i="7"/>
  <c r="AI22" i="7"/>
  <c r="S58" i="7"/>
  <c r="U193" i="7"/>
  <c r="AT157" i="7"/>
  <c r="AR22" i="7"/>
  <c r="T182" i="7"/>
  <c r="R47" i="7"/>
  <c r="T178" i="7"/>
  <c r="R43" i="7"/>
  <c r="T59" i="7"/>
  <c r="S195" i="7"/>
  <c r="Q60" i="7"/>
  <c r="BE21" i="7"/>
  <c r="BG156" i="7"/>
  <c r="AE160" i="7"/>
  <c r="AG161" i="7" s="1"/>
  <c r="BL157" i="7"/>
  <c r="BJ22" i="7"/>
  <c r="AX157" i="7"/>
  <c r="AV22" i="7"/>
  <c r="T57" i="7"/>
  <c r="BD157" i="7"/>
  <c r="BB22" i="7"/>
  <c r="Z161" i="7"/>
  <c r="U51" i="7"/>
  <c r="AJ157" i="7"/>
  <c r="AH22" i="7"/>
  <c r="AB159" i="7"/>
  <c r="BA23" i="7"/>
  <c r="BC158" i="7"/>
  <c r="S62" i="7"/>
  <c r="Q64" i="7"/>
  <c r="S199" i="7"/>
  <c r="AQ157" i="7"/>
  <c r="AO22" i="7"/>
  <c r="S46" i="7"/>
  <c r="S63" i="7"/>
  <c r="U198" i="7"/>
  <c r="R184" i="7"/>
  <c r="Q48" i="7"/>
  <c r="S183" i="7"/>
  <c r="S53" i="7"/>
  <c r="U188" i="7"/>
  <c r="AL157" i="7"/>
  <c r="AJ22" i="7"/>
  <c r="AX158" i="7"/>
  <c r="AV23" i="7"/>
  <c r="Q55" i="7"/>
  <c r="S190" i="7"/>
  <c r="R191" i="7"/>
  <c r="V187" i="7"/>
  <c r="T52" i="7"/>
  <c r="R42" i="7"/>
  <c r="T177" i="7"/>
  <c r="S178" i="7"/>
  <c r="BJ158" i="7"/>
  <c r="BH23" i="7"/>
  <c r="AC161" i="7"/>
  <c r="AI157" i="7"/>
  <c r="AG22" i="7"/>
  <c r="P66" i="7"/>
  <c r="R201" i="7"/>
  <c r="Q202" i="7"/>
  <c r="AN22" i="7"/>
  <c r="AP157" i="7"/>
  <c r="R165" i="7"/>
  <c r="T166" i="7" s="1"/>
  <c r="Q166" i="7"/>
  <c r="V168" i="7"/>
  <c r="U169" i="7"/>
  <c r="BK157" i="7"/>
  <c r="BI22" i="7"/>
  <c r="AB156" i="7"/>
  <c r="Z21" i="7"/>
  <c r="BL22" i="7"/>
  <c r="BN157" i="7"/>
  <c r="BN23" i="7" s="1"/>
  <c r="BD22" i="7"/>
  <c r="BF157" i="7"/>
  <c r="U195" i="7"/>
  <c r="V197" i="7" s="1"/>
  <c r="BE157" i="7"/>
  <c r="BC22" i="7"/>
  <c r="BB157" i="7"/>
  <c r="AZ22" i="7"/>
  <c r="AD156" i="7"/>
  <c r="AB21" i="7"/>
  <c r="R54" i="7"/>
  <c r="T189" i="7"/>
  <c r="T171" i="7"/>
  <c r="V172" i="7" s="1"/>
  <c r="X173" i="7" s="1"/>
  <c r="S172" i="7"/>
  <c r="P65" i="7"/>
  <c r="R200" i="7"/>
  <c r="Q201" i="7"/>
  <c r="BE22" i="7"/>
  <c r="BG157" i="7"/>
  <c r="S41" i="7"/>
  <c r="W160" i="7"/>
  <c r="Y161" i="7" s="1"/>
  <c r="AA162" i="7" s="1"/>
  <c r="V161" i="7"/>
  <c r="Q65" i="7"/>
  <c r="S200" i="7"/>
  <c r="AC162" i="7"/>
  <c r="AE163" i="7" s="1"/>
  <c r="AB163" i="7"/>
  <c r="AY157" i="7"/>
  <c r="AW22" i="7"/>
  <c r="Q44" i="7"/>
  <c r="S179" i="7"/>
  <c r="R180" i="7"/>
  <c r="X167" i="7"/>
  <c r="Z168" i="7" s="1"/>
  <c r="AB169" i="7" s="1"/>
  <c r="AD170" i="7" s="1"/>
  <c r="W168" i="7"/>
  <c r="AK156" i="7"/>
  <c r="AI21" i="7"/>
  <c r="S174" i="7"/>
  <c r="U175" i="7" s="1"/>
  <c r="R175" i="7"/>
  <c r="R63" i="7"/>
  <c r="T198" i="7"/>
  <c r="AM22" i="7"/>
  <c r="AO157" i="7"/>
  <c r="T62" i="7"/>
  <c r="Q50" i="7"/>
  <c r="S185" i="7"/>
  <c r="R186" i="7"/>
  <c r="BJ23" i="7"/>
  <c r="BL158" i="7"/>
  <c r="AA156" i="7"/>
  <c r="AB158" i="7" s="1"/>
  <c r="Y21" i="7"/>
  <c r="AP22" i="7"/>
  <c r="AR157" i="7"/>
  <c r="R64" i="7"/>
  <c r="T199" i="7"/>
  <c r="AG158" i="7"/>
  <c r="AH160" i="7" s="1"/>
  <c r="AE23" i="7"/>
  <c r="AL22" i="7"/>
  <c r="AN157" i="7"/>
  <c r="AW157" i="7"/>
  <c r="AU22" i="7"/>
  <c r="AU157" i="7"/>
  <c r="AS22" i="7"/>
  <c r="T194" i="7"/>
  <c r="R59" i="7"/>
  <c r="D30" i="11"/>
  <c r="J23" i="10"/>
  <c r="J24" i="10" s="1"/>
  <c r="K22" i="10"/>
  <c r="V167" i="7" l="1"/>
  <c r="X168" i="7" s="1"/>
  <c r="V165" i="7"/>
  <c r="X166" i="7" s="1"/>
  <c r="Z167" i="7" s="1"/>
  <c r="AC163" i="7"/>
  <c r="AI162" i="7"/>
  <c r="AC160" i="7"/>
  <c r="AR23" i="7"/>
  <c r="AT158" i="7"/>
  <c r="V63" i="7"/>
  <c r="S66" i="7"/>
  <c r="U201" i="7"/>
  <c r="BI158" i="7"/>
  <c r="BG23" i="7"/>
  <c r="BF23" i="7"/>
  <c r="BH158" i="7"/>
  <c r="W170" i="7"/>
  <c r="V171" i="7"/>
  <c r="AP23" i="7"/>
  <c r="AR158" i="7"/>
  <c r="Q68" i="7"/>
  <c r="S203" i="7"/>
  <c r="R204" i="7"/>
  <c r="R70" i="7" s="1"/>
  <c r="AK158" i="7"/>
  <c r="AI23" i="7"/>
  <c r="S44" i="7"/>
  <c r="U179" i="7"/>
  <c r="T180" i="7"/>
  <c r="V53" i="7"/>
  <c r="U184" i="7"/>
  <c r="S49" i="7"/>
  <c r="U200" i="7"/>
  <c r="S65" i="7"/>
  <c r="AL158" i="7"/>
  <c r="AJ23" i="7"/>
  <c r="T44" i="7"/>
  <c r="V179" i="7"/>
  <c r="AK23" i="7"/>
  <c r="AM158" i="7"/>
  <c r="U43" i="7"/>
  <c r="Q63" i="7"/>
  <c r="S198" i="7"/>
  <c r="R199" i="7"/>
  <c r="T60" i="7"/>
  <c r="V195" i="7"/>
  <c r="AW23" i="7"/>
  <c r="AY158" i="7"/>
  <c r="AI159" i="7"/>
  <c r="AJ161" i="7" s="1"/>
  <c r="AG24" i="7"/>
  <c r="T64" i="7"/>
  <c r="AK22" i="7"/>
  <c r="AM157" i="7"/>
  <c r="BA158" i="7"/>
  <c r="AY23" i="7"/>
  <c r="U173" i="7"/>
  <c r="W174" i="7" s="1"/>
  <c r="Y175" i="7" s="1"/>
  <c r="T174" i="7"/>
  <c r="BB23" i="7"/>
  <c r="BD158" i="7"/>
  <c r="BE23" i="7"/>
  <c r="BG158" i="7"/>
  <c r="AD157" i="7"/>
  <c r="AB22" i="7"/>
  <c r="T202" i="7"/>
  <c r="R67" i="7"/>
  <c r="T43" i="7"/>
  <c r="R57" i="7"/>
  <c r="T192" i="7"/>
  <c r="S193" i="7"/>
  <c r="W199" i="7"/>
  <c r="U64" i="7"/>
  <c r="AS158" i="7"/>
  <c r="AQ23" i="7"/>
  <c r="AB162" i="7"/>
  <c r="AD163" i="7" s="1"/>
  <c r="AA163" i="7"/>
  <c r="BF158" i="7"/>
  <c r="BD23" i="7"/>
  <c r="AZ158" i="7"/>
  <c r="AX23" i="7"/>
  <c r="BI157" i="7"/>
  <c r="BG22" i="7"/>
  <c r="U59" i="7"/>
  <c r="AJ158" i="7"/>
  <c r="AH23" i="7"/>
  <c r="AU158" i="7"/>
  <c r="AS23" i="7"/>
  <c r="T197" i="7"/>
  <c r="R62" i="7"/>
  <c r="BN159" i="7"/>
  <c r="BN25" i="7" s="1"/>
  <c r="BL24" i="7"/>
  <c r="AP158" i="7"/>
  <c r="AN23" i="7"/>
  <c r="T65" i="7"/>
  <c r="V200" i="7"/>
  <c r="T187" i="7"/>
  <c r="R52" i="7"/>
  <c r="S188" i="7"/>
  <c r="R41" i="7"/>
  <c r="T176" i="7"/>
  <c r="S177" i="7"/>
  <c r="Y169" i="7"/>
  <c r="AA170" i="7" s="1"/>
  <c r="AC171" i="7" s="1"/>
  <c r="AE172" i="7" s="1"/>
  <c r="X170" i="7"/>
  <c r="R46" i="7"/>
  <c r="T181" i="7"/>
  <c r="S182" i="7"/>
  <c r="AD164" i="7"/>
  <c r="AF165" i="7" s="1"/>
  <c r="AC165" i="7"/>
  <c r="X162" i="7"/>
  <c r="Z163" i="7" s="1"/>
  <c r="AB164" i="7" s="1"/>
  <c r="AD165" i="7" s="1"/>
  <c r="W163" i="7"/>
  <c r="S202" i="7"/>
  <c r="Q67" i="7"/>
  <c r="R203" i="7"/>
  <c r="AF157" i="7"/>
  <c r="AD22" i="7"/>
  <c r="S167" i="7"/>
  <c r="U168" i="7" s="1"/>
  <c r="W169" i="7" s="1"/>
  <c r="Y170" i="7" s="1"/>
  <c r="R168" i="7"/>
  <c r="U191" i="7"/>
  <c r="S56" i="7"/>
  <c r="AB168" i="7"/>
  <c r="R50" i="7"/>
  <c r="T185" i="7"/>
  <c r="S186" i="7"/>
  <c r="S61" i="7"/>
  <c r="U196" i="7"/>
  <c r="T48" i="7"/>
  <c r="AV158" i="7"/>
  <c r="AT23" i="7"/>
  <c r="BB158" i="7"/>
  <c r="AZ23" i="7"/>
  <c r="BG159" i="7"/>
  <c r="BE24" i="7"/>
  <c r="AW158" i="7"/>
  <c r="AU23" i="7"/>
  <c r="AC157" i="7"/>
  <c r="AA22" i="7"/>
  <c r="S51" i="7"/>
  <c r="AO23" i="7"/>
  <c r="AQ158" i="7"/>
  <c r="W176" i="7"/>
  <c r="U41" i="7"/>
  <c r="S45" i="7"/>
  <c r="U180" i="7"/>
  <c r="R66" i="7"/>
  <c r="T201" i="7"/>
  <c r="T55" i="7"/>
  <c r="V190" i="7"/>
  <c r="U61" i="7"/>
  <c r="BK23" i="7"/>
  <c r="BM158" i="7"/>
  <c r="BM24" i="7" s="1"/>
  <c r="BJ24" i="7"/>
  <c r="BL159" i="7"/>
  <c r="AZ159" i="7"/>
  <c r="AX24" i="7"/>
  <c r="AL23" i="7"/>
  <c r="AN158" i="7"/>
  <c r="W189" i="7"/>
  <c r="U54" i="7"/>
  <c r="AF162" i="7"/>
  <c r="AH163" i="7" s="1"/>
  <c r="BE159" i="7"/>
  <c r="BC24" i="7"/>
  <c r="BL23" i="7"/>
  <c r="BN158" i="7"/>
  <c r="BN24" i="7" s="1"/>
  <c r="AK159" i="7"/>
  <c r="AI24" i="7"/>
  <c r="AC158" i="7"/>
  <c r="AE159" i="7" s="1"/>
  <c r="J31" i="10"/>
  <c r="L31" i="10" s="1"/>
  <c r="K23" i="10"/>
  <c r="K24" i="10"/>
  <c r="E23" i="10"/>
  <c r="Q15" i="10"/>
  <c r="AJ164" i="7" l="1"/>
  <c r="W167" i="7"/>
  <c r="Y168" i="7" s="1"/>
  <c r="AA169" i="7" s="1"/>
  <c r="X169" i="7"/>
  <c r="Z170" i="7" s="1"/>
  <c r="AB171" i="7" s="1"/>
  <c r="BH159" i="7"/>
  <c r="BF24" i="7"/>
  <c r="V175" i="7"/>
  <c r="U176" i="7"/>
  <c r="BA159" i="7"/>
  <c r="AY24" i="7"/>
  <c r="BJ159" i="7"/>
  <c r="BH24" i="7"/>
  <c r="U46" i="7"/>
  <c r="W181" i="7"/>
  <c r="W42" i="7"/>
  <c r="BG25" i="7"/>
  <c r="BI160" i="7"/>
  <c r="AH158" i="7"/>
  <c r="AF23" i="7"/>
  <c r="S68" i="7"/>
  <c r="U203" i="7"/>
  <c r="T47" i="7"/>
  <c r="V182" i="7"/>
  <c r="S43" i="7"/>
  <c r="U178" i="7"/>
  <c r="T179" i="7"/>
  <c r="T53" i="7"/>
  <c r="AR159" i="7"/>
  <c r="AP24" i="7"/>
  <c r="T63" i="7"/>
  <c r="V198" i="7"/>
  <c r="AL159" i="7"/>
  <c r="AJ24" i="7"/>
  <c r="AC164" i="7"/>
  <c r="AE165" i="7" s="1"/>
  <c r="AB165" i="7"/>
  <c r="S59" i="7"/>
  <c r="U194" i="7"/>
  <c r="T195" i="7"/>
  <c r="Y41" i="7"/>
  <c r="V45" i="7"/>
  <c r="AL24" i="7"/>
  <c r="AN159" i="7"/>
  <c r="AK25" i="7"/>
  <c r="AM160" i="7"/>
  <c r="U183" i="7"/>
  <c r="S48" i="7"/>
  <c r="T184" i="7"/>
  <c r="T68" i="7"/>
  <c r="V203" i="7"/>
  <c r="V61" i="7"/>
  <c r="S69" i="7"/>
  <c r="U204" i="7"/>
  <c r="U70" i="7" s="1"/>
  <c r="BE25" i="7"/>
  <c r="BG160" i="7"/>
  <c r="W55" i="7"/>
  <c r="BB160" i="7"/>
  <c r="AZ25" i="7"/>
  <c r="X191" i="7"/>
  <c r="V56" i="7"/>
  <c r="AQ24" i="7"/>
  <c r="AS159" i="7"/>
  <c r="AD160" i="7"/>
  <c r="AC170" i="7"/>
  <c r="T169" i="7"/>
  <c r="V170" i="7" s="1"/>
  <c r="X171" i="7" s="1"/>
  <c r="Z172" i="7" s="1"/>
  <c r="S170" i="7"/>
  <c r="Y164" i="7"/>
  <c r="AA165" i="7" s="1"/>
  <c r="AC166" i="7" s="1"/>
  <c r="AE167" i="7" s="1"/>
  <c r="X165" i="7"/>
  <c r="V177" i="7"/>
  <c r="T42" i="7"/>
  <c r="X201" i="7"/>
  <c r="V66" i="7"/>
  <c r="BK158" i="7"/>
  <c r="BI23" i="7"/>
  <c r="AZ24" i="7"/>
  <c r="BB159" i="7"/>
  <c r="AU159" i="7"/>
  <c r="AS24" i="7"/>
  <c r="V193" i="7"/>
  <c r="T58" i="7"/>
  <c r="BF159" i="7"/>
  <c r="BD24" i="7"/>
  <c r="R65" i="7"/>
  <c r="T200" i="7"/>
  <c r="S201" i="7"/>
  <c r="T46" i="7"/>
  <c r="V181" i="7"/>
  <c r="U182" i="7"/>
  <c r="AK24" i="7"/>
  <c r="AM159" i="7"/>
  <c r="AT159" i="7"/>
  <c r="AR24" i="7"/>
  <c r="X172" i="7"/>
  <c r="W173" i="7"/>
  <c r="U67" i="7"/>
  <c r="W202" i="7"/>
  <c r="AT24" i="7"/>
  <c r="AV159" i="7"/>
  <c r="AD162" i="7"/>
  <c r="T67" i="7"/>
  <c r="V202" i="7"/>
  <c r="U62" i="7"/>
  <c r="W197" i="7"/>
  <c r="V186" i="7"/>
  <c r="T51" i="7"/>
  <c r="AE166" i="7"/>
  <c r="AG167" i="7" s="1"/>
  <c r="AD167" i="7"/>
  <c r="W65" i="7"/>
  <c r="BI159" i="7"/>
  <c r="BG24" i="7"/>
  <c r="AM23" i="7"/>
  <c r="AO158" i="7"/>
  <c r="AN24" i="7"/>
  <c r="AP159" i="7"/>
  <c r="BN160" i="7"/>
  <c r="BN26" i="7" s="1"/>
  <c r="BL25" i="7"/>
  <c r="AG164" i="7"/>
  <c r="AI165" i="7" s="1"/>
  <c r="AK166" i="7" s="1"/>
  <c r="AE158" i="7"/>
  <c r="AC23" i="7"/>
  <c r="AW24" i="7"/>
  <c r="AY159" i="7"/>
  <c r="BB24" i="7"/>
  <c r="BD159" i="7"/>
  <c r="AX159" i="7"/>
  <c r="AV24" i="7"/>
  <c r="S52" i="7"/>
  <c r="U187" i="7"/>
  <c r="T188" i="7"/>
  <c r="U57" i="7"/>
  <c r="W192" i="7"/>
  <c r="T204" i="7"/>
  <c r="T70" i="7" s="1"/>
  <c r="R69" i="7"/>
  <c r="Z171" i="7"/>
  <c r="AB172" i="7" s="1"/>
  <c r="AD173" i="7" s="1"/>
  <c r="AF174" i="7" s="1"/>
  <c r="Y172" i="7"/>
  <c r="U189" i="7"/>
  <c r="S54" i="7"/>
  <c r="T190" i="7"/>
  <c r="AU24" i="7"/>
  <c r="AW159" i="7"/>
  <c r="AF158" i="7"/>
  <c r="AD23" i="7"/>
  <c r="BA24" i="7"/>
  <c r="BC159" i="7"/>
  <c r="AK160" i="7"/>
  <c r="AI25" i="7"/>
  <c r="U199" i="7"/>
  <c r="S64" i="7"/>
  <c r="AM24" i="7"/>
  <c r="AO159" i="7"/>
  <c r="AK163" i="7"/>
  <c r="U66" i="7"/>
  <c r="U50" i="7"/>
  <c r="U45" i="7"/>
  <c r="BK159" i="7"/>
  <c r="BI24" i="7"/>
  <c r="AD159" i="7"/>
  <c r="K31" i="10"/>
  <c r="O31" i="10"/>
  <c r="N31" i="10"/>
  <c r="D34" i="11"/>
  <c r="D33" i="11"/>
  <c r="D42" i="1"/>
  <c r="Q9" i="10"/>
  <c r="D40" i="1"/>
  <c r="D14" i="11"/>
  <c r="AF160" i="7" l="1"/>
  <c r="Y171" i="7"/>
  <c r="AA172" i="7" s="1"/>
  <c r="AC173" i="7" s="1"/>
  <c r="AH159" i="7"/>
  <c r="AF24" i="7"/>
  <c r="AX25" i="7"/>
  <c r="AZ160" i="7"/>
  <c r="V52" i="7"/>
  <c r="BK24" i="7"/>
  <c r="BM159" i="7"/>
  <c r="BM25" i="7" s="1"/>
  <c r="X67" i="7"/>
  <c r="V43" i="7"/>
  <c r="X178" i="7"/>
  <c r="W184" i="7"/>
  <c r="U49" i="7"/>
  <c r="AN25" i="7"/>
  <c r="AP160" i="7"/>
  <c r="V48" i="7"/>
  <c r="X183" i="7"/>
  <c r="X176" i="7"/>
  <c r="V41" i="7"/>
  <c r="BE160" i="7"/>
  <c r="BC25" i="7"/>
  <c r="T56" i="7"/>
  <c r="V191" i="7"/>
  <c r="U192" i="7"/>
  <c r="U53" i="7"/>
  <c r="W188" i="7"/>
  <c r="BF160" i="7"/>
  <c r="BD25" i="7"/>
  <c r="BK160" i="7"/>
  <c r="BI25" i="7"/>
  <c r="AF168" i="7"/>
  <c r="AH169" i="7" s="1"/>
  <c r="AE169" i="7"/>
  <c r="W63" i="7"/>
  <c r="V68" i="7"/>
  <c r="AE164" i="7"/>
  <c r="W68" i="7"/>
  <c r="Y203" i="7"/>
  <c r="U48" i="7"/>
  <c r="W183" i="7"/>
  <c r="V184" i="7"/>
  <c r="BF25" i="7"/>
  <c r="BH160" i="7"/>
  <c r="BB25" i="7"/>
  <c r="BD160" i="7"/>
  <c r="AD172" i="7"/>
  <c r="X57" i="7"/>
  <c r="AG160" i="7"/>
  <c r="AD166" i="7"/>
  <c r="AF167" i="7" s="1"/>
  <c r="AC167" i="7"/>
  <c r="T45" i="7"/>
  <c r="V180" i="7"/>
  <c r="U181" i="7"/>
  <c r="BI26" i="7"/>
  <c r="BK161" i="7"/>
  <c r="AA173" i="7"/>
  <c r="AC174" i="7" s="1"/>
  <c r="AE175" i="7" s="1"/>
  <c r="Z174" i="7"/>
  <c r="BM160" i="7"/>
  <c r="BM26" i="7" s="1"/>
  <c r="BK25" i="7"/>
  <c r="AK29" i="7"/>
  <c r="U65" i="7"/>
  <c r="W200" i="7"/>
  <c r="Y193" i="7"/>
  <c r="W58" i="7"/>
  <c r="AG159" i="7"/>
  <c r="AH161" i="7" s="1"/>
  <c r="AE24" i="7"/>
  <c r="AR160" i="7"/>
  <c r="AP25" i="7"/>
  <c r="AO24" i="7"/>
  <c r="AQ159" i="7"/>
  <c r="AE161" i="7"/>
  <c r="AG162" i="7" s="1"/>
  <c r="AT25" i="7"/>
  <c r="AV160" i="7"/>
  <c r="V47" i="7"/>
  <c r="S67" i="7"/>
  <c r="U202" i="7"/>
  <c r="T203" i="7"/>
  <c r="AU160" i="7"/>
  <c r="AS25" i="7"/>
  <c r="AL165" i="7"/>
  <c r="AM167" i="7" s="1"/>
  <c r="V69" i="7"/>
  <c r="X204" i="7"/>
  <c r="X70" i="7" s="1"/>
  <c r="T50" i="7"/>
  <c r="V185" i="7"/>
  <c r="U186" i="7"/>
  <c r="AM26" i="7"/>
  <c r="AO161" i="7"/>
  <c r="T61" i="7"/>
  <c r="V196" i="7"/>
  <c r="U197" i="7"/>
  <c r="AN160" i="7"/>
  <c r="AL25" i="7"/>
  <c r="AT160" i="7"/>
  <c r="AR25" i="7"/>
  <c r="W179" i="7"/>
  <c r="U44" i="7"/>
  <c r="AH166" i="7"/>
  <c r="AJ167" i="7" s="1"/>
  <c r="AL168" i="7" s="1"/>
  <c r="AJ159" i="7"/>
  <c r="AH24" i="7"/>
  <c r="BL160" i="7"/>
  <c r="BJ25" i="7"/>
  <c r="BC160" i="7"/>
  <c r="BA25" i="7"/>
  <c r="BH25" i="7"/>
  <c r="BJ160" i="7"/>
  <c r="AK26" i="7"/>
  <c r="AM161" i="7"/>
  <c r="T54" i="7"/>
  <c r="V189" i="7"/>
  <c r="U190" i="7"/>
  <c r="AQ160" i="7"/>
  <c r="AO25" i="7"/>
  <c r="AW25" i="7"/>
  <c r="AY160" i="7"/>
  <c r="U55" i="7"/>
  <c r="AY25" i="7"/>
  <c r="BA160" i="7"/>
  <c r="AK32" i="7"/>
  <c r="AX160" i="7"/>
  <c r="AV25" i="7"/>
  <c r="Y174" i="7"/>
  <c r="X175" i="7"/>
  <c r="AM25" i="7"/>
  <c r="AO160" i="7"/>
  <c r="T66" i="7"/>
  <c r="V201" i="7"/>
  <c r="V59" i="7"/>
  <c r="X194" i="7"/>
  <c r="AW160" i="7"/>
  <c r="AU25" i="7"/>
  <c r="Z166" i="7"/>
  <c r="AB167" i="7" s="1"/>
  <c r="AD168" i="7" s="1"/>
  <c r="AF169" i="7" s="1"/>
  <c r="Y167" i="7"/>
  <c r="U171" i="7"/>
  <c r="W172" i="7" s="1"/>
  <c r="Y173" i="7" s="1"/>
  <c r="AA174" i="7" s="1"/>
  <c r="T172" i="7"/>
  <c r="AF161" i="7"/>
  <c r="AE162" i="7"/>
  <c r="BD161" i="7"/>
  <c r="BB26" i="7"/>
  <c r="BI161" i="7"/>
  <c r="BG26" i="7"/>
  <c r="AL162" i="7"/>
  <c r="AM164" i="7" s="1"/>
  <c r="U60" i="7"/>
  <c r="W195" i="7"/>
  <c r="X199" i="7"/>
  <c r="V64" i="7"/>
  <c r="W204" i="7"/>
  <c r="W70" i="7" s="1"/>
  <c r="U69" i="7"/>
  <c r="W47" i="7"/>
  <c r="U42" i="7"/>
  <c r="W177" i="7"/>
  <c r="V178" i="7"/>
  <c r="D15" i="11"/>
  <c r="D45" i="1"/>
  <c r="AH162" i="7" l="1"/>
  <c r="Z173" i="7"/>
  <c r="AB174" i="7" s="1"/>
  <c r="AD175" i="7" s="1"/>
  <c r="AD41" i="7" s="1"/>
  <c r="AI163" i="7"/>
  <c r="AI161" i="7"/>
  <c r="AJ163" i="7" s="1"/>
  <c r="AM33" i="7"/>
  <c r="AM30" i="7"/>
  <c r="W45" i="7"/>
  <c r="Y180" i="7"/>
  <c r="V51" i="7"/>
  <c r="X186" i="7"/>
  <c r="AU26" i="7"/>
  <c r="AW161" i="7"/>
  <c r="BK27" i="7"/>
  <c r="BM162" i="7"/>
  <c r="BM28" i="7" s="1"/>
  <c r="BJ161" i="7"/>
  <c r="BH26" i="7"/>
  <c r="V50" i="7"/>
  <c r="X185" i="7"/>
  <c r="W186" i="7"/>
  <c r="BM161" i="7"/>
  <c r="BM27" i="7" s="1"/>
  <c r="BK26" i="7"/>
  <c r="BF26" i="7"/>
  <c r="BH161" i="7"/>
  <c r="U58" i="7"/>
  <c r="W193" i="7"/>
  <c r="V194" i="7"/>
  <c r="X42" i="7"/>
  <c r="Z177" i="7"/>
  <c r="W50" i="7"/>
  <c r="Y185" i="7"/>
  <c r="V44" i="7"/>
  <c r="X179" i="7"/>
  <c r="W180" i="7"/>
  <c r="V173" i="7"/>
  <c r="X174" i="7" s="1"/>
  <c r="Z175" i="7" s="1"/>
  <c r="U174" i="7"/>
  <c r="X202" i="7"/>
  <c r="V67" i="7"/>
  <c r="X41" i="7"/>
  <c r="Z176" i="7"/>
  <c r="Y177" i="7"/>
  <c r="Z179" i="7" s="1"/>
  <c r="U56" i="7"/>
  <c r="W191" i="7"/>
  <c r="V192" i="7"/>
  <c r="BE161" i="7"/>
  <c r="BC26" i="7"/>
  <c r="AL160" i="7"/>
  <c r="AJ25" i="7"/>
  <c r="AO27" i="7"/>
  <c r="AQ162" i="7"/>
  <c r="T69" i="7"/>
  <c r="V204" i="7"/>
  <c r="V70" i="7" s="1"/>
  <c r="AI168" i="7"/>
  <c r="AK169" i="7" s="1"/>
  <c r="AR26" i="7"/>
  <c r="AT161" i="7"/>
  <c r="Y59" i="7"/>
  <c r="AB175" i="7"/>
  <c r="AA176" i="7"/>
  <c r="AE168" i="7"/>
  <c r="AG169" i="7" s="1"/>
  <c r="AD169" i="7"/>
  <c r="W49" i="7"/>
  <c r="AF166" i="7"/>
  <c r="W54" i="7"/>
  <c r="V57" i="7"/>
  <c r="X49" i="7"/>
  <c r="X44" i="7"/>
  <c r="AJ160" i="7"/>
  <c r="AH25" i="7"/>
  <c r="AL28" i="7"/>
  <c r="AN163" i="7"/>
  <c r="AO165" i="7" s="1"/>
  <c r="BK162" i="7"/>
  <c r="BI27" i="7"/>
  <c r="AZ161" i="7"/>
  <c r="AX26" i="7"/>
  <c r="AO162" i="7"/>
  <c r="AM27" i="7"/>
  <c r="W43" i="7"/>
  <c r="Y178" i="7"/>
  <c r="W61" i="7"/>
  <c r="Y196" i="7"/>
  <c r="BF162" i="7"/>
  <c r="BD27" i="7"/>
  <c r="AW26" i="7"/>
  <c r="AY161" i="7"/>
  <c r="AQ26" i="7"/>
  <c r="AS161" i="7"/>
  <c r="X190" i="7"/>
  <c r="V55" i="7"/>
  <c r="BL161" i="7"/>
  <c r="BJ26" i="7"/>
  <c r="AL34" i="7"/>
  <c r="AN169" i="7"/>
  <c r="AV161" i="7"/>
  <c r="AT26" i="7"/>
  <c r="U63" i="7"/>
  <c r="W198" i="7"/>
  <c r="V199" i="7"/>
  <c r="AN166" i="7"/>
  <c r="AL31" i="7"/>
  <c r="W203" i="7"/>
  <c r="U68" i="7"/>
  <c r="AV26" i="7"/>
  <c r="AX161" i="7"/>
  <c r="AQ25" i="7"/>
  <c r="AS160" i="7"/>
  <c r="Y201" i="7"/>
  <c r="W66" i="7"/>
  <c r="AG176" i="7"/>
  <c r="AE41" i="7"/>
  <c r="U47" i="7"/>
  <c r="W182" i="7"/>
  <c r="V183" i="7"/>
  <c r="AE174" i="7"/>
  <c r="BD26" i="7"/>
  <c r="BF161" i="7"/>
  <c r="AF163" i="7"/>
  <c r="AH164" i="7" s="1"/>
  <c r="BE26" i="7"/>
  <c r="BG161" i="7"/>
  <c r="AZ26" i="7"/>
  <c r="BB161" i="7"/>
  <c r="AN26" i="7"/>
  <c r="AP161" i="7"/>
  <c r="X65" i="7"/>
  <c r="AG163" i="7"/>
  <c r="AI164" i="7" s="1"/>
  <c r="AF164" i="7"/>
  <c r="AA168" i="7"/>
  <c r="AC169" i="7" s="1"/>
  <c r="AE170" i="7" s="1"/>
  <c r="AG171" i="7" s="1"/>
  <c r="Z169" i="7"/>
  <c r="Z195" i="7"/>
  <c r="X60" i="7"/>
  <c r="AQ161" i="7"/>
  <c r="AO26" i="7"/>
  <c r="BA26" i="7"/>
  <c r="BC161" i="7"/>
  <c r="AY26" i="7"/>
  <c r="BA161" i="7"/>
  <c r="BN161" i="7"/>
  <c r="BN27" i="7" s="1"/>
  <c r="BL26" i="7"/>
  <c r="V62" i="7"/>
  <c r="X197" i="7"/>
  <c r="U52" i="7"/>
  <c r="W187" i="7"/>
  <c r="V188" i="7"/>
  <c r="AI160" i="7"/>
  <c r="AG25" i="7"/>
  <c r="X181" i="7"/>
  <c r="V46" i="7"/>
  <c r="Y69" i="7"/>
  <c r="AG170" i="7"/>
  <c r="AI171" i="7" s="1"/>
  <c r="AF171" i="7"/>
  <c r="AP26" i="7"/>
  <c r="AR161" i="7"/>
  <c r="D46" i="1"/>
  <c r="AJ165" i="7" l="1"/>
  <c r="AA175" i="7"/>
  <c r="AK165" i="7"/>
  <c r="AG165" i="7"/>
  <c r="AI166" i="7" s="1"/>
  <c r="AK167" i="7" s="1"/>
  <c r="AK33" i="7" s="1"/>
  <c r="AO31" i="7"/>
  <c r="X47" i="7"/>
  <c r="Z182" i="7"/>
  <c r="X63" i="7"/>
  <c r="Z198" i="7"/>
  <c r="AB170" i="7"/>
  <c r="AD171" i="7" s="1"/>
  <c r="AF172" i="7" s="1"/>
  <c r="AH173" i="7" s="1"/>
  <c r="AA171" i="7"/>
  <c r="AR162" i="7"/>
  <c r="AP27" i="7"/>
  <c r="BI162" i="7"/>
  <c r="BG27" i="7"/>
  <c r="Y67" i="7"/>
  <c r="W64" i="7"/>
  <c r="Y199" i="7"/>
  <c r="AN35" i="7"/>
  <c r="BA162" i="7"/>
  <c r="AY27" i="7"/>
  <c r="BH163" i="7"/>
  <c r="BF28" i="7"/>
  <c r="BB162" i="7"/>
  <c r="AZ27" i="7"/>
  <c r="AL161" i="7"/>
  <c r="AJ26" i="7"/>
  <c r="AF170" i="7"/>
  <c r="AH171" i="7" s="1"/>
  <c r="AE171" i="7"/>
  <c r="AM170" i="7"/>
  <c r="AK35" i="7"/>
  <c r="BG162" i="7"/>
  <c r="BE27" i="7"/>
  <c r="Z41" i="7"/>
  <c r="AB176" i="7"/>
  <c r="Z180" i="7"/>
  <c r="X45" i="7"/>
  <c r="AB178" i="7"/>
  <c r="Z43" i="7"/>
  <c r="V60" i="7"/>
  <c r="X195" i="7"/>
  <c r="W196" i="7"/>
  <c r="W52" i="7"/>
  <c r="Y187" i="7"/>
  <c r="X188" i="7"/>
  <c r="BJ27" i="7"/>
  <c r="BL162" i="7"/>
  <c r="AH172" i="7"/>
  <c r="AJ173" i="7" s="1"/>
  <c r="AG173" i="7"/>
  <c r="X189" i="7"/>
  <c r="V54" i="7"/>
  <c r="W190" i="7"/>
  <c r="AS162" i="7"/>
  <c r="AQ27" i="7"/>
  <c r="BF27" i="7"/>
  <c r="BH162" i="7"/>
  <c r="AU161" i="7"/>
  <c r="AS26" i="7"/>
  <c r="X56" i="7"/>
  <c r="Y62" i="7"/>
  <c r="AA197" i="7"/>
  <c r="V58" i="7"/>
  <c r="X193" i="7"/>
  <c r="W194" i="7"/>
  <c r="W59" i="7"/>
  <c r="X51" i="7"/>
  <c r="AY162" i="7"/>
  <c r="AW27" i="7"/>
  <c r="Y46" i="7"/>
  <c r="AA181" i="7"/>
  <c r="AK161" i="7"/>
  <c r="AI26" i="7"/>
  <c r="Y188" i="7"/>
  <c r="W53" i="7"/>
  <c r="BE162" i="7"/>
  <c r="BC27" i="7"/>
  <c r="AH165" i="7"/>
  <c r="AJ166" i="7" s="1"/>
  <c r="AL167" i="7" s="1"/>
  <c r="AG166" i="7"/>
  <c r="BD162" i="7"/>
  <c r="BB27" i="7"/>
  <c r="V49" i="7"/>
  <c r="X184" i="7"/>
  <c r="W185" i="7"/>
  <c r="AG42" i="7"/>
  <c r="Y204" i="7"/>
  <c r="Y70" i="7" s="1"/>
  <c r="W69" i="7"/>
  <c r="AN32" i="7"/>
  <c r="AP167" i="7"/>
  <c r="AS27" i="7"/>
  <c r="AU162" i="7"/>
  <c r="AO28" i="7"/>
  <c r="AQ163" i="7"/>
  <c r="BK28" i="7"/>
  <c r="BM163" i="7"/>
  <c r="BM29" i="7" s="1"/>
  <c r="Z45" i="7"/>
  <c r="AA42" i="7"/>
  <c r="AC177" i="7"/>
  <c r="AT27" i="7"/>
  <c r="AV162" i="7"/>
  <c r="AL26" i="7"/>
  <c r="AN161" i="7"/>
  <c r="W57" i="7"/>
  <c r="Y192" i="7"/>
  <c r="AA178" i="7"/>
  <c r="AB180" i="7" s="1"/>
  <c r="Y43" i="7"/>
  <c r="X68" i="7"/>
  <c r="Z203" i="7"/>
  <c r="Y51" i="7"/>
  <c r="AO168" i="7"/>
  <c r="AP170" i="7" s="1"/>
  <c r="BA27" i="7"/>
  <c r="BC162" i="7"/>
  <c r="AT162" i="7"/>
  <c r="AR27" i="7"/>
  <c r="Z61" i="7"/>
  <c r="AK31" i="7"/>
  <c r="AF176" i="7"/>
  <c r="Y183" i="7"/>
  <c r="W48" i="7"/>
  <c r="AZ162" i="7"/>
  <c r="AX27" i="7"/>
  <c r="V65" i="7"/>
  <c r="X200" i="7"/>
  <c r="W201" i="7"/>
  <c r="AV27" i="7"/>
  <c r="AX162" i="7"/>
  <c r="BN162" i="7"/>
  <c r="BN28" i="7" s="1"/>
  <c r="BL27" i="7"/>
  <c r="Y44" i="7"/>
  <c r="AA179" i="7"/>
  <c r="AN29" i="7"/>
  <c r="AP164" i="7"/>
  <c r="AG168" i="7"/>
  <c r="AK162" i="7"/>
  <c r="AD176" i="7"/>
  <c r="AB41" i="7"/>
  <c r="AQ28" i="7"/>
  <c r="AS163" i="7"/>
  <c r="Z42" i="7"/>
  <c r="AB177" i="7"/>
  <c r="W175" i="7"/>
  <c r="V176" i="7"/>
  <c r="W46" i="7"/>
  <c r="Y181" i="7"/>
  <c r="X182" i="7"/>
  <c r="BJ162" i="7"/>
  <c r="BH27" i="7"/>
  <c r="AJ170" i="7"/>
  <c r="AL171" i="7" s="1"/>
  <c r="AJ162" i="7"/>
  <c r="X52" i="7"/>
  <c r="Z187" i="7"/>
  <c r="M43" i="1"/>
  <c r="P50" i="1" l="1"/>
  <c r="V50" i="1" s="1"/>
  <c r="AH167" i="7"/>
  <c r="AJ168" i="7" s="1"/>
  <c r="AL169" i="7" s="1"/>
  <c r="AC176" i="7"/>
  <c r="AA41" i="7"/>
  <c r="AB46" i="7"/>
  <c r="AP36" i="7"/>
  <c r="AD42" i="7"/>
  <c r="AF177" i="7"/>
  <c r="Y49" i="7"/>
  <c r="AA184" i="7"/>
  <c r="Z69" i="7"/>
  <c r="Y58" i="7"/>
  <c r="AX163" i="7"/>
  <c r="AV28" i="7"/>
  <c r="AP33" i="7"/>
  <c r="AI167" i="7"/>
  <c r="AK168" i="7" s="1"/>
  <c r="AH168" i="7"/>
  <c r="AC182" i="7"/>
  <c r="AA47" i="7"/>
  <c r="AA63" i="7"/>
  <c r="BL28" i="7"/>
  <c r="BN163" i="7"/>
  <c r="BN29" i="7" s="1"/>
  <c r="AB42" i="7"/>
  <c r="AG172" i="7"/>
  <c r="AI173" i="7" s="1"/>
  <c r="AF173" i="7"/>
  <c r="AC172" i="7"/>
  <c r="AE173" i="7" s="1"/>
  <c r="AG174" i="7" s="1"/>
  <c r="AI175" i="7" s="1"/>
  <c r="AB173" i="7"/>
  <c r="AB183" i="7"/>
  <c r="Z48" i="7"/>
  <c r="P49" i="1"/>
  <c r="R49" i="1" s="1"/>
  <c r="S49" i="1" s="1"/>
  <c r="U49" i="1" s="1"/>
  <c r="AN172" i="7"/>
  <c r="AL37" i="7"/>
  <c r="Y47" i="7"/>
  <c r="AA182" i="7"/>
  <c r="X177" i="7"/>
  <c r="V42" i="7"/>
  <c r="W178" i="7"/>
  <c r="AS29" i="7"/>
  <c r="AU164" i="7"/>
  <c r="AK28" i="7"/>
  <c r="AM163" i="7"/>
  <c r="AL164" i="7"/>
  <c r="AF42" i="7"/>
  <c r="BE163" i="7"/>
  <c r="BC28" i="7"/>
  <c r="AL33" i="7"/>
  <c r="AK172" i="7"/>
  <c r="AU27" i="7"/>
  <c r="AW162" i="7"/>
  <c r="Z190" i="7"/>
  <c r="X55" i="7"/>
  <c r="W62" i="7"/>
  <c r="Y197" i="7"/>
  <c r="X198" i="7"/>
  <c r="AB44" i="7"/>
  <c r="AD179" i="7"/>
  <c r="BG28" i="7"/>
  <c r="BI163" i="7"/>
  <c r="BB28" i="7"/>
  <c r="BD163" i="7"/>
  <c r="BA28" i="7"/>
  <c r="BC163" i="7"/>
  <c r="BK163" i="7"/>
  <c r="BI28" i="7"/>
  <c r="X48" i="7"/>
  <c r="Z183" i="7"/>
  <c r="Y184" i="7"/>
  <c r="AX28" i="7"/>
  <c r="AZ163" i="7"/>
  <c r="Z53" i="7"/>
  <c r="W41" i="7"/>
  <c r="Y176" i="7"/>
  <c r="AI169" i="7"/>
  <c r="AK170" i="7" s="1"/>
  <c r="AH170" i="7"/>
  <c r="AP30" i="7"/>
  <c r="AR165" i="7"/>
  <c r="W67" i="7"/>
  <c r="Y202" i="7"/>
  <c r="X203" i="7"/>
  <c r="AZ28" i="7"/>
  <c r="BB163" i="7"/>
  <c r="AT28" i="7"/>
  <c r="AV163" i="7"/>
  <c r="AN27" i="7"/>
  <c r="AP162" i="7"/>
  <c r="AC43" i="7"/>
  <c r="AE178" i="7"/>
  <c r="AS164" i="7"/>
  <c r="AQ29" i="7"/>
  <c r="AW163" i="7"/>
  <c r="AU28" i="7"/>
  <c r="W51" i="7"/>
  <c r="Y186" i="7"/>
  <c r="X187" i="7"/>
  <c r="Y54" i="7"/>
  <c r="AA189" i="7"/>
  <c r="W60" i="7"/>
  <c r="Y195" i="7"/>
  <c r="X196" i="7"/>
  <c r="BJ163" i="7"/>
  <c r="BH28" i="7"/>
  <c r="AU163" i="7"/>
  <c r="AS28" i="7"/>
  <c r="AI174" i="7"/>
  <c r="AK175" i="7" s="1"/>
  <c r="AH175" i="7"/>
  <c r="X54" i="7"/>
  <c r="Z189" i="7"/>
  <c r="Y190" i="7"/>
  <c r="X61" i="7"/>
  <c r="Y65" i="7"/>
  <c r="AA200" i="7"/>
  <c r="AB199" i="7"/>
  <c r="Z64" i="7"/>
  <c r="AL163" i="7"/>
  <c r="AK164" i="7"/>
  <c r="AA45" i="7"/>
  <c r="AC180" i="7"/>
  <c r="BL163" i="7"/>
  <c r="BJ28" i="7"/>
  <c r="AD178" i="7"/>
  <c r="AB43" i="7"/>
  <c r="AL35" i="7"/>
  <c r="Z201" i="7"/>
  <c r="X66" i="7"/>
  <c r="AO34" i="7"/>
  <c r="AQ169" i="7"/>
  <c r="AR171" i="7" s="1"/>
  <c r="AC179" i="7"/>
  <c r="AA44" i="7"/>
  <c r="X50" i="7"/>
  <c r="Z185" i="7"/>
  <c r="BF163" i="7"/>
  <c r="BD28" i="7"/>
  <c r="BE28" i="7"/>
  <c r="BG163" i="7"/>
  <c r="AK27" i="7"/>
  <c r="AM162" i="7"/>
  <c r="AY28" i="7"/>
  <c r="BA163" i="7"/>
  <c r="X59" i="7"/>
  <c r="Z194" i="7"/>
  <c r="Y191" i="7"/>
  <c r="W56" i="7"/>
  <c r="X192" i="7"/>
  <c r="Y53" i="7"/>
  <c r="AB181" i="7"/>
  <c r="Z46" i="7"/>
  <c r="AM36" i="7"/>
  <c r="AO171" i="7"/>
  <c r="AL27" i="7"/>
  <c r="AN162" i="7"/>
  <c r="BH29" i="7"/>
  <c r="BJ164" i="7"/>
  <c r="AR28" i="7"/>
  <c r="AT163" i="7"/>
  <c r="AQ166" i="7"/>
  <c r="AR168" i="7" s="1"/>
  <c r="U50" i="1"/>
  <c r="W50" i="1" s="1"/>
  <c r="P47" i="1"/>
  <c r="R47" i="1" s="1"/>
  <c r="T47" i="1" s="1"/>
  <c r="V47" i="1" s="1"/>
  <c r="R50" i="1"/>
  <c r="S50" i="1" s="1"/>
  <c r="P48" i="1"/>
  <c r="R48" i="1" s="1"/>
  <c r="T48" i="1" s="1"/>
  <c r="V48" i="1" s="1"/>
  <c r="T49" i="1"/>
  <c r="V49" i="1" s="1"/>
  <c r="AE177" i="7" l="1"/>
  <c r="AC42" i="7"/>
  <c r="S47" i="1"/>
  <c r="U47" i="1" s="1"/>
  <c r="W47" i="1" s="1"/>
  <c r="AR34" i="7"/>
  <c r="AE181" i="7"/>
  <c r="AC46" i="7"/>
  <c r="BL164" i="7"/>
  <c r="BJ29" i="7"/>
  <c r="Y61" i="7"/>
  <c r="AA196" i="7"/>
  <c r="X53" i="7"/>
  <c r="Z188" i="7"/>
  <c r="Y189" i="7"/>
  <c r="AY164" i="7"/>
  <c r="AW29" i="7"/>
  <c r="AA203" i="7"/>
  <c r="Y68" i="7"/>
  <c r="AT166" i="7"/>
  <c r="AR31" i="7"/>
  <c r="Y42" i="7"/>
  <c r="AA177" i="7"/>
  <c r="BB164" i="7"/>
  <c r="AZ29" i="7"/>
  <c r="BE164" i="7"/>
  <c r="BC29" i="7"/>
  <c r="AM173" i="7"/>
  <c r="AK38" i="7"/>
  <c r="BE29" i="7"/>
  <c r="BG164" i="7"/>
  <c r="AU30" i="7"/>
  <c r="AW165" i="7"/>
  <c r="X43" i="7"/>
  <c r="Z178" i="7"/>
  <c r="AN38" i="7"/>
  <c r="AP173" i="7"/>
  <c r="AD174" i="7"/>
  <c r="AF175" i="7" s="1"/>
  <c r="AC175" i="7"/>
  <c r="AH174" i="7"/>
  <c r="AJ175" i="7" s="1"/>
  <c r="AG175" i="7"/>
  <c r="AC185" i="7"/>
  <c r="AA50" i="7"/>
  <c r="AR37" i="7"/>
  <c r="AV164" i="7"/>
  <c r="AT29" i="7"/>
  <c r="AP163" i="7"/>
  <c r="AN28" i="7"/>
  <c r="AA192" i="7"/>
  <c r="Y57" i="7"/>
  <c r="BF29" i="7"/>
  <c r="BH164" i="7"/>
  <c r="AC45" i="7"/>
  <c r="AE180" i="7"/>
  <c r="AB65" i="7"/>
  <c r="Y52" i="7"/>
  <c r="AA187" i="7"/>
  <c r="AP28" i="7"/>
  <c r="AR163" i="7"/>
  <c r="BB29" i="7"/>
  <c r="BD164" i="7"/>
  <c r="BK164" i="7"/>
  <c r="BI29" i="7"/>
  <c r="X64" i="7"/>
  <c r="Z199" i="7"/>
  <c r="Y200" i="7"/>
  <c r="Z56" i="7"/>
  <c r="AB191" i="7"/>
  <c r="AL30" i="7"/>
  <c r="AN165" i="7"/>
  <c r="AM166" i="7"/>
  <c r="AA48" i="7"/>
  <c r="AC183" i="7"/>
  <c r="AI41" i="7"/>
  <c r="AZ164" i="7"/>
  <c r="AX29" i="7"/>
  <c r="BC164" i="7"/>
  <c r="BA29" i="7"/>
  <c r="AL174" i="7"/>
  <c r="AM176" i="7" s="1"/>
  <c r="Z60" i="7"/>
  <c r="AO163" i="7"/>
  <c r="AM28" i="7"/>
  <c r="BG29" i="7"/>
  <c r="BI164" i="7"/>
  <c r="Z51" i="7"/>
  <c r="AB186" i="7"/>
  <c r="AS170" i="7"/>
  <c r="AT172" i="7" s="1"/>
  <c r="AQ35" i="7"/>
  <c r="AK30" i="7"/>
  <c r="AM165" i="7"/>
  <c r="AL166" i="7"/>
  <c r="AA66" i="7"/>
  <c r="AC201" i="7"/>
  <c r="Y56" i="7"/>
  <c r="AA191" i="7"/>
  <c r="Z192" i="7"/>
  <c r="AW164" i="7"/>
  <c r="AU29" i="7"/>
  <c r="AA55" i="7"/>
  <c r="AU165" i="7"/>
  <c r="AS30" i="7"/>
  <c r="AJ171" i="7"/>
  <c r="AL172" i="7" s="1"/>
  <c r="AI172" i="7"/>
  <c r="Y50" i="7"/>
  <c r="AA185" i="7"/>
  <c r="Z186" i="7"/>
  <c r="BD29" i="7"/>
  <c r="BF164" i="7"/>
  <c r="Y63" i="7"/>
  <c r="AW28" i="7"/>
  <c r="AY163" i="7"/>
  <c r="AM29" i="7"/>
  <c r="AO164" i="7"/>
  <c r="Y179" i="7"/>
  <c r="W44" i="7"/>
  <c r="X180" i="7"/>
  <c r="AJ169" i="7"/>
  <c r="AL170" i="7" s="1"/>
  <c r="AI170" i="7"/>
  <c r="AH178" i="7"/>
  <c r="AF43" i="7"/>
  <c r="AQ32" i="7"/>
  <c r="AS167" i="7"/>
  <c r="AK41" i="7"/>
  <c r="BL165" i="7"/>
  <c r="BJ30" i="7"/>
  <c r="AQ172" i="7"/>
  <c r="AO37" i="7"/>
  <c r="AD182" i="7"/>
  <c r="AB47" i="7"/>
  <c r="Z193" i="7"/>
  <c r="X58" i="7"/>
  <c r="Y194" i="7"/>
  <c r="Z67" i="7"/>
  <c r="AB202" i="7"/>
  <c r="AF179" i="7"/>
  <c r="AD44" i="7"/>
  <c r="BN164" i="7"/>
  <c r="BN30" i="7" s="1"/>
  <c r="BL29" i="7"/>
  <c r="AN164" i="7"/>
  <c r="AL29" i="7"/>
  <c r="Z55" i="7"/>
  <c r="AJ176" i="7"/>
  <c r="AH41" i="7"/>
  <c r="AI177" i="7"/>
  <c r="X62" i="7"/>
  <c r="Z197" i="7"/>
  <c r="Y198" i="7"/>
  <c r="AG179" i="7"/>
  <c r="AE44" i="7"/>
  <c r="AX164" i="7"/>
  <c r="AV29" i="7"/>
  <c r="X69" i="7"/>
  <c r="Z204" i="7"/>
  <c r="Z70" i="7" s="1"/>
  <c r="AK36" i="7"/>
  <c r="AM171" i="7"/>
  <c r="Z49" i="7"/>
  <c r="AB184" i="7"/>
  <c r="BM164" i="7"/>
  <c r="BM30" i="7" s="1"/>
  <c r="BK29" i="7"/>
  <c r="AF180" i="7"/>
  <c r="AD45" i="7"/>
  <c r="AD184" i="7"/>
  <c r="AB49" i="7"/>
  <c r="AC48" i="7"/>
  <c r="AM169" i="7"/>
  <c r="AK34" i="7"/>
  <c r="O47" i="11" s="1"/>
  <c r="AD181" i="7"/>
  <c r="T50" i="1"/>
  <c r="S48" i="1"/>
  <c r="U48" i="1" s="1"/>
  <c r="W48" i="1" s="1"/>
  <c r="W49" i="1"/>
  <c r="AE43" i="7" l="1"/>
  <c r="AG178" i="7"/>
  <c r="AG44" i="7" s="1"/>
  <c r="AL36" i="7"/>
  <c r="AN171" i="7"/>
  <c r="AC67" i="7"/>
  <c r="AP29" i="7"/>
  <c r="AR164" i="7"/>
  <c r="BG165" i="7"/>
  <c r="BE30" i="7"/>
  <c r="AM35" i="7"/>
  <c r="H16" i="11" s="1"/>
  <c r="AD50" i="7"/>
  <c r="AX30" i="7"/>
  <c r="AZ165" i="7"/>
  <c r="Z63" i="7"/>
  <c r="AB198" i="7"/>
  <c r="AL177" i="7"/>
  <c r="AJ42" i="7"/>
  <c r="AP165" i="7"/>
  <c r="AN30" i="7"/>
  <c r="AF45" i="7"/>
  <c r="AM42" i="7"/>
  <c r="AA180" i="7"/>
  <c r="Y45" i="7"/>
  <c r="AK173" i="7"/>
  <c r="AJ174" i="7"/>
  <c r="Z58" i="7"/>
  <c r="AB193" i="7"/>
  <c r="AA194" i="7"/>
  <c r="BK165" i="7"/>
  <c r="BI30" i="7"/>
  <c r="BE165" i="7"/>
  <c r="BC30" i="7"/>
  <c r="AO167" i="7"/>
  <c r="AM32" i="7"/>
  <c r="AN168" i="7"/>
  <c r="AR29" i="7"/>
  <c r="AT164" i="7"/>
  <c r="AG181" i="7"/>
  <c r="AE46" i="7"/>
  <c r="AC41" i="7"/>
  <c r="AE176" i="7"/>
  <c r="AD177" i="7"/>
  <c r="AB179" i="7"/>
  <c r="Z44" i="7"/>
  <c r="BN165" i="7"/>
  <c r="BN31" i="7" s="1"/>
  <c r="BL30" i="7"/>
  <c r="Y64" i="7"/>
  <c r="AA199" i="7"/>
  <c r="Z200" i="7"/>
  <c r="AA195" i="7"/>
  <c r="Y60" i="7"/>
  <c r="Z196" i="7"/>
  <c r="BL31" i="7"/>
  <c r="BN166" i="7"/>
  <c r="BN32" i="7" s="1"/>
  <c r="BH165" i="7"/>
  <c r="BF30" i="7"/>
  <c r="AU31" i="7"/>
  <c r="AW166" i="7"/>
  <c r="AQ164" i="7"/>
  <c r="AO29" i="7"/>
  <c r="AB57" i="7"/>
  <c r="AT38" i="7"/>
  <c r="F77" i="11" s="1"/>
  <c r="AA69" i="7"/>
  <c r="AC204" i="7"/>
  <c r="AC70" i="7" s="1"/>
  <c r="AB50" i="7"/>
  <c r="AD185" i="7"/>
  <c r="AB68" i="7"/>
  <c r="AD203" i="7"/>
  <c r="AB194" i="7"/>
  <c r="Z59" i="7"/>
  <c r="AQ38" i="7"/>
  <c r="AS173" i="7"/>
  <c r="AJ179" i="7"/>
  <c r="AH44" i="7"/>
  <c r="AO30" i="7"/>
  <c r="AQ165" i="7"/>
  <c r="Z52" i="7"/>
  <c r="AB187" i="7"/>
  <c r="AA188" i="7"/>
  <c r="AN173" i="7"/>
  <c r="AL38" i="7"/>
  <c r="AA57" i="7"/>
  <c r="AN167" i="7"/>
  <c r="AL32" i="7"/>
  <c r="AM168" i="7"/>
  <c r="AS36" i="7"/>
  <c r="AN31" i="7"/>
  <c r="AP166" i="7"/>
  <c r="Y66" i="7"/>
  <c r="AA201" i="7"/>
  <c r="Z202" i="7"/>
  <c r="BK30" i="7"/>
  <c r="BM165" i="7"/>
  <c r="BM31" i="7" s="1"/>
  <c r="AA58" i="7"/>
  <c r="AC193" i="7"/>
  <c r="AV30" i="7"/>
  <c r="AX165" i="7"/>
  <c r="AC51" i="7"/>
  <c r="AE186" i="7"/>
  <c r="AF41" i="7"/>
  <c r="AH176" i="7"/>
  <c r="AM39" i="7"/>
  <c r="I16" i="11" s="1"/>
  <c r="AO174" i="7"/>
  <c r="BD165" i="7"/>
  <c r="BB30" i="7"/>
  <c r="AT32" i="7"/>
  <c r="AV167" i="7"/>
  <c r="AY30" i="7"/>
  <c r="BA165" i="7"/>
  <c r="AA62" i="7"/>
  <c r="AM37" i="7"/>
  <c r="AD48" i="7"/>
  <c r="AF183" i="7"/>
  <c r="AY29" i="7"/>
  <c r="BA164" i="7"/>
  <c r="AY165" i="7"/>
  <c r="AW30" i="7"/>
  <c r="AJ41" i="7"/>
  <c r="Z54" i="7"/>
  <c r="AB189" i="7"/>
  <c r="AD47" i="7"/>
  <c r="AF182" i="7"/>
  <c r="AE183" i="7"/>
  <c r="AF185" i="7" s="1"/>
  <c r="AF46" i="7"/>
  <c r="AH181" i="7"/>
  <c r="AI180" i="7"/>
  <c r="AG45" i="7"/>
  <c r="AK178" i="7"/>
  <c r="AI43" i="7"/>
  <c r="AU168" i="7"/>
  <c r="AS33" i="7"/>
  <c r="AK171" i="7"/>
  <c r="AJ172" i="7"/>
  <c r="X46" i="7"/>
  <c r="Z181" i="7"/>
  <c r="Y182" i="7"/>
  <c r="AC186" i="7"/>
  <c r="AA51" i="7"/>
  <c r="AM31" i="7"/>
  <c r="AO166" i="7"/>
  <c r="AB52" i="7"/>
  <c r="AD187" i="7"/>
  <c r="AN175" i="7"/>
  <c r="AO177" i="7" s="1"/>
  <c r="AL40" i="7"/>
  <c r="AZ30" i="7"/>
  <c r="BB165" i="7"/>
  <c r="AE184" i="7"/>
  <c r="AC49" i="7"/>
  <c r="Z65" i="7"/>
  <c r="BD30" i="7"/>
  <c r="BF165" i="7"/>
  <c r="AC188" i="7"/>
  <c r="AA53" i="7"/>
  <c r="BJ165" i="7"/>
  <c r="BH30" i="7"/>
  <c r="AI176" i="7"/>
  <c r="AG41" i="7"/>
  <c r="AH177" i="7"/>
  <c r="AR174" i="7"/>
  <c r="AP39" i="7"/>
  <c r="AW31" i="7"/>
  <c r="AY166" i="7"/>
  <c r="BG30" i="7"/>
  <c r="BI165" i="7"/>
  <c r="AA43" i="7"/>
  <c r="AC178" i="7"/>
  <c r="Y55" i="7"/>
  <c r="AA190" i="7"/>
  <c r="Z191" i="7"/>
  <c r="AG182" i="7"/>
  <c r="AE47" i="7"/>
  <c r="AT169" i="7"/>
  <c r="AU171" i="7" s="1"/>
  <c r="AV173" i="7" s="1"/>
  <c r="X47" i="1"/>
  <c r="E19" i="10"/>
  <c r="M31" i="10" s="1"/>
  <c r="AH180" i="7" l="1"/>
  <c r="I17" i="11"/>
  <c r="AO43" i="7"/>
  <c r="AF51" i="7"/>
  <c r="AV39" i="7"/>
  <c r="Z57" i="7"/>
  <c r="AB192" i="7"/>
  <c r="AA193" i="7"/>
  <c r="BD166" i="7"/>
  <c r="BB31" i="7"/>
  <c r="AF188" i="7"/>
  <c r="AD53" i="7"/>
  <c r="AU34" i="7"/>
  <c r="AW169" i="7"/>
  <c r="AK181" i="7"/>
  <c r="AI46" i="7"/>
  <c r="AF48" i="7"/>
  <c r="AH183" i="7"/>
  <c r="BC165" i="7"/>
  <c r="BA30" i="7"/>
  <c r="BA31" i="7"/>
  <c r="BC166" i="7"/>
  <c r="AJ177" i="7"/>
  <c r="AH42" i="7"/>
  <c r="AX31" i="7"/>
  <c r="AZ166" i="7"/>
  <c r="AA54" i="7"/>
  <c r="AC189" i="7"/>
  <c r="AB190" i="7"/>
  <c r="Z66" i="7"/>
  <c r="AB201" i="7"/>
  <c r="AA202" i="7"/>
  <c r="AG177" i="7"/>
  <c r="AE42" i="7"/>
  <c r="AT30" i="7"/>
  <c r="AV165" i="7"/>
  <c r="AQ168" i="7"/>
  <c r="AO33" i="7"/>
  <c r="BM166" i="7"/>
  <c r="BM32" i="7" s="1"/>
  <c r="BK31" i="7"/>
  <c r="AL175" i="7"/>
  <c r="AK176" i="7"/>
  <c r="AB64" i="7"/>
  <c r="AV170" i="7"/>
  <c r="AT35" i="7"/>
  <c r="AC191" i="7"/>
  <c r="AA56" i="7"/>
  <c r="BK166" i="7"/>
  <c r="BI31" i="7"/>
  <c r="AK177" i="7"/>
  <c r="AI42" i="7"/>
  <c r="AE189" i="7"/>
  <c r="AC54" i="7"/>
  <c r="AC52" i="7"/>
  <c r="AE187" i="7"/>
  <c r="AL173" i="7"/>
  <c r="AK174" i="7"/>
  <c r="AH47" i="7"/>
  <c r="AJ182" i="7"/>
  <c r="BD31" i="7"/>
  <c r="BF166" i="7"/>
  <c r="AR167" i="7"/>
  <c r="AP32" i="7"/>
  <c r="AM34" i="7"/>
  <c r="AO169" i="7"/>
  <c r="AN170" i="7"/>
  <c r="AD188" i="7"/>
  <c r="AB53" i="7"/>
  <c r="AF186" i="7"/>
  <c r="AD51" i="7"/>
  <c r="Z62" i="7"/>
  <c r="AB197" i="7"/>
  <c r="AA198" i="7"/>
  <c r="AA65" i="7"/>
  <c r="AC200" i="7"/>
  <c r="AA60" i="7"/>
  <c r="AC195" i="7"/>
  <c r="AB196" i="7"/>
  <c r="AM174" i="7"/>
  <c r="AK39" i="7"/>
  <c r="AR166" i="7"/>
  <c r="AP31" i="7"/>
  <c r="BI166" i="7"/>
  <c r="BG31" i="7"/>
  <c r="AR40" i="7"/>
  <c r="AT175" i="7"/>
  <c r="BF31" i="7"/>
  <c r="BH166" i="7"/>
  <c r="AQ167" i="7"/>
  <c r="AO32" i="7"/>
  <c r="Y48" i="7"/>
  <c r="AA183" i="7"/>
  <c r="Z184" i="7"/>
  <c r="AM172" i="7"/>
  <c r="AK37" i="7"/>
  <c r="L47" i="11" s="1"/>
  <c r="AK44" i="7"/>
  <c r="AM179" i="7"/>
  <c r="AB55" i="7"/>
  <c r="AD190" i="7"/>
  <c r="AF49" i="7"/>
  <c r="AH184" i="7"/>
  <c r="AX168" i="7"/>
  <c r="AV33" i="7"/>
  <c r="AO40" i="7"/>
  <c r="AQ175" i="7"/>
  <c r="AG187" i="7"/>
  <c r="AE52" i="7"/>
  <c r="AC59" i="7"/>
  <c r="AB203" i="7"/>
  <c r="Z68" i="7"/>
  <c r="AA204" i="7"/>
  <c r="AA70" i="7" s="1"/>
  <c r="AJ45" i="7"/>
  <c r="AL180" i="7"/>
  <c r="AB60" i="7"/>
  <c r="AD195" i="7"/>
  <c r="AS165" i="7"/>
  <c r="AQ30" i="7"/>
  <c r="BH31" i="7"/>
  <c r="BJ166" i="7"/>
  <c r="AB45" i="7"/>
  <c r="AD180" i="7"/>
  <c r="AN34" i="7"/>
  <c r="AP169" i="7"/>
  <c r="BE31" i="7"/>
  <c r="BG166" i="7"/>
  <c r="AB59" i="7"/>
  <c r="AH46" i="7"/>
  <c r="BB166" i="7"/>
  <c r="AZ31" i="7"/>
  <c r="AR30" i="7"/>
  <c r="AT165" i="7"/>
  <c r="AN37" i="7"/>
  <c r="AG48" i="7"/>
  <c r="AI183" i="7"/>
  <c r="AC44" i="7"/>
  <c r="AE179" i="7"/>
  <c r="AY32" i="7"/>
  <c r="BA167" i="7"/>
  <c r="AH43" i="7"/>
  <c r="AJ178" i="7"/>
  <c r="AI179" i="7"/>
  <c r="BL166" i="7"/>
  <c r="BJ31" i="7"/>
  <c r="AE50" i="7"/>
  <c r="AG185" i="7"/>
  <c r="AP176" i="7"/>
  <c r="AN41" i="7"/>
  <c r="AB182" i="7"/>
  <c r="Z47" i="7"/>
  <c r="AG184" i="7"/>
  <c r="AH186" i="7" s="1"/>
  <c r="AE49" i="7"/>
  <c r="AY31" i="7"/>
  <c r="BA166" i="7"/>
  <c r="AA67" i="7"/>
  <c r="AU37" i="7"/>
  <c r="AW172" i="7"/>
  <c r="AN33" i="7"/>
  <c r="AP168" i="7"/>
  <c r="AN39" i="7"/>
  <c r="J16" i="11" s="1"/>
  <c r="J17" i="11" s="1"/>
  <c r="AS166" i="7"/>
  <c r="AQ31" i="7"/>
  <c r="AS39" i="7"/>
  <c r="AU174" i="7"/>
  <c r="AD69" i="7"/>
  <c r="AW32" i="7"/>
  <c r="AY167" i="7"/>
  <c r="AA61" i="7"/>
  <c r="AC196" i="7"/>
  <c r="AF178" i="7"/>
  <c r="AD43" i="7"/>
  <c r="AI182" i="7"/>
  <c r="AG47" i="7"/>
  <c r="AA46" i="7"/>
  <c r="AC181" i="7"/>
  <c r="AL43" i="7"/>
  <c r="AN178" i="7"/>
  <c r="AO170" i="7"/>
  <c r="O43" i="1"/>
  <c r="Q43" i="1" s="1"/>
  <c r="H43" i="1"/>
  <c r="H11" i="1" s="1"/>
  <c r="O42" i="1"/>
  <c r="Q42" i="1" s="1"/>
  <c r="M19" i="10"/>
  <c r="R9" i="10"/>
  <c r="E27" i="10" s="1"/>
  <c r="AH52" i="7" l="1"/>
  <c r="AC47" i="7"/>
  <c r="AE182" i="7"/>
  <c r="AY33" i="7"/>
  <c r="BA168" i="7"/>
  <c r="AU40" i="7"/>
  <c r="AW175" i="7"/>
  <c r="AW38" i="7"/>
  <c r="BC167" i="7"/>
  <c r="BA32" i="7"/>
  <c r="AI186" i="7"/>
  <c r="AG51" i="7"/>
  <c r="AI45" i="7"/>
  <c r="AK180" i="7"/>
  <c r="BI167" i="7"/>
  <c r="BG32" i="7"/>
  <c r="AD46" i="7"/>
  <c r="AF181" i="7"/>
  <c r="AN181" i="7"/>
  <c r="AL46" i="7"/>
  <c r="AB69" i="7"/>
  <c r="AG53" i="7"/>
  <c r="AI188" i="7"/>
  <c r="AX34" i="7"/>
  <c r="AZ169" i="7"/>
  <c r="AM38" i="7"/>
  <c r="AO173" i="7"/>
  <c r="AV176" i="7"/>
  <c r="AT41" i="7"/>
  <c r="AB62" i="7"/>
  <c r="AD197" i="7"/>
  <c r="AC198" i="7"/>
  <c r="AP171" i="7"/>
  <c r="AN36" i="7"/>
  <c r="AO172" i="7"/>
  <c r="AR33" i="7"/>
  <c r="AT168" i="7"/>
  <c r="AK43" i="7"/>
  <c r="AE192" i="7"/>
  <c r="AC57" i="7"/>
  <c r="AD202" i="7"/>
  <c r="AB67" i="7"/>
  <c r="AJ43" i="7"/>
  <c r="AL178" i="7"/>
  <c r="BC31" i="7"/>
  <c r="BE166" i="7"/>
  <c r="AK47" i="7"/>
  <c r="AM182" i="7"/>
  <c r="AF54" i="7"/>
  <c r="AH189" i="7"/>
  <c r="AB58" i="7"/>
  <c r="AD193" i="7"/>
  <c r="AO36" i="7"/>
  <c r="AQ171" i="7"/>
  <c r="AF44" i="7"/>
  <c r="AH179" i="7"/>
  <c r="AD183" i="7"/>
  <c r="AB48" i="7"/>
  <c r="AJ44" i="7"/>
  <c r="AL179" i="7"/>
  <c r="AE45" i="7"/>
  <c r="AG180" i="7"/>
  <c r="AP172" i="7"/>
  <c r="AJ181" i="7"/>
  <c r="AS31" i="7"/>
  <c r="AU166" i="7"/>
  <c r="AS176" i="7"/>
  <c r="AQ41" i="7"/>
  <c r="H47" i="11" s="1"/>
  <c r="AH50" i="7"/>
  <c r="AJ185" i="7"/>
  <c r="AO180" i="7"/>
  <c r="AM45" i="7"/>
  <c r="AB185" i="7"/>
  <c r="Z50" i="7"/>
  <c r="AA186" i="7"/>
  <c r="AQ33" i="7"/>
  <c r="AS168" i="7"/>
  <c r="AR32" i="7"/>
  <c r="AT167" i="7"/>
  <c r="AC61" i="7"/>
  <c r="AA64" i="7"/>
  <c r="AC199" i="7"/>
  <c r="AB200" i="7"/>
  <c r="AH187" i="7"/>
  <c r="AF52" i="7"/>
  <c r="AO35" i="7"/>
  <c r="AQ170" i="7"/>
  <c r="BH167" i="7"/>
  <c r="BF32" i="7"/>
  <c r="AM175" i="7"/>
  <c r="AK40" i="7"/>
  <c r="AL176" i="7"/>
  <c r="AM177" i="7"/>
  <c r="AK42" i="7"/>
  <c r="BB167" i="7"/>
  <c r="AZ32" i="7"/>
  <c r="BC32" i="7"/>
  <c r="BE167" i="7"/>
  <c r="AH49" i="7"/>
  <c r="AJ184" i="7"/>
  <c r="AY170" i="7"/>
  <c r="AW35" i="7"/>
  <c r="AP179" i="7"/>
  <c r="AN44" i="7"/>
  <c r="AC62" i="7"/>
  <c r="AE197" i="7"/>
  <c r="AR169" i="7"/>
  <c r="AP34" i="7"/>
  <c r="AR170" i="7"/>
  <c r="AP35" i="7"/>
  <c r="BJ32" i="7"/>
  <c r="BL167" i="7"/>
  <c r="AD61" i="7"/>
  <c r="AC184" i="7"/>
  <c r="AA49" i="7"/>
  <c r="BJ167" i="7"/>
  <c r="BH32" i="7"/>
  <c r="AD198" i="7"/>
  <c r="AB63" i="7"/>
  <c r="AN174" i="7"/>
  <c r="AL39" i="7"/>
  <c r="AE55" i="7"/>
  <c r="AG190" i="7"/>
  <c r="BM167" i="7"/>
  <c r="BM33" i="7" s="1"/>
  <c r="BK32" i="7"/>
  <c r="AV36" i="7"/>
  <c r="AX171" i="7"/>
  <c r="AY173" i="7" s="1"/>
  <c r="AN176" i="7"/>
  <c r="AL41" i="7"/>
  <c r="AS169" i="7"/>
  <c r="AQ34" i="7"/>
  <c r="AI178" i="7"/>
  <c r="AG43" i="7"/>
  <c r="AB56" i="7"/>
  <c r="AD191" i="7"/>
  <c r="AC192" i="7"/>
  <c r="BF167" i="7"/>
  <c r="BD32" i="7"/>
  <c r="AI48" i="7"/>
  <c r="AU167" i="7"/>
  <c r="AS32" i="7"/>
  <c r="AG50" i="7"/>
  <c r="AI185" i="7"/>
  <c r="AP42" i="7"/>
  <c r="K16" i="11" s="1"/>
  <c r="K17" i="11" s="1"/>
  <c r="AR177" i="7"/>
  <c r="BL32" i="7"/>
  <c r="BN167" i="7"/>
  <c r="BN33" i="7" s="1"/>
  <c r="BA33" i="7"/>
  <c r="BC168" i="7"/>
  <c r="AK184" i="7"/>
  <c r="AI49" i="7"/>
  <c r="AV166" i="7"/>
  <c r="AT31" i="7"/>
  <c r="BB32" i="7"/>
  <c r="BD167" i="7"/>
  <c r="AF191" i="7"/>
  <c r="AD56" i="7"/>
  <c r="BI32" i="7"/>
  <c r="BK167" i="7"/>
  <c r="AO175" i="7"/>
  <c r="AM40" i="7"/>
  <c r="AC66" i="7"/>
  <c r="AF189" i="7"/>
  <c r="AD54" i="7"/>
  <c r="AL183" i="7"/>
  <c r="AJ48" i="7"/>
  <c r="AE53" i="7"/>
  <c r="AG188" i="7"/>
  <c r="AX166" i="7"/>
  <c r="AV31" i="7"/>
  <c r="AA68" i="7"/>
  <c r="AC203" i="7"/>
  <c r="AB204" i="7"/>
  <c r="AB70" i="7" s="1"/>
  <c r="AE190" i="7"/>
  <c r="AC55" i="7"/>
  <c r="AA59" i="7"/>
  <c r="AC194" i="7"/>
  <c r="AB195" i="7"/>
  <c r="AX174" i="7"/>
  <c r="AQ178" i="7"/>
  <c r="G27" i="10"/>
  <c r="AY39" i="7" l="1"/>
  <c r="AQ44" i="7"/>
  <c r="AS179" i="7"/>
  <c r="AE204" i="7"/>
  <c r="AE70" i="7" s="1"/>
  <c r="AC69" i="7"/>
  <c r="BC34" i="7"/>
  <c r="BE169" i="7"/>
  <c r="AS35" i="7"/>
  <c r="AU170" i="7"/>
  <c r="AD64" i="7"/>
  <c r="AF199" i="7"/>
  <c r="AC50" i="7"/>
  <c r="AE185" i="7"/>
  <c r="AT170" i="7"/>
  <c r="AR35" i="7"/>
  <c r="AR180" i="7"/>
  <c r="AR46" i="7" s="1"/>
  <c r="AP45" i="7"/>
  <c r="BD168" i="7"/>
  <c r="BB33" i="7"/>
  <c r="AS171" i="7"/>
  <c r="AQ36" i="7"/>
  <c r="AB66" i="7"/>
  <c r="AD201" i="7"/>
  <c r="AC202" i="7"/>
  <c r="AL182" i="7"/>
  <c r="AJ47" i="7"/>
  <c r="AL45" i="7"/>
  <c r="AJ180" i="7"/>
  <c r="AH45" i="7"/>
  <c r="AF194" i="7"/>
  <c r="AD59" i="7"/>
  <c r="AM48" i="7"/>
  <c r="AO183" i="7"/>
  <c r="AL44" i="7"/>
  <c r="AN179" i="7"/>
  <c r="AT34" i="7"/>
  <c r="AV169" i="7"/>
  <c r="AR172" i="7"/>
  <c r="AP37" i="7"/>
  <c r="AZ35" i="7"/>
  <c r="BB170" i="7"/>
  <c r="AH182" i="7"/>
  <c r="AF47" i="7"/>
  <c r="AK46" i="7"/>
  <c r="AM181" i="7"/>
  <c r="AY176" i="7"/>
  <c r="AW41" i="7"/>
  <c r="AG183" i="7"/>
  <c r="AE48" i="7"/>
  <c r="AZ175" i="7"/>
  <c r="AX40" i="7"/>
  <c r="AH190" i="7"/>
  <c r="AF55" i="7"/>
  <c r="AO41" i="7"/>
  <c r="AH192" i="7"/>
  <c r="AF57" i="7"/>
  <c r="AV32" i="7"/>
  <c r="AX167" i="7"/>
  <c r="AU33" i="7"/>
  <c r="AW168" i="7"/>
  <c r="BH168" i="7"/>
  <c r="BF33" i="7"/>
  <c r="AE63" i="7"/>
  <c r="BE33" i="7"/>
  <c r="BG168" i="7"/>
  <c r="AO176" i="7"/>
  <c r="AM41" i="7"/>
  <c r="AC65" i="7"/>
  <c r="AE200" i="7"/>
  <c r="AT33" i="7"/>
  <c r="AV168" i="7"/>
  <c r="AC187" i="7"/>
  <c r="AA52" i="7"/>
  <c r="AB188" i="7"/>
  <c r="AO46" i="7"/>
  <c r="AQ181" i="7"/>
  <c r="AS42" i="7"/>
  <c r="AU177" i="7"/>
  <c r="AR173" i="7"/>
  <c r="AP38" i="7"/>
  <c r="AG193" i="7"/>
  <c r="AE58" i="7"/>
  <c r="AC64" i="7"/>
  <c r="AE199" i="7"/>
  <c r="AD200" i="7"/>
  <c r="AV42" i="7"/>
  <c r="K77" i="11" s="1"/>
  <c r="AX177" i="7"/>
  <c r="BC33" i="7"/>
  <c r="BE168" i="7"/>
  <c r="AT178" i="7"/>
  <c r="AR43" i="7"/>
  <c r="AB61" i="7"/>
  <c r="AD196" i="7"/>
  <c r="AC197" i="7"/>
  <c r="AG191" i="7"/>
  <c r="AE56" i="7"/>
  <c r="BM168" i="7"/>
  <c r="BM34" i="7" s="1"/>
  <c r="BK33" i="7"/>
  <c r="BD33" i="7"/>
  <c r="BF168" i="7"/>
  <c r="AK186" i="7"/>
  <c r="AI51" i="7"/>
  <c r="AK183" i="7"/>
  <c r="AL185" i="7" s="1"/>
  <c r="AC58" i="7"/>
  <c r="AE193" i="7"/>
  <c r="AD194" i="7"/>
  <c r="AK179" i="7"/>
  <c r="AI44" i="7"/>
  <c r="AP177" i="7"/>
  <c r="AN42" i="7"/>
  <c r="AN40" i="7"/>
  <c r="AP175" i="7"/>
  <c r="BJ33" i="7"/>
  <c r="BL168" i="7"/>
  <c r="AT171" i="7"/>
  <c r="AR36" i="7"/>
  <c r="BA171" i="7"/>
  <c r="AY36" i="7"/>
  <c r="AM43" i="7"/>
  <c r="AO178" i="7"/>
  <c r="AJ51" i="7"/>
  <c r="AL186" i="7"/>
  <c r="AW167" i="7"/>
  <c r="AU32" i="7"/>
  <c r="AG46" i="7"/>
  <c r="AI181" i="7"/>
  <c r="AS172" i="7"/>
  <c r="AQ37" i="7"/>
  <c r="AH55" i="7"/>
  <c r="AJ190" i="7"/>
  <c r="BE32" i="7"/>
  <c r="BG167" i="7"/>
  <c r="AO38" i="7"/>
  <c r="AQ173" i="7"/>
  <c r="AP174" i="7"/>
  <c r="AQ176" i="7" s="1"/>
  <c r="AD63" i="7"/>
  <c r="AQ174" i="7"/>
  <c r="AO39" i="7"/>
  <c r="AI54" i="7"/>
  <c r="BA34" i="7"/>
  <c r="BC169" i="7"/>
  <c r="AI189" i="7"/>
  <c r="AG54" i="7"/>
  <c r="AE195" i="7"/>
  <c r="AC60" i="7"/>
  <c r="AX32" i="7"/>
  <c r="AZ167" i="7"/>
  <c r="AL49" i="7"/>
  <c r="AN184" i="7"/>
  <c r="AK50" i="7"/>
  <c r="AM185" i="7"/>
  <c r="AF192" i="7"/>
  <c r="AD57" i="7"/>
  <c r="AX37" i="7"/>
  <c r="AZ172" i="7"/>
  <c r="AG56" i="7"/>
  <c r="AI191" i="7"/>
  <c r="BL33" i="7"/>
  <c r="BN168" i="7"/>
  <c r="BN34" i="7" s="1"/>
  <c r="AJ50" i="7"/>
  <c r="AN177" i="7"/>
  <c r="AL42" i="7"/>
  <c r="BH33" i="7"/>
  <c r="BJ168" i="7"/>
  <c r="AH53" i="7"/>
  <c r="AJ188" i="7"/>
  <c r="AS34" i="7"/>
  <c r="AU169" i="7"/>
  <c r="AD186" i="7"/>
  <c r="AB51" i="7"/>
  <c r="AF184" i="7"/>
  <c r="AD49" i="7"/>
  <c r="AD68" i="7"/>
  <c r="AM178" i="7"/>
  <c r="AP182" i="7"/>
  <c r="AN47" i="7"/>
  <c r="BI33" i="7"/>
  <c r="BK168" i="7"/>
  <c r="AI52" i="7"/>
  <c r="AK187" i="7"/>
  <c r="AJ187" i="7"/>
  <c r="AQ42" i="7" l="1"/>
  <c r="AR183" i="7"/>
  <c r="AP48" i="7"/>
  <c r="AU35" i="7"/>
  <c r="AW170" i="7"/>
  <c r="AI57" i="7"/>
  <c r="AK192" i="7"/>
  <c r="AP185" i="7"/>
  <c r="AN50" i="7"/>
  <c r="AS38" i="7"/>
  <c r="AU173" i="7"/>
  <c r="AV172" i="7"/>
  <c r="AT37" i="7"/>
  <c r="AK49" i="7"/>
  <c r="AM184" i="7"/>
  <c r="AI192" i="7"/>
  <c r="AG57" i="7"/>
  <c r="AX169" i="7"/>
  <c r="AV34" i="7"/>
  <c r="AY169" i="7"/>
  <c r="AW34" i="7"/>
  <c r="BA177" i="7"/>
  <c r="AY42" i="7"/>
  <c r="L77" i="11" s="1"/>
  <c r="AJ183" i="7"/>
  <c r="AH48" i="7"/>
  <c r="AR38" i="7"/>
  <c r="AT173" i="7"/>
  <c r="AH195" i="7"/>
  <c r="AF60" i="7"/>
  <c r="AF202" i="7"/>
  <c r="AD67" i="7"/>
  <c r="AF65" i="7"/>
  <c r="BG170" i="7"/>
  <c r="BE35" i="7"/>
  <c r="AT181" i="7"/>
  <c r="AS45" i="7"/>
  <c r="AU180" i="7"/>
  <c r="BM169" i="7"/>
  <c r="BM35" i="7" s="1"/>
  <c r="BK34" i="7"/>
  <c r="AM44" i="7"/>
  <c r="AO179" i="7"/>
  <c r="AH185" i="7"/>
  <c r="AF50" i="7"/>
  <c r="AF58" i="7"/>
  <c r="AH193" i="7"/>
  <c r="AG196" i="7"/>
  <c r="AE61" i="7"/>
  <c r="AS175" i="7"/>
  <c r="AQ40" i="7"/>
  <c r="AS174" i="7"/>
  <c r="AQ39" i="7"/>
  <c r="AJ56" i="7"/>
  <c r="AK182" i="7"/>
  <c r="AI47" i="7"/>
  <c r="AL52" i="7"/>
  <c r="AN187" i="7"/>
  <c r="BN169" i="7"/>
  <c r="BN35" i="7" s="1"/>
  <c r="BL34" i="7"/>
  <c r="AD60" i="7"/>
  <c r="AF195" i="7"/>
  <c r="AE196" i="7"/>
  <c r="AC63" i="7"/>
  <c r="AE198" i="7"/>
  <c r="AD199" i="7"/>
  <c r="AT44" i="7"/>
  <c r="AV179" i="7"/>
  <c r="AW178" i="7"/>
  <c r="AU43" i="7"/>
  <c r="AD189" i="7"/>
  <c r="AB54" i="7"/>
  <c r="AC190" i="7"/>
  <c r="AQ177" i="7"/>
  <c r="AO42" i="7"/>
  <c r="AM47" i="7"/>
  <c r="BB36" i="7"/>
  <c r="BD171" i="7"/>
  <c r="AV35" i="7"/>
  <c r="AX170" i="7"/>
  <c r="AO49" i="7"/>
  <c r="AQ184" i="7"/>
  <c r="BD34" i="7"/>
  <c r="BF169" i="7"/>
  <c r="AT36" i="7"/>
  <c r="AV171" i="7"/>
  <c r="M16" i="11"/>
  <c r="D16" i="11"/>
  <c r="E26" i="10" s="1"/>
  <c r="F41" i="1"/>
  <c r="F9" i="1" s="1"/>
  <c r="BL169" i="7"/>
  <c r="BJ34" i="7"/>
  <c r="BE170" i="7"/>
  <c r="BC35" i="7"/>
  <c r="AY168" i="7"/>
  <c r="AW33" i="7"/>
  <c r="AX43" i="7"/>
  <c r="AZ178" i="7"/>
  <c r="AJ53" i="7"/>
  <c r="AL188" i="7"/>
  <c r="AL189" i="7"/>
  <c r="AJ54" i="7"/>
  <c r="BB173" i="7"/>
  <c r="AZ38" i="7"/>
  <c r="AM51" i="7"/>
  <c r="AO186" i="7"/>
  <c r="BB168" i="7"/>
  <c r="AZ33" i="7"/>
  <c r="BC172" i="7"/>
  <c r="BA37" i="7"/>
  <c r="AP43" i="7"/>
  <c r="AR178" i="7"/>
  <c r="AG194" i="7"/>
  <c r="AE59" i="7"/>
  <c r="AK52" i="7"/>
  <c r="AM187" i="7"/>
  <c r="AD62" i="7"/>
  <c r="AF197" i="7"/>
  <c r="BG169" i="7"/>
  <c r="BE34" i="7"/>
  <c r="AD66" i="7"/>
  <c r="AF201" i="7"/>
  <c r="AE202" i="7"/>
  <c r="AG59" i="7"/>
  <c r="AI194" i="7"/>
  <c r="AE66" i="7"/>
  <c r="AG201" i="7"/>
  <c r="BG34" i="7"/>
  <c r="BI169" i="7"/>
  <c r="AH58" i="7"/>
  <c r="AJ193" i="7"/>
  <c r="AJ191" i="7"/>
  <c r="AH56" i="7"/>
  <c r="AI184" i="7"/>
  <c r="AG49" i="7"/>
  <c r="AL181" i="7"/>
  <c r="AJ46" i="7"/>
  <c r="AL48" i="7"/>
  <c r="AN183" i="7"/>
  <c r="AE51" i="7"/>
  <c r="AG186" i="7"/>
  <c r="AW171" i="7"/>
  <c r="AU36" i="7"/>
  <c r="AL51" i="7"/>
  <c r="AP40" i="7"/>
  <c r="AR175" i="7"/>
  <c r="AS177" i="7" s="1"/>
  <c r="AM180" i="7"/>
  <c r="AK45" i="7"/>
  <c r="AR39" i="7"/>
  <c r="AT174" i="7"/>
  <c r="AZ41" i="7"/>
  <c r="AM188" i="7"/>
  <c r="AK53" i="7"/>
  <c r="AF187" i="7"/>
  <c r="AD52" i="7"/>
  <c r="AP178" i="7"/>
  <c r="AN43" i="7"/>
  <c r="AK190" i="7"/>
  <c r="AI55" i="7"/>
  <c r="AK189" i="7"/>
  <c r="BG33" i="7"/>
  <c r="BI168" i="7"/>
  <c r="AQ179" i="7"/>
  <c r="AO44" i="7"/>
  <c r="AP41" i="7"/>
  <c r="K47" i="11" s="1"/>
  <c r="AR176" i="7"/>
  <c r="BF34" i="7"/>
  <c r="BH169" i="7"/>
  <c r="AE65" i="7"/>
  <c r="AS182" i="7"/>
  <c r="AQ47" i="7"/>
  <c r="AE188" i="7"/>
  <c r="AC53" i="7"/>
  <c r="BH34" i="7"/>
  <c r="BJ169" i="7"/>
  <c r="AZ168" i="7"/>
  <c r="AX33" i="7"/>
  <c r="AP180" i="7"/>
  <c r="AN45" i="7"/>
  <c r="AN180" i="7"/>
  <c r="AE203" i="7"/>
  <c r="AC68" i="7"/>
  <c r="AD204" i="7"/>
  <c r="AD70" i="7" s="1"/>
  <c r="AU172" i="7"/>
  <c r="AS37" i="7"/>
  <c r="BA174" i="7"/>
  <c r="BB176" i="7" s="1"/>
  <c r="AS43" i="7" l="1"/>
  <c r="BB169" i="7"/>
  <c r="AZ34" i="7"/>
  <c r="AT40" i="7"/>
  <c r="AV175" i="7"/>
  <c r="AE68" i="7"/>
  <c r="AG203" i="7"/>
  <c r="AF204" i="7"/>
  <c r="AF70" i="7" s="1"/>
  <c r="BD174" i="7"/>
  <c r="BB39" i="7"/>
  <c r="BL35" i="7"/>
  <c r="BN170" i="7"/>
  <c r="BN36" i="7" s="1"/>
  <c r="AF190" i="7"/>
  <c r="AD55" i="7"/>
  <c r="AS40" i="7"/>
  <c r="AU175" i="7"/>
  <c r="AV174" i="7"/>
  <c r="AT39" i="7"/>
  <c r="AO185" i="7"/>
  <c r="AM50" i="7"/>
  <c r="AK58" i="7"/>
  <c r="BL170" i="7"/>
  <c r="BJ35" i="7"/>
  <c r="BH35" i="7"/>
  <c r="BJ170" i="7"/>
  <c r="AM190" i="7"/>
  <c r="AK55" i="7"/>
  <c r="AP44" i="7"/>
  <c r="AR179" i="7"/>
  <c r="AM54" i="7"/>
  <c r="AO189" i="7"/>
  <c r="AW37" i="7"/>
  <c r="AY172" i="7"/>
  <c r="AI50" i="7"/>
  <c r="AK185" i="7"/>
  <c r="AF67" i="7"/>
  <c r="AH198" i="7"/>
  <c r="AF63" i="7"/>
  <c r="AQ187" i="7"/>
  <c r="AO52" i="7"/>
  <c r="BB179" i="7"/>
  <c r="AZ44" i="7"/>
  <c r="L63" i="1"/>
  <c r="F4" i="19"/>
  <c r="S63" i="1"/>
  <c r="AQ43" i="7"/>
  <c r="L16" i="11" s="1"/>
  <c r="L17" i="11" s="1"/>
  <c r="AS178" i="7"/>
  <c r="AD65" i="7"/>
  <c r="AF200" i="7"/>
  <c r="AE201" i="7"/>
  <c r="AH196" i="7"/>
  <c r="AF61" i="7"/>
  <c r="AN53" i="7"/>
  <c r="AP188" i="7"/>
  <c r="AL191" i="7"/>
  <c r="AJ194" i="7"/>
  <c r="AH59" i="7"/>
  <c r="AQ180" i="7"/>
  <c r="AO45" i="7"/>
  <c r="AU46" i="7"/>
  <c r="AW181" i="7"/>
  <c r="BG36" i="7"/>
  <c r="BI171" i="7"/>
  <c r="AF68" i="7"/>
  <c r="AH203" i="7"/>
  <c r="BC178" i="7"/>
  <c r="BA43" i="7"/>
  <c r="I77" i="11" s="1"/>
  <c r="AX35" i="7"/>
  <c r="AZ170" i="7"/>
  <c r="AR49" i="7"/>
  <c r="AT184" i="7"/>
  <c r="AW173" i="7"/>
  <c r="AU38" i="7"/>
  <c r="AN49" i="7"/>
  <c r="AG67" i="7"/>
  <c r="BI170" i="7"/>
  <c r="BG35" i="7"/>
  <c r="BA169" i="7"/>
  <c r="AY34" i="7"/>
  <c r="AQ50" i="7"/>
  <c r="AS185" i="7"/>
  <c r="BD37" i="7"/>
  <c r="BF172" i="7"/>
  <c r="AE62" i="7"/>
  <c r="AG197" i="7"/>
  <c r="AF198" i="7"/>
  <c r="AM183" i="7"/>
  <c r="AK48" i="7"/>
  <c r="AG62" i="7"/>
  <c r="AI197" i="7"/>
  <c r="AJ186" i="7"/>
  <c r="AH51" i="7"/>
  <c r="AW174" i="7"/>
  <c r="AU39" i="7"/>
  <c r="BA40" i="7"/>
  <c r="BC175" i="7"/>
  <c r="AP46" i="7"/>
  <c r="AR181" i="7"/>
  <c r="AS48" i="7"/>
  <c r="AU183" i="7"/>
  <c r="AQ45" i="7"/>
  <c r="AS180" i="7"/>
  <c r="AI187" i="7"/>
  <c r="AG52" i="7"/>
  <c r="BK170" i="7"/>
  <c r="BI35" i="7"/>
  <c r="AK195" i="7"/>
  <c r="AI60" i="7"/>
  <c r="AG60" i="7"/>
  <c r="AI195" i="7"/>
  <c r="BC38" i="7"/>
  <c r="BE173" i="7"/>
  <c r="AL55" i="7"/>
  <c r="AN190" i="7"/>
  <c r="BE36" i="7"/>
  <c r="BG171" i="7"/>
  <c r="R15" i="10"/>
  <c r="F26" i="10"/>
  <c r="G26" i="10" s="1"/>
  <c r="G28" i="10" s="1"/>
  <c r="BF35" i="7"/>
  <c r="BH170" i="7"/>
  <c r="AZ171" i="7"/>
  <c r="AX36" i="7"/>
  <c r="AC56" i="7"/>
  <c r="AE191" i="7"/>
  <c r="AD192" i="7"/>
  <c r="AY179" i="7"/>
  <c r="AW44" i="7"/>
  <c r="G47" i="11" s="1"/>
  <c r="AE64" i="7"/>
  <c r="AG199" i="7"/>
  <c r="AU176" i="7"/>
  <c r="AS41" i="7"/>
  <c r="AW36" i="7"/>
  <c r="AY171" i="7"/>
  <c r="AP181" i="7"/>
  <c r="AN46" i="7"/>
  <c r="AG189" i="7"/>
  <c r="AE54" i="7"/>
  <c r="AT176" i="7"/>
  <c r="AR41" i="7"/>
  <c r="AJ59" i="7"/>
  <c r="AL194" i="7"/>
  <c r="BD169" i="7"/>
  <c r="BB34" i="7"/>
  <c r="AV37" i="7"/>
  <c r="AX172" i="7"/>
  <c r="AE69" i="7"/>
  <c r="AG204" i="7"/>
  <c r="AG70" i="7" s="1"/>
  <c r="AT177" i="7"/>
  <c r="AR42" i="7"/>
  <c r="BK169" i="7"/>
  <c r="BI34" i="7"/>
  <c r="AM191" i="7"/>
  <c r="AK56" i="7"/>
  <c r="AH188" i="7"/>
  <c r="AF53" i="7"/>
  <c r="BD177" i="7"/>
  <c r="BB42" i="7"/>
  <c r="AM46" i="7"/>
  <c r="AO181" i="7"/>
  <c r="AN186" i="7"/>
  <c r="AO188" i="7" s="1"/>
  <c r="AL47" i="7"/>
  <c r="AN182" i="7"/>
  <c r="AL192" i="7"/>
  <c r="AJ57" i="7"/>
  <c r="AM53" i="7"/>
  <c r="AR44" i="7"/>
  <c r="AT179" i="7"/>
  <c r="AN189" i="7"/>
  <c r="AL54" i="7"/>
  <c r="N17" i="11"/>
  <c r="AO182" i="7"/>
  <c r="AP184" i="7" s="1"/>
  <c r="AV45" i="7"/>
  <c r="AX180" i="7"/>
  <c r="AT47" i="7"/>
  <c r="AV182" i="7"/>
  <c r="AJ196" i="7"/>
  <c r="AH61" i="7"/>
  <c r="AJ49" i="7"/>
  <c r="AL184" i="7"/>
  <c r="AY35" i="7"/>
  <c r="BA170" i="7"/>
  <c r="AI58" i="7"/>
  <c r="AK193" i="7"/>
  <c r="AX173" i="7"/>
  <c r="AV38" i="7"/>
  <c r="AP51" i="7"/>
  <c r="AR186" i="7"/>
  <c r="AP50" i="7" l="1"/>
  <c r="AL197" i="7"/>
  <c r="AJ62" i="7"/>
  <c r="BF170" i="7"/>
  <c r="BD35" i="7"/>
  <c r="BA180" i="7"/>
  <c r="AY45" i="7"/>
  <c r="AT182" i="7"/>
  <c r="AR47" i="7"/>
  <c r="BL36" i="7"/>
  <c r="BN171" i="7"/>
  <c r="BN37" i="7" s="1"/>
  <c r="AN185" i="7"/>
  <c r="AL50" i="7"/>
  <c r="AO54" i="7"/>
  <c r="AZ173" i="7"/>
  <c r="AX38" i="7"/>
  <c r="AL60" i="7"/>
  <c r="BA172" i="7"/>
  <c r="AY37" i="7"/>
  <c r="AG65" i="7"/>
  <c r="AI200" i="7"/>
  <c r="AD58" i="7"/>
  <c r="AF193" i="7"/>
  <c r="AE194" i="7"/>
  <c r="BB172" i="7"/>
  <c r="AZ37" i="7"/>
  <c r="L23" i="10"/>
  <c r="Q16" i="10"/>
  <c r="BK36" i="7"/>
  <c r="BM171" i="7"/>
  <c r="BM37" i="7" s="1"/>
  <c r="AW40" i="7"/>
  <c r="AY175" i="7"/>
  <c r="AI198" i="7"/>
  <c r="AG63" i="7"/>
  <c r="AS51" i="7"/>
  <c r="AU186" i="7"/>
  <c r="AT50" i="7"/>
  <c r="AV185" i="7"/>
  <c r="BI37" i="7"/>
  <c r="BK172" i="7"/>
  <c r="AL57" i="7"/>
  <c r="AN192" i="7"/>
  <c r="AJ197" i="7"/>
  <c r="AH62" i="7"/>
  <c r="AS44" i="7"/>
  <c r="AU179" i="7"/>
  <c r="G7" i="19"/>
  <c r="G8" i="19" s="1"/>
  <c r="G10" i="19" s="1"/>
  <c r="E7" i="19"/>
  <c r="BA173" i="7"/>
  <c r="AY38" i="7"/>
  <c r="AT180" i="7"/>
  <c r="AR45" i="7"/>
  <c r="BJ36" i="7"/>
  <c r="BL171" i="7"/>
  <c r="AM193" i="7"/>
  <c r="AN195" i="7" s="1"/>
  <c r="BB35" i="7"/>
  <c r="BD170" i="7"/>
  <c r="BM170" i="7"/>
  <c r="BM36" i="7" s="1"/>
  <c r="BK35" i="7"/>
  <c r="AW177" i="7"/>
  <c r="AU42" i="7"/>
  <c r="J47" i="11" s="1"/>
  <c r="AP191" i="7"/>
  <c r="AN56" i="7"/>
  <c r="AK198" i="7"/>
  <c r="AI63" i="7"/>
  <c r="AY174" i="7"/>
  <c r="AW39" i="7"/>
  <c r="AJ199" i="7"/>
  <c r="AH64" i="7"/>
  <c r="AQ186" i="7"/>
  <c r="AO51" i="7"/>
  <c r="AM194" i="7"/>
  <c r="AK59" i="7"/>
  <c r="AP190" i="7"/>
  <c r="AN55" i="7"/>
  <c r="AT45" i="7"/>
  <c r="AM57" i="7"/>
  <c r="AO192" i="7"/>
  <c r="AG192" i="7"/>
  <c r="AE57" i="7"/>
  <c r="AW184" i="7"/>
  <c r="AU49" i="7"/>
  <c r="BI36" i="7"/>
  <c r="BK171" i="7"/>
  <c r="AR189" i="7"/>
  <c r="AP54" i="7"/>
  <c r="AQ53" i="7"/>
  <c r="AS188" i="7"/>
  <c r="AV40" i="7"/>
  <c r="AX175" i="7"/>
  <c r="AH191" i="7"/>
  <c r="AF56" i="7"/>
  <c r="BF175" i="7"/>
  <c r="BD40" i="7"/>
  <c r="AX176" i="7"/>
  <c r="AV41" i="7"/>
  <c r="AZ174" i="7"/>
  <c r="AX39" i="7"/>
  <c r="AP183" i="7"/>
  <c r="AN48" i="7"/>
  <c r="AH54" i="7"/>
  <c r="AJ189" i="7"/>
  <c r="AV177" i="7"/>
  <c r="AT42" i="7"/>
  <c r="AR182" i="7"/>
  <c r="AP47" i="7"/>
  <c r="H26" i="10"/>
  <c r="I26" i="10" s="1"/>
  <c r="H27" i="10"/>
  <c r="I27" i="10" s="1"/>
  <c r="J27" i="10" s="1"/>
  <c r="AK196" i="7"/>
  <c r="AI61" i="7"/>
  <c r="AS46" i="7"/>
  <c r="AU181" i="7"/>
  <c r="E77" i="11"/>
  <c r="I47" i="11"/>
  <c r="AF64" i="7"/>
  <c r="AH199" i="7"/>
  <c r="AG200" i="7"/>
  <c r="BA35" i="7"/>
  <c r="BC170" i="7"/>
  <c r="AJ60" i="7"/>
  <c r="AL195" i="7"/>
  <c r="BB45" i="7"/>
  <c r="BD180" i="7"/>
  <c r="AO191" i="7"/>
  <c r="AM56" i="7"/>
  <c r="AG69" i="7"/>
  <c r="AT187" i="7"/>
  <c r="AR52" i="7"/>
  <c r="AX183" i="7"/>
  <c r="AV48" i="7"/>
  <c r="AO48" i="7"/>
  <c r="AQ183" i="7"/>
  <c r="AP187" i="7"/>
  <c r="AQ189" i="7" s="1"/>
  <c r="AN52" i="7"/>
  <c r="BD43" i="7"/>
  <c r="AV178" i="7"/>
  <c r="AT43" i="7"/>
  <c r="AI190" i="7"/>
  <c r="AG55" i="7"/>
  <c r="BJ171" i="7"/>
  <c r="BH36" i="7"/>
  <c r="BI172" i="7"/>
  <c r="BG37" i="7"/>
  <c r="BE39" i="7"/>
  <c r="BG174" i="7"/>
  <c r="BC41" i="7"/>
  <c r="BE176" i="7"/>
  <c r="BF178" i="7" s="1"/>
  <c r="BC44" i="7"/>
  <c r="BE179" i="7"/>
  <c r="AS181" i="7"/>
  <c r="AQ46" i="7"/>
  <c r="AE67" i="7"/>
  <c r="AG202" i="7"/>
  <c r="AF203" i="7"/>
  <c r="BC171" i="7"/>
  <c r="BA36" i="7"/>
  <c r="AZ181" i="7"/>
  <c r="AX46" i="7"/>
  <c r="M17" i="11"/>
  <c r="D17" i="11" s="1"/>
  <c r="H40" i="1" s="1"/>
  <c r="H8" i="1" s="1"/>
  <c r="AN193" i="7"/>
  <c r="AL58" i="7"/>
  <c r="AO47" i="7"/>
  <c r="AQ182" i="7"/>
  <c r="AM196" i="7"/>
  <c r="AK61" i="7"/>
  <c r="AK188" i="7"/>
  <c r="AI53" i="7"/>
  <c r="AL187" i="7"/>
  <c r="AJ52" i="7"/>
  <c r="AO184" i="7"/>
  <c r="AM49" i="7"/>
  <c r="BH173" i="7"/>
  <c r="BF38" i="7"/>
  <c r="BB171" i="7"/>
  <c r="AZ36" i="7"/>
  <c r="AH69" i="7"/>
  <c r="AW47" i="7"/>
  <c r="AY182" i="7"/>
  <c r="AF66" i="7"/>
  <c r="AH201" i="7"/>
  <c r="AM186" i="7"/>
  <c r="AK51" i="7"/>
  <c r="AO55" i="7"/>
  <c r="AQ190" i="7"/>
  <c r="AW176" i="7"/>
  <c r="AU41" i="7"/>
  <c r="AU178" i="7"/>
  <c r="AV180" i="7" s="1"/>
  <c r="L59" i="1" l="1"/>
  <c r="S59" i="1"/>
  <c r="BG180" i="7"/>
  <c r="BE45" i="7"/>
  <c r="AV188" i="7"/>
  <c r="AT53" i="7"/>
  <c r="AW182" i="7"/>
  <c r="AU47" i="7"/>
  <c r="AU189" i="7"/>
  <c r="AS54" i="7"/>
  <c r="AV46" i="7"/>
  <c r="BD36" i="7"/>
  <c r="BF171" i="7"/>
  <c r="AI64" i="7"/>
  <c r="AK199" i="7"/>
  <c r="AK201" i="7"/>
  <c r="AI66" i="7"/>
  <c r="BH39" i="7"/>
  <c r="BJ174" i="7"/>
  <c r="AO197" i="7"/>
  <c r="AM62" i="7"/>
  <c r="AP194" i="7"/>
  <c r="AN59" i="7"/>
  <c r="BJ37" i="7"/>
  <c r="BL172" i="7"/>
  <c r="AX179" i="7"/>
  <c r="AV44" i="7"/>
  <c r="AP53" i="7"/>
  <c r="AR188" i="7"/>
  <c r="AS190" i="7" s="1"/>
  <c r="BD46" i="7"/>
  <c r="BF181" i="7"/>
  <c r="BC36" i="7"/>
  <c r="BE171" i="7"/>
  <c r="W20" i="10"/>
  <c r="J26" i="10"/>
  <c r="AX178" i="7"/>
  <c r="AV43" i="7"/>
  <c r="AP49" i="7"/>
  <c r="AR184" i="7"/>
  <c r="AX42" i="7"/>
  <c r="AZ177" i="7"/>
  <c r="AH57" i="7"/>
  <c r="AJ192" i="7"/>
  <c r="AI193" i="7"/>
  <c r="AG58" i="7"/>
  <c r="AM60" i="7"/>
  <c r="AO195" i="7"/>
  <c r="AL200" i="7"/>
  <c r="AJ65" i="7"/>
  <c r="AM199" i="7"/>
  <c r="AK64" i="7"/>
  <c r="AY178" i="7"/>
  <c r="AW43" i="7"/>
  <c r="J77" i="11" s="1"/>
  <c r="E8" i="19"/>
  <c r="E10" i="19" s="1"/>
  <c r="F7" i="19"/>
  <c r="F8" i="19" s="1"/>
  <c r="BM173" i="7"/>
  <c r="BM39" i="7" s="1"/>
  <c r="BK38" i="7"/>
  <c r="AU52" i="7"/>
  <c r="AW187" i="7"/>
  <c r="AY41" i="7"/>
  <c r="BA176" i="7"/>
  <c r="AG195" i="7"/>
  <c r="AE60" i="7"/>
  <c r="AF196" i="7"/>
  <c r="BC181" i="7"/>
  <c r="BA46" i="7"/>
  <c r="AN198" i="7"/>
  <c r="AL63" i="7"/>
  <c r="AQ56" i="7"/>
  <c r="AS191" i="7"/>
  <c r="AJ202" i="7"/>
  <c r="AH67" i="7"/>
  <c r="BB182" i="7"/>
  <c r="AZ47" i="7"/>
  <c r="AG68" i="7"/>
  <c r="AI203" i="7"/>
  <c r="BG40" i="7"/>
  <c r="BI175" i="7"/>
  <c r="AO57" i="7"/>
  <c r="AQ192" i="7"/>
  <c r="AH65" i="7"/>
  <c r="AJ200" i="7"/>
  <c r="K27" i="10"/>
  <c r="L27" i="10"/>
  <c r="H42" i="1"/>
  <c r="H10" i="1" s="1"/>
  <c r="F43" i="1"/>
  <c r="F11" i="1" s="1"/>
  <c r="BM172" i="7"/>
  <c r="BM38" i="7" s="1"/>
  <c r="BK37" i="7"/>
  <c r="BA39" i="7"/>
  <c r="BC174" i="7"/>
  <c r="BD173" i="7"/>
  <c r="BB38" i="7"/>
  <c r="AN61" i="7"/>
  <c r="AQ55" i="7"/>
  <c r="AU44" i="7"/>
  <c r="AW179" i="7"/>
  <c r="AX181" i="7" s="1"/>
  <c r="AN188" i="7"/>
  <c r="AL53" i="7"/>
  <c r="AY48" i="7"/>
  <c r="BA183" i="7"/>
  <c r="AS183" i="7"/>
  <c r="AQ48" i="7"/>
  <c r="BE172" i="7"/>
  <c r="BC37" i="7"/>
  <c r="BG177" i="7"/>
  <c r="BH179" i="7" s="1"/>
  <c r="BE42" i="7"/>
  <c r="AZ184" i="7"/>
  <c r="AX49" i="7"/>
  <c r="AL190" i="7"/>
  <c r="AJ55" i="7"/>
  <c r="AZ176" i="7"/>
  <c r="AX41" i="7"/>
  <c r="AO58" i="7"/>
  <c r="AQ193" i="7"/>
  <c r="AO194" i="7"/>
  <c r="AP196" i="7" s="1"/>
  <c r="AM59" i="7"/>
  <c r="AT46" i="7"/>
  <c r="AV181" i="7"/>
  <c r="AJ63" i="7"/>
  <c r="AL198" i="7"/>
  <c r="AF59" i="7"/>
  <c r="AH194" i="7"/>
  <c r="AY177" i="7"/>
  <c r="AW42" i="7"/>
  <c r="AM52" i="7"/>
  <c r="AO187" i="7"/>
  <c r="BB37" i="7"/>
  <c r="BD172" i="7"/>
  <c r="AO50" i="7"/>
  <c r="AQ185" i="7"/>
  <c r="AM189" i="7"/>
  <c r="AK54" i="7"/>
  <c r="AF69" i="7"/>
  <c r="AH204" i="7"/>
  <c r="AH70" i="7" s="1"/>
  <c r="AU182" i="7"/>
  <c r="AS47" i="7"/>
  <c r="BI38" i="7"/>
  <c r="BK173" i="7"/>
  <c r="AK191" i="7"/>
  <c r="AI56" i="7"/>
  <c r="BF44" i="7"/>
  <c r="AS184" i="7"/>
  <c r="AQ49" i="7"/>
  <c r="AN196" i="7"/>
  <c r="AL61" i="7"/>
  <c r="AG66" i="7"/>
  <c r="AI201" i="7"/>
  <c r="AH202" i="7"/>
  <c r="AK62" i="7"/>
  <c r="AM197" i="7"/>
  <c r="AT183" i="7"/>
  <c r="AR48" i="7"/>
  <c r="AZ40" i="7"/>
  <c r="BB175" i="7"/>
  <c r="BH176" i="7"/>
  <c r="BF41" i="7"/>
  <c r="AT190" i="7"/>
  <c r="AR55" i="7"/>
  <c r="AW50" i="7"/>
  <c r="AY185" i="7"/>
  <c r="AP56" i="7"/>
  <c r="AR191" i="7"/>
  <c r="AQ52" i="7"/>
  <c r="AY40" i="7"/>
  <c r="BA175" i="7"/>
  <c r="AP57" i="7"/>
  <c r="AR192" i="7"/>
  <c r="BL37" i="7"/>
  <c r="BN172" i="7"/>
  <c r="BN38" i="7" s="1"/>
  <c r="AW180" i="7"/>
  <c r="AU45" i="7"/>
  <c r="AP193" i="7"/>
  <c r="AN58" i="7"/>
  <c r="AV51" i="7"/>
  <c r="AX186" i="7"/>
  <c r="BA38" i="7"/>
  <c r="BC173" i="7"/>
  <c r="AZ39" i="7"/>
  <c r="BB174" i="7"/>
  <c r="AP186" i="7"/>
  <c r="AN51" i="7"/>
  <c r="AT48" i="7"/>
  <c r="AV183" i="7"/>
  <c r="BF36" i="7"/>
  <c r="BH171" i="7"/>
  <c r="AR185" i="7"/>
  <c r="H41" i="1" l="1"/>
  <c r="H9" i="1" s="1"/>
  <c r="C38" i="1"/>
  <c r="C6" i="1" s="1"/>
  <c r="AP62" i="7"/>
  <c r="AV191" i="7"/>
  <c r="AT56" i="7"/>
  <c r="AX52" i="7"/>
  <c r="AZ187" i="7"/>
  <c r="AH68" i="7"/>
  <c r="AJ203" i="7"/>
  <c r="AI204" i="7"/>
  <c r="AI70" i="7" s="1"/>
  <c r="AN191" i="7"/>
  <c r="AL56" i="7"/>
  <c r="AU184" i="7"/>
  <c r="AS49" i="7"/>
  <c r="AW53" i="7"/>
  <c r="AY188" i="7"/>
  <c r="AL193" i="7"/>
  <c r="AJ58" i="7"/>
  <c r="J29" i="10"/>
  <c r="J30" i="10" s="1"/>
  <c r="L26" i="10"/>
  <c r="M26" i="10" s="1"/>
  <c r="K26" i="10"/>
  <c r="BJ40" i="7"/>
  <c r="BL175" i="7"/>
  <c r="AR51" i="7"/>
  <c r="AT186" i="7"/>
  <c r="AW46" i="7"/>
  <c r="AY181" i="7"/>
  <c r="AS187" i="7"/>
  <c r="BH42" i="7"/>
  <c r="BJ177" i="7"/>
  <c r="AT49" i="7"/>
  <c r="AV184" i="7"/>
  <c r="AK202" i="7"/>
  <c r="AI67" i="7"/>
  <c r="BF173" i="7"/>
  <c r="BD38" i="7"/>
  <c r="AL64" i="7"/>
  <c r="AN199" i="7"/>
  <c r="BC184" i="7"/>
  <c r="BA49" i="7"/>
  <c r="AW45" i="7"/>
  <c r="F47" i="11" s="1"/>
  <c r="AY180" i="7"/>
  <c r="AZ182" i="7" s="1"/>
  <c r="BE175" i="7"/>
  <c r="BC40" i="7"/>
  <c r="AJ66" i="7"/>
  <c r="AL201" i="7"/>
  <c r="BI41" i="7"/>
  <c r="BK176" i="7"/>
  <c r="AS57" i="7"/>
  <c r="AU192" i="7"/>
  <c r="AG61" i="7"/>
  <c r="AI196" i="7"/>
  <c r="AO200" i="7"/>
  <c r="AM65" i="7"/>
  <c r="AX45" i="7"/>
  <c r="AZ180" i="7"/>
  <c r="AR195" i="7"/>
  <c r="AP60" i="7"/>
  <c r="AY183" i="7"/>
  <c r="AW48" i="7"/>
  <c r="BI181" i="7"/>
  <c r="BG46" i="7"/>
  <c r="AR187" i="7"/>
  <c r="AP52" i="7"/>
  <c r="BH45" i="7"/>
  <c r="AV49" i="7"/>
  <c r="AX184" i="7"/>
  <c r="BD175" i="7"/>
  <c r="BB40" i="7"/>
  <c r="AR58" i="7"/>
  <c r="AT193" i="7"/>
  <c r="AY51" i="7"/>
  <c r="BA186" i="7"/>
  <c r="AN62" i="7"/>
  <c r="AP197" i="7"/>
  <c r="BI178" i="7"/>
  <c r="BG43" i="7"/>
  <c r="AP189" i="7"/>
  <c r="AN54" i="7"/>
  <c r="BF174" i="7"/>
  <c r="BD39" i="7"/>
  <c r="AJ68" i="7"/>
  <c r="AL203" i="7"/>
  <c r="AN64" i="7"/>
  <c r="AP199" i="7"/>
  <c r="F10" i="19"/>
  <c r="D19" i="19"/>
  <c r="AQ196" i="7"/>
  <c r="AO61" i="7"/>
  <c r="AR50" i="7"/>
  <c r="AT185" i="7"/>
  <c r="BH182" i="7"/>
  <c r="BF47" i="7"/>
  <c r="AK65" i="7"/>
  <c r="AM200" i="7"/>
  <c r="AX47" i="7"/>
  <c r="BJ172" i="7"/>
  <c r="BH37" i="7"/>
  <c r="BC39" i="7"/>
  <c r="BE174" i="7"/>
  <c r="BC176" i="7"/>
  <c r="BA41" i="7"/>
  <c r="AT192" i="7"/>
  <c r="AR57" i="7"/>
  <c r="BB41" i="7"/>
  <c r="BD176" i="7"/>
  <c r="AO198" i="7"/>
  <c r="AM63" i="7"/>
  <c r="AS50" i="7"/>
  <c r="AU185" i="7"/>
  <c r="AM192" i="7"/>
  <c r="AK57" i="7"/>
  <c r="AW183" i="7"/>
  <c r="AU48" i="7"/>
  <c r="AM55" i="7"/>
  <c r="AO190" i="7"/>
  <c r="AY43" i="7"/>
  <c r="M77" i="11" s="1"/>
  <c r="BA178" i="7"/>
  <c r="AQ195" i="7"/>
  <c r="AO60" i="7"/>
  <c r="AZ42" i="7"/>
  <c r="BB177" i="7"/>
  <c r="AZ50" i="7"/>
  <c r="BB185" i="7"/>
  <c r="BE38" i="7"/>
  <c r="BG173" i="7"/>
  <c r="BB48" i="7"/>
  <c r="BD183" i="7"/>
  <c r="BE182" i="7"/>
  <c r="BC47" i="7"/>
  <c r="BA42" i="7"/>
  <c r="BC177" i="7"/>
  <c r="AZ43" i="7"/>
  <c r="BB178" i="7"/>
  <c r="N77" i="11"/>
  <c r="D77" i="11"/>
  <c r="BE37" i="7"/>
  <c r="BG172" i="7"/>
  <c r="AT189" i="7"/>
  <c r="AR54" i="7"/>
  <c r="BN173" i="7"/>
  <c r="BN39" i="7" s="1"/>
  <c r="BL38" i="7"/>
  <c r="BH172" i="7"/>
  <c r="BF37" i="7"/>
  <c r="AP59" i="7"/>
  <c r="AR194" i="7"/>
  <c r="BM174" i="7"/>
  <c r="BM40" i="7" s="1"/>
  <c r="BK39" i="7"/>
  <c r="AS186" i="7"/>
  <c r="AQ51" i="7"/>
  <c r="AO53" i="7"/>
  <c r="AQ188" i="7"/>
  <c r="AH60" i="7"/>
  <c r="AJ195" i="7"/>
  <c r="AX182" i="7"/>
  <c r="AV47" i="7"/>
  <c r="AQ59" i="7"/>
  <c r="AS194" i="7"/>
  <c r="AS56" i="7"/>
  <c r="M27" i="10"/>
  <c r="N27" i="10"/>
  <c r="O27" i="10" s="1"/>
  <c r="AS193" i="7"/>
  <c r="AQ58" i="7"/>
  <c r="AI69" i="7"/>
  <c r="AK204" i="7"/>
  <c r="AK70" i="7" s="1"/>
  <c r="AH197" i="7"/>
  <c r="AF62" i="7"/>
  <c r="AG198" i="7"/>
  <c r="G77" i="11"/>
  <c r="H77" i="11"/>
  <c r="BA179" i="7"/>
  <c r="AY44" i="7"/>
  <c r="AL66" i="7"/>
  <c r="AN201" i="7"/>
  <c r="AI59" i="7"/>
  <c r="AK194" i="7"/>
  <c r="AZ179" i="7"/>
  <c r="AX44" i="7"/>
  <c r="E47" i="11" s="1"/>
  <c r="AO63" i="7"/>
  <c r="AQ198" i="7"/>
  <c r="AM202" i="7"/>
  <c r="AK67" i="7"/>
  <c r="AW190" i="7"/>
  <c r="AU55" i="7"/>
  <c r="AV54" i="7"/>
  <c r="AX189" i="7"/>
  <c r="AU194" i="7" l="1"/>
  <c r="AS59" i="7"/>
  <c r="AQ61" i="7"/>
  <c r="AS196" i="7"/>
  <c r="AQ199" i="7"/>
  <c r="AO64" i="7"/>
  <c r="AS197" i="7"/>
  <c r="AQ62" i="7"/>
  <c r="BD41" i="7"/>
  <c r="BF176" i="7"/>
  <c r="AO66" i="7"/>
  <c r="AQ201" i="7"/>
  <c r="AJ69" i="7"/>
  <c r="AL204" i="7"/>
  <c r="AL70" i="7" s="1"/>
  <c r="AO203" i="7"/>
  <c r="AM68" i="7"/>
  <c r="AU195" i="7"/>
  <c r="AS60" i="7"/>
  <c r="AL196" i="7"/>
  <c r="AJ61" i="7"/>
  <c r="AT195" i="7"/>
  <c r="AR60" i="7"/>
  <c r="BI173" i="7"/>
  <c r="BG38" i="7"/>
  <c r="BB44" i="7"/>
  <c r="BD179" i="7"/>
  <c r="BI174" i="7"/>
  <c r="BG39" i="7"/>
  <c r="BB43" i="7"/>
  <c r="BD178" i="7"/>
  <c r="BC179" i="7"/>
  <c r="BA44" i="7"/>
  <c r="AU51" i="7"/>
  <c r="AW186" i="7"/>
  <c r="BD42" i="7"/>
  <c r="BF177" i="7"/>
  <c r="AO201" i="7"/>
  <c r="AM66" i="7"/>
  <c r="AT51" i="7"/>
  <c r="AV186" i="7"/>
  <c r="E19" i="19"/>
  <c r="E21" i="19" s="1"/>
  <c r="K19" i="19"/>
  <c r="K21" i="19" s="1"/>
  <c r="I19" i="19"/>
  <c r="I21" i="19" s="1"/>
  <c r="M19" i="19"/>
  <c r="M21" i="19" s="1"/>
  <c r="H19" i="19"/>
  <c r="H21" i="19" s="1"/>
  <c r="N19" i="19"/>
  <c r="N21" i="19" s="1"/>
  <c r="L19" i="19"/>
  <c r="L21" i="19" s="1"/>
  <c r="G19" i="19"/>
  <c r="G21" i="19" s="1"/>
  <c r="J19" i="19"/>
  <c r="J21" i="19" s="1"/>
  <c r="F19" i="19"/>
  <c r="F21" i="19" s="1"/>
  <c r="AN204" i="7"/>
  <c r="AN70" i="7" s="1"/>
  <c r="AL69" i="7"/>
  <c r="AR198" i="7"/>
  <c r="AP63" i="7"/>
  <c r="AV194" i="7"/>
  <c r="AT59" i="7"/>
  <c r="AZ185" i="7"/>
  <c r="AX50" i="7"/>
  <c r="BB181" i="7"/>
  <c r="AZ46" i="7"/>
  <c r="AI62" i="7"/>
  <c r="AK197" i="7"/>
  <c r="BM177" i="7"/>
  <c r="BM43" i="7" s="1"/>
  <c r="BK42" i="7"/>
  <c r="AX185" i="7"/>
  <c r="AV50" i="7"/>
  <c r="AU188" i="7"/>
  <c r="AS53" i="7"/>
  <c r="AY54" i="7"/>
  <c r="BA189" i="7"/>
  <c r="AX192" i="7"/>
  <c r="AV57" i="7"/>
  <c r="AN67" i="7"/>
  <c r="AP202" i="7"/>
  <c r="AZ48" i="7"/>
  <c r="BF40" i="7"/>
  <c r="BH175" i="7"/>
  <c r="BI47" i="7"/>
  <c r="AT196" i="7"/>
  <c r="AR61" i="7"/>
  <c r="AM203" i="7"/>
  <c r="AK68" i="7"/>
  <c r="AU50" i="7"/>
  <c r="AW185" i="7"/>
  <c r="AQ64" i="7"/>
  <c r="AY184" i="7"/>
  <c r="AW49" i="7"/>
  <c r="BC42" i="7"/>
  <c r="BE177" i="7"/>
  <c r="BL173" i="7"/>
  <c r="BJ38" i="7"/>
  <c r="AP55" i="7"/>
  <c r="AR190" i="7"/>
  <c r="AT188" i="7"/>
  <c r="AR53" i="7"/>
  <c r="BA184" i="7"/>
  <c r="AY49" i="7"/>
  <c r="BG176" i="7"/>
  <c r="BE41" i="7"/>
  <c r="BC50" i="7"/>
  <c r="BE185" i="7"/>
  <c r="BH174" i="7"/>
  <c r="BF39" i="7"/>
  <c r="BA182" i="7"/>
  <c r="AY47" i="7"/>
  <c r="BN176" i="7"/>
  <c r="BN42" i="7" s="1"/>
  <c r="BL41" i="7"/>
  <c r="O30" i="10"/>
  <c r="K30" i="10"/>
  <c r="L30" i="10"/>
  <c r="AP192" i="7"/>
  <c r="AN57" i="7"/>
  <c r="AZ53" i="7"/>
  <c r="BB188" i="7"/>
  <c r="AZ190" i="7"/>
  <c r="AX55" i="7"/>
  <c r="AH63" i="7"/>
  <c r="AJ198" i="7"/>
  <c r="AX48" i="7"/>
  <c r="AZ183" i="7"/>
  <c r="BH38" i="7"/>
  <c r="BJ173" i="7"/>
  <c r="AT55" i="7"/>
  <c r="AM58" i="7"/>
  <c r="AO193" i="7"/>
  <c r="AT58" i="7"/>
  <c r="BJ183" i="7"/>
  <c r="BH48" i="7"/>
  <c r="BK179" i="7"/>
  <c r="BI44" i="7"/>
  <c r="AT52" i="7"/>
  <c r="AV187" i="7"/>
  <c r="W19" i="10"/>
  <c r="N26" i="10"/>
  <c r="O26" i="10" s="1"/>
  <c r="AN194" i="7"/>
  <c r="AL59" i="7"/>
  <c r="AZ45" i="7"/>
  <c r="BB180" i="7"/>
  <c r="AM195" i="7"/>
  <c r="AK60" i="7"/>
  <c r="AG64" i="7"/>
  <c r="AI199" i="7"/>
  <c r="AH200" i="7"/>
  <c r="AS52" i="7"/>
  <c r="AU187" i="7"/>
  <c r="BE48" i="7"/>
  <c r="BG183" i="7"/>
  <c r="AW56" i="7"/>
  <c r="AY191" i="7"/>
  <c r="BC180" i="7"/>
  <c r="BA45" i="7"/>
  <c r="AU191" i="7"/>
  <c r="AV193" i="7" s="1"/>
  <c r="AQ54" i="7"/>
  <c r="AS189" i="7"/>
  <c r="BE178" i="7"/>
  <c r="BC43" i="7"/>
  <c r="BD49" i="7"/>
  <c r="BF184" i="7"/>
  <c r="BD186" i="7"/>
  <c r="BB51" i="7"/>
  <c r="AO56" i="7"/>
  <c r="AQ191" i="7"/>
  <c r="BG175" i="7"/>
  <c r="BE40" i="7"/>
  <c r="AR200" i="7"/>
  <c r="AP65" i="7"/>
  <c r="BC187" i="7"/>
  <c r="BA52" i="7"/>
  <c r="BJ180" i="7"/>
  <c r="BK182" i="7" s="1"/>
  <c r="AW193" i="7"/>
  <c r="AU58" i="7"/>
  <c r="AL67" i="7"/>
  <c r="AN202" i="7"/>
  <c r="BA181" i="7"/>
  <c r="AY46" i="7"/>
  <c r="AN65" i="7"/>
  <c r="AP200" i="7"/>
  <c r="BJ43" i="7"/>
  <c r="BL178" i="7"/>
  <c r="AR197" i="7"/>
  <c r="AS199" i="7" s="1"/>
  <c r="BA47" i="7" l="1"/>
  <c r="BC182" i="7"/>
  <c r="BF50" i="7"/>
  <c r="BH185" i="7"/>
  <c r="AI65" i="7"/>
  <c r="AK200" i="7"/>
  <c r="AT191" i="7"/>
  <c r="AR56" i="7"/>
  <c r="BK48" i="7"/>
  <c r="BH178" i="7"/>
  <c r="BF43" i="7"/>
  <c r="AN68" i="7"/>
  <c r="AP203" i="7"/>
  <c r="AY57" i="7"/>
  <c r="BA192" i="7"/>
  <c r="AV59" i="7"/>
  <c r="BA48" i="7"/>
  <c r="BC183" i="7"/>
  <c r="BA50" i="7"/>
  <c r="AS65" i="7"/>
  <c r="AM69" i="7"/>
  <c r="AO204" i="7"/>
  <c r="AO70" i="7" s="1"/>
  <c r="AX58" i="7"/>
  <c r="AZ193" i="7"/>
  <c r="AU54" i="7"/>
  <c r="AW189" i="7"/>
  <c r="BB47" i="7"/>
  <c r="BD182" i="7"/>
  <c r="AV60" i="7"/>
  <c r="AX195" i="7"/>
  <c r="BE180" i="7"/>
  <c r="BC45" i="7"/>
  <c r="BI40" i="7"/>
  <c r="BK175" i="7"/>
  <c r="BI39" i="7"/>
  <c r="BK174" i="7"/>
  <c r="AN197" i="7"/>
  <c r="AL62" i="7"/>
  <c r="AO69" i="7"/>
  <c r="AQ204" i="7"/>
  <c r="AQ70" i="7" s="1"/>
  <c r="AS63" i="7"/>
  <c r="AU198" i="7"/>
  <c r="AY194" i="7"/>
  <c r="AW59" i="7"/>
  <c r="AS192" i="7"/>
  <c r="AQ57" i="7"/>
  <c r="AU190" i="7"/>
  <c r="AS55" i="7"/>
  <c r="BE181" i="7"/>
  <c r="BC46" i="7"/>
  <c r="BD181" i="7"/>
  <c r="BB46" i="7"/>
  <c r="BL184" i="7"/>
  <c r="BJ49" i="7"/>
  <c r="BE51" i="7"/>
  <c r="BG186" i="7"/>
  <c r="BE43" i="7"/>
  <c r="BG178" i="7"/>
  <c r="BB183" i="7"/>
  <c r="BC185" i="7" s="1"/>
  <c r="AX187" i="7"/>
  <c r="AV52" i="7"/>
  <c r="AS202" i="7"/>
  <c r="AQ67" i="7"/>
  <c r="AU197" i="7"/>
  <c r="AS62" i="7"/>
  <c r="AR201" i="7"/>
  <c r="AP66" i="7"/>
  <c r="BJ46" i="7"/>
  <c r="BL181" i="7"/>
  <c r="AR66" i="7"/>
  <c r="AT201" i="7"/>
  <c r="AW188" i="7"/>
  <c r="AU53" i="7"/>
  <c r="AZ49" i="7"/>
  <c r="BB184" i="7"/>
  <c r="AR63" i="7"/>
  <c r="AT198" i="7"/>
  <c r="AU200" i="7" s="1"/>
  <c r="AU57" i="7"/>
  <c r="BM180" i="7"/>
  <c r="BM46" i="7" s="1"/>
  <c r="BK45" i="7"/>
  <c r="AV190" i="7"/>
  <c r="AW192" i="7" s="1"/>
  <c r="AZ56" i="7"/>
  <c r="BB191" i="7"/>
  <c r="AR193" i="7"/>
  <c r="AP58" i="7"/>
  <c r="AY186" i="7"/>
  <c r="AW51" i="7"/>
  <c r="BH41" i="7"/>
  <c r="BJ176" i="7"/>
  <c r="AP68" i="7"/>
  <c r="AR203" i="7"/>
  <c r="BC190" i="7"/>
  <c r="BA55" i="7"/>
  <c r="AM198" i="7"/>
  <c r="AK63" i="7"/>
  <c r="AY187" i="7"/>
  <c r="AW52" i="7"/>
  <c r="BF179" i="7"/>
  <c r="BD44" i="7"/>
  <c r="BD45" i="7"/>
  <c r="BF180" i="7"/>
  <c r="BF42" i="7"/>
  <c r="BH177" i="7"/>
  <c r="BN179" i="7"/>
  <c r="BN45" i="7" s="1"/>
  <c r="BL44" i="7"/>
  <c r="BC53" i="7"/>
  <c r="BE188" i="7"/>
  <c r="BG41" i="7"/>
  <c r="BI176" i="7"/>
  <c r="BD52" i="7"/>
  <c r="BF187" i="7"/>
  <c r="BG179" i="7"/>
  <c r="BE44" i="7"/>
  <c r="BI184" i="7"/>
  <c r="BG49" i="7"/>
  <c r="AJ201" i="7"/>
  <c r="AH66" i="7"/>
  <c r="AI202" i="7"/>
  <c r="AO196" i="7"/>
  <c r="AM61" i="7"/>
  <c r="AP195" i="7"/>
  <c r="AN60" i="7"/>
  <c r="AV53" i="7"/>
  <c r="AX188" i="7"/>
  <c r="AQ194" i="7"/>
  <c r="AO59" i="7"/>
  <c r="BL174" i="7"/>
  <c r="BJ39" i="7"/>
  <c r="AL199" i="7"/>
  <c r="AJ64" i="7"/>
  <c r="BD189" i="7"/>
  <c r="BB54" i="7"/>
  <c r="P25" i="10"/>
  <c r="N30" i="10"/>
  <c r="M30" i="10"/>
  <c r="BJ175" i="7"/>
  <c r="BH40" i="7"/>
  <c r="BI177" i="7"/>
  <c r="BG42" i="7"/>
  <c r="AT54" i="7"/>
  <c r="AV189" i="7"/>
  <c r="BN174" i="7"/>
  <c r="BN40" i="7" s="1"/>
  <c r="BL39" i="7"/>
  <c r="BA185" i="7"/>
  <c r="AY50" i="7"/>
  <c r="AV197" i="7"/>
  <c r="AT62" i="7"/>
  <c r="AZ186" i="7"/>
  <c r="AX51" i="7"/>
  <c r="BB186" i="7"/>
  <c r="AZ51" i="7"/>
  <c r="AR64" i="7"/>
  <c r="AT199" i="7"/>
  <c r="AQ202" i="7"/>
  <c r="AO67" i="7"/>
  <c r="AT61" i="7"/>
  <c r="AV196" i="7"/>
  <c r="AU61" i="7"/>
  <c r="AW196" i="7"/>
  <c r="AQ65" i="7"/>
  <c r="AS200" i="7"/>
  <c r="AU60" i="7"/>
  <c r="AW195" i="7"/>
  <c r="AY197" i="7" l="1"/>
  <c r="AW62" i="7"/>
  <c r="BN175" i="7"/>
  <c r="BN41" i="7" s="1"/>
  <c r="BL40" i="7"/>
  <c r="BE54" i="7"/>
  <c r="BG189" i="7"/>
  <c r="AR67" i="7"/>
  <c r="AT202" i="7"/>
  <c r="BD48" i="7"/>
  <c r="BF183" i="7"/>
  <c r="BE184" i="7"/>
  <c r="BC49" i="7"/>
  <c r="AS203" i="7"/>
  <c r="AQ68" i="7"/>
  <c r="BI43" i="7"/>
  <c r="BK178" i="7"/>
  <c r="AK203" i="7"/>
  <c r="AI68" i="7"/>
  <c r="AJ204" i="7"/>
  <c r="AJ70" i="7" s="1"/>
  <c r="BK185" i="7"/>
  <c r="BI50" i="7"/>
  <c r="BH180" i="7"/>
  <c r="BF45" i="7"/>
  <c r="AM64" i="7"/>
  <c r="AO199" i="7"/>
  <c r="BA187" i="7"/>
  <c r="AY52" i="7"/>
  <c r="AV199" i="7"/>
  <c r="AW201" i="7" s="1"/>
  <c r="AT64" i="7"/>
  <c r="BL47" i="7"/>
  <c r="BN182" i="7"/>
  <c r="BN48" i="7" s="1"/>
  <c r="BF182" i="7"/>
  <c r="BD47" i="7"/>
  <c r="AW191" i="7"/>
  <c r="AU56" i="7"/>
  <c r="AY60" i="7"/>
  <c r="BA195" i="7"/>
  <c r="BG181" i="7"/>
  <c r="BE46" i="7"/>
  <c r="BJ179" i="7"/>
  <c r="BH44" i="7"/>
  <c r="AV192" i="7"/>
  <c r="AT57" i="7"/>
  <c r="BD55" i="7"/>
  <c r="BF190" i="7"/>
  <c r="BJ178" i="7"/>
  <c r="BH43" i="7"/>
  <c r="AS68" i="7"/>
  <c r="AU203" i="7"/>
  <c r="AZ59" i="7"/>
  <c r="BB194" i="7"/>
  <c r="BC193" i="7"/>
  <c r="BA58" i="7"/>
  <c r="AV63" i="7"/>
  <c r="AX198" i="7"/>
  <c r="AV62" i="7"/>
  <c r="AX197" i="7"/>
  <c r="AQ60" i="7"/>
  <c r="AS195" i="7"/>
  <c r="BH181" i="7"/>
  <c r="BF46" i="7"/>
  <c r="BG52" i="7"/>
  <c r="BI187" i="7"/>
  <c r="AW199" i="7"/>
  <c r="AU64" i="7"/>
  <c r="BK41" i="7"/>
  <c r="BM176" i="7"/>
  <c r="BM42" i="7" s="1"/>
  <c r="AX61" i="7"/>
  <c r="AZ196" i="7"/>
  <c r="AW55" i="7"/>
  <c r="AY190" i="7"/>
  <c r="BC51" i="7"/>
  <c r="AR204" i="7"/>
  <c r="AR70" i="7" s="1"/>
  <c r="AP69" i="7"/>
  <c r="AK66" i="7"/>
  <c r="AM201" i="7"/>
  <c r="BC48" i="7"/>
  <c r="BE183" i="7"/>
  <c r="AW61" i="7"/>
  <c r="AQ197" i="7"/>
  <c r="AO62" i="7"/>
  <c r="BF53" i="7"/>
  <c r="BH188" i="7"/>
  <c r="AT204" i="7"/>
  <c r="AT70" i="7" s="1"/>
  <c r="AR69" i="7"/>
  <c r="BD192" i="7"/>
  <c r="BB57" i="7"/>
  <c r="AW58" i="7"/>
  <c r="BI179" i="7"/>
  <c r="BG44" i="7"/>
  <c r="BM175" i="7"/>
  <c r="BM41" i="7" s="1"/>
  <c r="BK40" i="7"/>
  <c r="AU66" i="7"/>
  <c r="BH51" i="7"/>
  <c r="BJ186" i="7"/>
  <c r="BD187" i="7"/>
  <c r="BB52" i="7"/>
  <c r="AS66" i="7"/>
  <c r="AU201" i="7"/>
  <c r="AT65" i="7"/>
  <c r="AV200" i="7"/>
  <c r="AX190" i="7"/>
  <c r="AV55" i="7"/>
  <c r="AL65" i="7"/>
  <c r="AN200" i="7"/>
  <c r="AR196" i="7"/>
  <c r="AP61" i="7"/>
  <c r="BK177" i="7"/>
  <c r="BI42" i="7"/>
  <c r="BL177" i="7"/>
  <c r="BJ42" i="7"/>
  <c r="AX191" i="7"/>
  <c r="AY193" i="7" s="1"/>
  <c r="AV56" i="7"/>
  <c r="AY189" i="7"/>
  <c r="AW54" i="7"/>
  <c r="AW198" i="7"/>
  <c r="AU63" i="7"/>
  <c r="AX53" i="7"/>
  <c r="AZ188" i="7"/>
  <c r="AZ52" i="7"/>
  <c r="BB187" i="7"/>
  <c r="BC186" i="7"/>
  <c r="BA51" i="7"/>
  <c r="BL176" i="7"/>
  <c r="BJ41" i="7"/>
  <c r="AX54" i="7"/>
  <c r="AZ189" i="7"/>
  <c r="AL202" i="7"/>
  <c r="AJ67" i="7"/>
  <c r="BI180" i="7"/>
  <c r="BG45" i="7"/>
  <c r="BA188" i="7"/>
  <c r="AY53" i="7"/>
  <c r="BC56" i="7"/>
  <c r="BE191" i="7"/>
  <c r="AT194" i="7"/>
  <c r="AR59" i="7"/>
  <c r="BB50" i="7"/>
  <c r="BD185" i="7"/>
  <c r="AT67" i="7"/>
  <c r="AV202" i="7"/>
  <c r="BD184" i="7"/>
  <c r="BB49" i="7"/>
  <c r="BL50" i="7"/>
  <c r="BG182" i="7"/>
  <c r="BE47" i="7"/>
  <c r="AU193" i="7"/>
  <c r="AS58" i="7"/>
  <c r="AP198" i="7"/>
  <c r="AN63" i="7"/>
  <c r="AX194" i="7"/>
  <c r="BM183" i="7"/>
  <c r="BM49" i="7" s="1"/>
  <c r="AY59" i="7" l="1"/>
  <c r="BH54" i="7"/>
  <c r="BJ189" i="7"/>
  <c r="AX60" i="7"/>
  <c r="AZ195" i="7"/>
  <c r="AU59" i="7"/>
  <c r="AW194" i="7"/>
  <c r="BK181" i="7"/>
  <c r="BI46" i="7"/>
  <c r="BE187" i="7"/>
  <c r="BC52" i="7"/>
  <c r="AY55" i="7"/>
  <c r="BA190" i="7"/>
  <c r="BL43" i="7"/>
  <c r="BN178" i="7"/>
  <c r="BN44" i="7" s="1"/>
  <c r="AT197" i="7"/>
  <c r="AR62" i="7"/>
  <c r="AX56" i="7"/>
  <c r="AZ191" i="7"/>
  <c r="AQ63" i="7"/>
  <c r="AS198" i="7"/>
  <c r="BL180" i="7"/>
  <c r="BJ45" i="7"/>
  <c r="BH183" i="7"/>
  <c r="BF48" i="7"/>
  <c r="AX200" i="7"/>
  <c r="AV65" i="7"/>
  <c r="BK51" i="7"/>
  <c r="BM186" i="7"/>
  <c r="BM52" i="7" s="1"/>
  <c r="BM179" i="7"/>
  <c r="BM45" i="7" s="1"/>
  <c r="BK44" i="7"/>
  <c r="AV203" i="7"/>
  <c r="AT68" i="7"/>
  <c r="BF186" i="7"/>
  <c r="BD51" i="7"/>
  <c r="AP201" i="7"/>
  <c r="AN66" i="7"/>
  <c r="BB197" i="7"/>
  <c r="AZ62" i="7"/>
  <c r="BE50" i="7"/>
  <c r="BG185" i="7"/>
  <c r="BF185" i="7"/>
  <c r="BD50" i="7"/>
  <c r="AN203" i="7"/>
  <c r="AL68" i="7"/>
  <c r="AX57" i="7"/>
  <c r="AZ192" i="7"/>
  <c r="BD53" i="7"/>
  <c r="AW67" i="7"/>
  <c r="BI45" i="7"/>
  <c r="BK180" i="7"/>
  <c r="BF193" i="7"/>
  <c r="BD58" i="7"/>
  <c r="AY196" i="7"/>
  <c r="BE186" i="7"/>
  <c r="BF188" i="7" s="1"/>
  <c r="AY200" i="7"/>
  <c r="AW65" i="7"/>
  <c r="BJ182" i="7"/>
  <c r="BH47" i="7"/>
  <c r="BC59" i="7"/>
  <c r="BE194" i="7"/>
  <c r="BL179" i="7"/>
  <c r="BJ44" i="7"/>
  <c r="AX193" i="7"/>
  <c r="AV58" i="7"/>
  <c r="BI182" i="7"/>
  <c r="BG47" i="7"/>
  <c r="AY192" i="7"/>
  <c r="AW57" i="7"/>
  <c r="BC188" i="7"/>
  <c r="BA53" i="7"/>
  <c r="BH46" i="7"/>
  <c r="BJ181" i="7"/>
  <c r="BF49" i="7"/>
  <c r="BH184" i="7"/>
  <c r="BG55" i="7"/>
  <c r="BI190" i="7"/>
  <c r="BB53" i="7"/>
  <c r="BD188" i="7"/>
  <c r="AX201" i="7"/>
  <c r="AV66" i="7"/>
  <c r="AO202" i="7"/>
  <c r="AM67" i="7"/>
  <c r="AX63" i="7"/>
  <c r="AP64" i="7"/>
  <c r="AR199" i="7"/>
  <c r="BI183" i="7"/>
  <c r="BG48" i="7"/>
  <c r="AV195" i="7"/>
  <c r="AT60" i="7"/>
  <c r="BC189" i="7"/>
  <c r="BA54" i="7"/>
  <c r="BN177" i="7"/>
  <c r="BN43" i="7" s="1"/>
  <c r="BL42" i="7"/>
  <c r="AW64" i="7"/>
  <c r="AY199" i="7"/>
  <c r="BM178" i="7"/>
  <c r="BM44" i="7" s="1"/>
  <c r="BK43" i="7"/>
  <c r="BN185" i="7"/>
  <c r="BN51" i="7" s="1"/>
  <c r="AV68" i="7"/>
  <c r="AX203" i="7"/>
  <c r="BG192" i="7"/>
  <c r="BE57" i="7"/>
  <c r="BB190" i="7"/>
  <c r="AZ55" i="7"/>
  <c r="AZ54" i="7"/>
  <c r="BB189" i="7"/>
  <c r="AW202" i="7"/>
  <c r="AU67" i="7"/>
  <c r="BL187" i="7"/>
  <c r="BJ52" i="7"/>
  <c r="BE49" i="7"/>
  <c r="BG184" i="7"/>
  <c r="BA191" i="7"/>
  <c r="AY56" i="7"/>
  <c r="BI53" i="7"/>
  <c r="BK188" i="7"/>
  <c r="AU196" i="7"/>
  <c r="AS61" i="7"/>
  <c r="AZ199" i="7"/>
  <c r="AX64" i="7"/>
  <c r="BB60" i="7"/>
  <c r="BD195" i="7"/>
  <c r="AW204" i="7"/>
  <c r="AW70" i="7" s="1"/>
  <c r="AU69" i="7"/>
  <c r="BH191" i="7"/>
  <c r="BF56" i="7"/>
  <c r="BA61" i="7"/>
  <c r="BC196" i="7"/>
  <c r="AQ200" i="7"/>
  <c r="AO65" i="7"/>
  <c r="AM204" i="7"/>
  <c r="AM70" i="7" s="1"/>
  <c r="AK69" i="7"/>
  <c r="AU204" i="7"/>
  <c r="AU70" i="7" s="1"/>
  <c r="AS69" i="7"/>
  <c r="AY63" i="7"/>
  <c r="BA198" i="7"/>
  <c r="F40" i="7"/>
  <c r="F24" i="7"/>
  <c r="F20" i="7"/>
  <c r="G40" i="7"/>
  <c r="F35" i="7"/>
  <c r="F27" i="7"/>
  <c r="F19" i="7"/>
  <c r="F38" i="7"/>
  <c r="F26" i="7"/>
  <c r="F18" i="7"/>
  <c r="F14" i="7"/>
  <c r="F33" i="7"/>
  <c r="F25" i="7"/>
  <c r="BF54" i="7" l="1"/>
  <c r="BE197" i="7"/>
  <c r="BC62" i="7"/>
  <c r="AT200" i="7"/>
  <c r="AR65" i="7"/>
  <c r="BK46" i="7"/>
  <c r="BM181" i="7"/>
  <c r="BM47" i="7" s="1"/>
  <c r="AZ57" i="7"/>
  <c r="BB192" i="7"/>
  <c r="BL190" i="7"/>
  <c r="BJ55" i="7"/>
  <c r="AX69" i="7"/>
  <c r="AV61" i="7"/>
  <c r="AX196" i="7"/>
  <c r="AQ203" i="7"/>
  <c r="AO68" i="7"/>
  <c r="BC54" i="7"/>
  <c r="BE189" i="7"/>
  <c r="BI48" i="7"/>
  <c r="BK183" i="7"/>
  <c r="BN180" i="7"/>
  <c r="BN46" i="7" s="1"/>
  <c r="BL45" i="7"/>
  <c r="BL183" i="7"/>
  <c r="BJ48" i="7"/>
  <c r="AY62" i="7"/>
  <c r="BA197" i="7"/>
  <c r="AN69" i="7"/>
  <c r="AP204" i="7"/>
  <c r="AP70" i="7" s="1"/>
  <c r="BD198" i="7"/>
  <c r="BB63" i="7"/>
  <c r="BH187" i="7"/>
  <c r="BF52" i="7"/>
  <c r="AX66" i="7"/>
  <c r="AZ201" i="7"/>
  <c r="BN181" i="7"/>
  <c r="BN47" i="7" s="1"/>
  <c r="BL46" i="7"/>
  <c r="BE53" i="7"/>
  <c r="BG188" i="7"/>
  <c r="BK54" i="7"/>
  <c r="BM189" i="7"/>
  <c r="BM55" i="7" s="1"/>
  <c r="BJ185" i="7"/>
  <c r="BH50" i="7"/>
  <c r="BB56" i="7"/>
  <c r="BD191" i="7"/>
  <c r="BD190" i="7"/>
  <c r="BB55" i="7"/>
  <c r="BI56" i="7"/>
  <c r="BK191" i="7"/>
  <c r="BL182" i="7"/>
  <c r="BJ47" i="7"/>
  <c r="BG195" i="7"/>
  <c r="BE60" i="7"/>
  <c r="AZ58" i="7"/>
  <c r="BB193" i="7"/>
  <c r="AU199" i="7"/>
  <c r="AS64" i="7"/>
  <c r="BA56" i="7"/>
  <c r="BC191" i="7"/>
  <c r="AZ61" i="7"/>
  <c r="BA194" i="7"/>
  <c r="BB196" i="7" s="1"/>
  <c r="BG50" i="7"/>
  <c r="BI185" i="7"/>
  <c r="BF189" i="7"/>
  <c r="BD54" i="7"/>
  <c r="BE52" i="7"/>
  <c r="BG187" i="7"/>
  <c r="BI186" i="7"/>
  <c r="BG51" i="7"/>
  <c r="AY195" i="7"/>
  <c r="AW60" i="7"/>
  <c r="AZ65" i="7"/>
  <c r="BB200" i="7"/>
  <c r="AW68" i="7"/>
  <c r="AY203" i="7"/>
  <c r="AQ66" i="7"/>
  <c r="AS201" i="7"/>
  <c r="BD61" i="7"/>
  <c r="BF196" i="7"/>
  <c r="AY65" i="7"/>
  <c r="BC199" i="7"/>
  <c r="BA64" i="7"/>
  <c r="BH57" i="7"/>
  <c r="BJ192" i="7"/>
  <c r="AU62" i="7"/>
  <c r="AW197" i="7"/>
  <c r="BC192" i="7"/>
  <c r="BA57" i="7"/>
  <c r="BN188" i="7"/>
  <c r="BN54" i="7" s="1"/>
  <c r="BL53" i="7"/>
  <c r="BI193" i="7"/>
  <c r="BG58" i="7"/>
  <c r="BC55" i="7"/>
  <c r="BE190" i="7"/>
  <c r="BI49" i="7"/>
  <c r="BK184" i="7"/>
  <c r="AZ198" i="7"/>
  <c r="BA200" i="7" s="1"/>
  <c r="AZ202" i="7"/>
  <c r="AX67" i="7"/>
  <c r="BA193" i="7"/>
  <c r="AY58" i="7"/>
  <c r="AX59" i="7"/>
  <c r="AZ194" i="7"/>
  <c r="AY66" i="7"/>
  <c r="BA201" i="7"/>
  <c r="BF59" i="7"/>
  <c r="BH194" i="7"/>
  <c r="AY202" i="7"/>
  <c r="BH186" i="7"/>
  <c r="BF51" i="7"/>
  <c r="AP67" i="7"/>
  <c r="AR202" i="7"/>
  <c r="AX204" i="7"/>
  <c r="AX70" i="7" s="1"/>
  <c r="AV69" i="7"/>
  <c r="BH49" i="7"/>
  <c r="BJ184" i="7"/>
  <c r="AV198" i="7"/>
  <c r="AT63" i="7"/>
  <c r="BK47" i="7"/>
  <c r="BM182" i="7"/>
  <c r="BM48" i="7" s="1"/>
  <c r="H40" i="7"/>
  <c r="F13" i="7"/>
  <c r="F21" i="7"/>
  <c r="F29" i="7"/>
  <c r="F37" i="7"/>
  <c r="F34" i="7"/>
  <c r="F15" i="7"/>
  <c r="F23" i="7"/>
  <c r="F31" i="7"/>
  <c r="F39" i="7"/>
  <c r="F16" i="7"/>
  <c r="F32" i="7"/>
  <c r="F17" i="7"/>
  <c r="F22" i="7"/>
  <c r="F30" i="7"/>
  <c r="F28" i="7"/>
  <c r="F36" i="7"/>
  <c r="G30" i="7"/>
  <c r="H30" i="7"/>
  <c r="G22" i="7"/>
  <c r="G13" i="7"/>
  <c r="G37" i="7"/>
  <c r="G26" i="7"/>
  <c r="G27" i="7"/>
  <c r="H23" i="7"/>
  <c r="G33" i="7"/>
  <c r="G15" i="7"/>
  <c r="G34" i="7"/>
  <c r="G20" i="7"/>
  <c r="G36" i="7"/>
  <c r="G31" i="7"/>
  <c r="G29" i="7"/>
  <c r="H18" i="7"/>
  <c r="H27" i="7"/>
  <c r="G24" i="7"/>
  <c r="G39" i="7"/>
  <c r="G21" i="7"/>
  <c r="G17" i="7"/>
  <c r="I40" i="7"/>
  <c r="G25" i="7"/>
  <c r="G32" i="7"/>
  <c r="H37" i="7"/>
  <c r="G28" i="7"/>
  <c r="H14" i="7"/>
  <c r="G38" i="7"/>
  <c r="G16" i="7"/>
  <c r="F12" i="7"/>
  <c r="G23" i="7"/>
  <c r="G18" i="7"/>
  <c r="G35" i="7"/>
  <c r="BA59" i="7" l="1"/>
  <c r="BC194" i="7"/>
  <c r="BG191" i="7"/>
  <c r="BE56" i="7"/>
  <c r="AY198" i="7"/>
  <c r="AW63" i="7"/>
  <c r="BA66" i="7"/>
  <c r="AY69" i="7"/>
  <c r="BA204" i="7"/>
  <c r="BA70" i="7" s="1"/>
  <c r="BI188" i="7"/>
  <c r="BG53" i="7"/>
  <c r="BI51" i="7"/>
  <c r="BK186" i="7"/>
  <c r="AW200" i="7"/>
  <c r="AU65" i="7"/>
  <c r="BD194" i="7"/>
  <c r="BB59" i="7"/>
  <c r="BF192" i="7"/>
  <c r="BD57" i="7"/>
  <c r="BG54" i="7"/>
  <c r="BI189" i="7"/>
  <c r="AZ67" i="7"/>
  <c r="BB202" i="7"/>
  <c r="BA63" i="7"/>
  <c r="BC198" i="7"/>
  <c r="BG190" i="7"/>
  <c r="BE55" i="7"/>
  <c r="AZ197" i="7"/>
  <c r="AX62" i="7"/>
  <c r="BJ50" i="7"/>
  <c r="BL185" i="7"/>
  <c r="AT203" i="7"/>
  <c r="AR68" i="7"/>
  <c r="BH60" i="7"/>
  <c r="BJ195" i="7"/>
  <c r="AZ60" i="7"/>
  <c r="BB195" i="7"/>
  <c r="BA196" i="7"/>
  <c r="AY61" i="7"/>
  <c r="BC57" i="7"/>
  <c r="BE192" i="7"/>
  <c r="BN183" i="7"/>
  <c r="BN49" i="7" s="1"/>
  <c r="BL48" i="7"/>
  <c r="BF199" i="7"/>
  <c r="BD64" i="7"/>
  <c r="BN191" i="7"/>
  <c r="BN57" i="7" s="1"/>
  <c r="BL56" i="7"/>
  <c r="BG198" i="7"/>
  <c r="BE63" i="7"/>
  <c r="AV64" i="7"/>
  <c r="AX199" i="7"/>
  <c r="AZ68" i="7"/>
  <c r="BB203" i="7"/>
  <c r="BK50" i="7"/>
  <c r="BM185" i="7"/>
  <c r="BM51" i="7" s="1"/>
  <c r="BJ58" i="7"/>
  <c r="BL193" i="7"/>
  <c r="BF62" i="7"/>
  <c r="BH197" i="7"/>
  <c r="AS67" i="7"/>
  <c r="AU202" i="7"/>
  <c r="BD201" i="7"/>
  <c r="BB66" i="7"/>
  <c r="BA60" i="7"/>
  <c r="BC195" i="7"/>
  <c r="BM192" i="7"/>
  <c r="BM58" i="7" s="1"/>
  <c r="BK57" i="7"/>
  <c r="BL186" i="7"/>
  <c r="BJ51" i="7"/>
  <c r="BM184" i="7"/>
  <c r="BM50" i="7" s="1"/>
  <c r="BK49" i="7"/>
  <c r="BD193" i="7"/>
  <c r="BB58" i="7"/>
  <c r="AY68" i="7"/>
  <c r="BA203" i="7"/>
  <c r="BJ187" i="7"/>
  <c r="BH52" i="7"/>
  <c r="BA67" i="7"/>
  <c r="BC202" i="7"/>
  <c r="BB199" i="7"/>
  <c r="BC201" i="7" s="1"/>
  <c r="AZ64" i="7"/>
  <c r="BK194" i="7"/>
  <c r="BI59" i="7"/>
  <c r="BE193" i="7"/>
  <c r="BC58" i="7"/>
  <c r="BC65" i="7"/>
  <c r="BE200" i="7"/>
  <c r="BI52" i="7"/>
  <c r="BK187" i="7"/>
  <c r="BH190" i="7"/>
  <c r="BF55" i="7"/>
  <c r="BB62" i="7"/>
  <c r="BI196" i="7"/>
  <c r="BG61" i="7"/>
  <c r="BD56" i="7"/>
  <c r="BF191" i="7"/>
  <c r="BJ188" i="7"/>
  <c r="BH53" i="7"/>
  <c r="BL49" i="7"/>
  <c r="BN184" i="7"/>
  <c r="BN50" i="7" s="1"/>
  <c r="AQ69" i="7"/>
  <c r="AS204" i="7"/>
  <c r="AS70" i="7" s="1"/>
  <c r="AZ204" i="7"/>
  <c r="AZ70" i="7" s="1"/>
  <c r="AV201" i="7"/>
  <c r="AT66" i="7"/>
  <c r="BH189" i="7"/>
  <c r="J38" i="7"/>
  <c r="I33" i="7"/>
  <c r="I38" i="7"/>
  <c r="I19" i="7"/>
  <c r="H26" i="7"/>
  <c r="G19" i="7"/>
  <c r="J15" i="7"/>
  <c r="H17" i="7"/>
  <c r="H22" i="7"/>
  <c r="I32" i="7"/>
  <c r="H29" i="7"/>
  <c r="H39" i="7"/>
  <c r="J40" i="7"/>
  <c r="H25" i="7"/>
  <c r="H20" i="7"/>
  <c r="G14" i="7"/>
  <c r="I26" i="7"/>
  <c r="H24" i="7"/>
  <c r="H32" i="7"/>
  <c r="I35" i="7"/>
  <c r="I16" i="7"/>
  <c r="I14" i="7"/>
  <c r="I24" i="7"/>
  <c r="H28" i="7"/>
  <c r="H36" i="7"/>
  <c r="I17" i="7"/>
  <c r="I39" i="7"/>
  <c r="K40" i="7"/>
  <c r="I29" i="7"/>
  <c r="H38" i="7"/>
  <c r="H35" i="7"/>
  <c r="H33" i="7"/>
  <c r="I36" i="7"/>
  <c r="H19" i="7"/>
  <c r="H34" i="7"/>
  <c r="H13" i="7"/>
  <c r="I25" i="7"/>
  <c r="H31" i="7"/>
  <c r="I31" i="7"/>
  <c r="H15" i="7"/>
  <c r="BC67" i="7" l="1"/>
  <c r="BE203" i="7"/>
  <c r="BC68" i="7"/>
  <c r="AU68" i="7"/>
  <c r="AW203" i="7"/>
  <c r="BE58" i="7"/>
  <c r="BG193" i="7"/>
  <c r="BB68" i="7"/>
  <c r="BD203" i="7"/>
  <c r="BJ54" i="7"/>
  <c r="BL189" i="7"/>
  <c r="BK60" i="7"/>
  <c r="BM195" i="7"/>
  <c r="BM61" i="7" s="1"/>
  <c r="BD59" i="7"/>
  <c r="BF194" i="7"/>
  <c r="BN187" i="7"/>
  <c r="BN53" i="7" s="1"/>
  <c r="BL52" i="7"/>
  <c r="BI199" i="7"/>
  <c r="BG64" i="7"/>
  <c r="BH200" i="7"/>
  <c r="BF65" i="7"/>
  <c r="BI191" i="7"/>
  <c r="BG56" i="7"/>
  <c r="BH193" i="7"/>
  <c r="BF58" i="7"/>
  <c r="AW66" i="7"/>
  <c r="AY201" i="7"/>
  <c r="BK189" i="7"/>
  <c r="BI54" i="7"/>
  <c r="BG57" i="7"/>
  <c r="BI192" i="7"/>
  <c r="BH55" i="7"/>
  <c r="BJ190" i="7"/>
  <c r="BE66" i="7"/>
  <c r="BG201" i="7"/>
  <c r="BC204" i="7"/>
  <c r="BC70" i="7" s="1"/>
  <c r="BA69" i="7"/>
  <c r="BE196" i="7"/>
  <c r="BC61" i="7"/>
  <c r="BN194" i="7"/>
  <c r="BN60" i="7" s="1"/>
  <c r="BL59" i="7"/>
  <c r="BB69" i="7"/>
  <c r="BD204" i="7"/>
  <c r="BD70" i="7" s="1"/>
  <c r="BL196" i="7"/>
  <c r="BJ61" i="7"/>
  <c r="BN186" i="7"/>
  <c r="BN52" i="7" s="1"/>
  <c r="BL51" i="7"/>
  <c r="BI62" i="7"/>
  <c r="BK197" i="7"/>
  <c r="BJ191" i="7"/>
  <c r="BH56" i="7"/>
  <c r="AX202" i="7"/>
  <c r="AV67" i="7"/>
  <c r="BH192" i="7"/>
  <c r="BF57" i="7"/>
  <c r="BM188" i="7"/>
  <c r="BM54" i="7" s="1"/>
  <c r="BK53" i="7"/>
  <c r="BJ198" i="7"/>
  <c r="BH63" i="7"/>
  <c r="AX65" i="7"/>
  <c r="AZ200" i="7"/>
  <c r="BD196" i="7"/>
  <c r="BB61" i="7"/>
  <c r="BC64" i="7"/>
  <c r="BK190" i="7"/>
  <c r="BI55" i="7"/>
  <c r="BM187" i="7"/>
  <c r="BM53" i="7" s="1"/>
  <c r="BK52" i="7"/>
  <c r="BE195" i="7"/>
  <c r="BC60" i="7"/>
  <c r="BD197" i="7"/>
  <c r="BE59" i="7"/>
  <c r="BG194" i="7"/>
  <c r="BD200" i="7"/>
  <c r="BB65" i="7"/>
  <c r="BJ53" i="7"/>
  <c r="BL188" i="7"/>
  <c r="BF202" i="7"/>
  <c r="BD67" i="7"/>
  <c r="BA62" i="7"/>
  <c r="BC197" i="7"/>
  <c r="AT69" i="7"/>
  <c r="AV204" i="7"/>
  <c r="AV70" i="7" s="1"/>
  <c r="AZ63" i="7"/>
  <c r="BB198" i="7"/>
  <c r="BD60" i="7"/>
  <c r="BF195" i="7"/>
  <c r="BA199" i="7"/>
  <c r="AY64" i="7"/>
  <c r="J29" i="7"/>
  <c r="K20" i="7"/>
  <c r="K18" i="7"/>
  <c r="K34" i="7"/>
  <c r="I28" i="7"/>
  <c r="J31" i="7"/>
  <c r="I34" i="7"/>
  <c r="J35" i="7"/>
  <c r="J34" i="7"/>
  <c r="H21" i="7"/>
  <c r="I30" i="7"/>
  <c r="I22" i="7"/>
  <c r="K30" i="7"/>
  <c r="K15" i="7"/>
  <c r="I15" i="7"/>
  <c r="J21" i="7"/>
  <c r="J18" i="7"/>
  <c r="I20" i="7"/>
  <c r="I27" i="7"/>
  <c r="J16" i="7"/>
  <c r="J28" i="7"/>
  <c r="J14" i="7"/>
  <c r="L40" i="7"/>
  <c r="I37" i="7"/>
  <c r="J19" i="7"/>
  <c r="J33" i="7"/>
  <c r="H16" i="7"/>
  <c r="J32" i="7"/>
  <c r="I21" i="7"/>
  <c r="J39" i="7"/>
  <c r="J37" i="7"/>
  <c r="K17" i="7"/>
  <c r="J26" i="7"/>
  <c r="L16" i="7"/>
  <c r="J27" i="7"/>
  <c r="BK63" i="7" l="1"/>
  <c r="BM198" i="7"/>
  <c r="BM64" i="7" s="1"/>
  <c r="BI202" i="7"/>
  <c r="BG67" i="7"/>
  <c r="BI58" i="7"/>
  <c r="BK193" i="7"/>
  <c r="BH195" i="7"/>
  <c r="BF60" i="7"/>
  <c r="BN190" i="7"/>
  <c r="BN56" i="7" s="1"/>
  <c r="BL55" i="7"/>
  <c r="AW69" i="7"/>
  <c r="AY204" i="7"/>
  <c r="AY70" i="7" s="1"/>
  <c r="BB64" i="7"/>
  <c r="BD199" i="7"/>
  <c r="BF198" i="7"/>
  <c r="BD63" i="7"/>
  <c r="BE199" i="7"/>
  <c r="BJ64" i="7"/>
  <c r="BL199" i="7"/>
  <c r="BH58" i="7"/>
  <c r="BJ193" i="7"/>
  <c r="BL62" i="7"/>
  <c r="BN197" i="7"/>
  <c r="BN63" i="7" s="1"/>
  <c r="BG197" i="7"/>
  <c r="BE62" i="7"/>
  <c r="BK192" i="7"/>
  <c r="BI57" i="7"/>
  <c r="BK200" i="7"/>
  <c r="BI65" i="7"/>
  <c r="BG204" i="7"/>
  <c r="BG70" i="7" s="1"/>
  <c r="BE69" i="7"/>
  <c r="AY67" i="7"/>
  <c r="BA202" i="7"/>
  <c r="BA65" i="7"/>
  <c r="BC200" i="7"/>
  <c r="BF68" i="7"/>
  <c r="BH203" i="7"/>
  <c r="BF201" i="7"/>
  <c r="BD66" i="7"/>
  <c r="BB201" i="7"/>
  <c r="AZ66" i="7"/>
  <c r="BJ56" i="7"/>
  <c r="BL191" i="7"/>
  <c r="BD69" i="7"/>
  <c r="BI194" i="7"/>
  <c r="BG59" i="7"/>
  <c r="BF61" i="7"/>
  <c r="BH196" i="7"/>
  <c r="BE198" i="7"/>
  <c r="BC63" i="7"/>
  <c r="BL54" i="7"/>
  <c r="BN189" i="7"/>
  <c r="BN55" i="7" s="1"/>
  <c r="BG60" i="7"/>
  <c r="BI195" i="7"/>
  <c r="BG196" i="7"/>
  <c r="BE61" i="7"/>
  <c r="BK56" i="7"/>
  <c r="BM191" i="7"/>
  <c r="BM57" i="7" s="1"/>
  <c r="BD62" i="7"/>
  <c r="BF197" i="7"/>
  <c r="AZ203" i="7"/>
  <c r="AX68" i="7"/>
  <c r="BL192" i="7"/>
  <c r="BJ57" i="7"/>
  <c r="BK55" i="7"/>
  <c r="BM190" i="7"/>
  <c r="BM56" i="7" s="1"/>
  <c r="BJ194" i="7"/>
  <c r="BH59" i="7"/>
  <c r="BH66" i="7"/>
  <c r="BJ201" i="7"/>
  <c r="BE202" i="7"/>
  <c r="L38" i="7"/>
  <c r="K39" i="7"/>
  <c r="M40" i="7"/>
  <c r="K36" i="7"/>
  <c r="J30" i="7"/>
  <c r="M18" i="7"/>
  <c r="L33" i="7"/>
  <c r="M16" i="7"/>
  <c r="K33" i="7"/>
  <c r="J36" i="7"/>
  <c r="I18" i="7"/>
  <c r="K28" i="7"/>
  <c r="L19" i="7"/>
  <c r="K16" i="7"/>
  <c r="K23" i="7"/>
  <c r="I23" i="7"/>
  <c r="L36" i="7"/>
  <c r="L32" i="7"/>
  <c r="L17" i="7"/>
  <c r="J22" i="7"/>
  <c r="L35" i="7"/>
  <c r="K38" i="7"/>
  <c r="N17" i="7"/>
  <c r="L15" i="7"/>
  <c r="J23" i="7"/>
  <c r="J17" i="7"/>
  <c r="L20" i="7"/>
  <c r="K21" i="7"/>
  <c r="L22" i="7"/>
  <c r="J24" i="7"/>
  <c r="K31" i="7"/>
  <c r="K37" i="7"/>
  <c r="K35" i="7"/>
  <c r="K29" i="7"/>
  <c r="BG62" i="7" l="1"/>
  <c r="BI197" i="7"/>
  <c r="BM201" i="7"/>
  <c r="BM67" i="7" s="1"/>
  <c r="BK66" i="7"/>
  <c r="BL202" i="7"/>
  <c r="BJ67" i="7"/>
  <c r="BK196" i="7"/>
  <c r="BI61" i="7"/>
  <c r="BN192" i="7"/>
  <c r="BN58" i="7" s="1"/>
  <c r="BL57" i="7"/>
  <c r="BE201" i="7"/>
  <c r="BC66" i="7"/>
  <c r="BN200" i="7"/>
  <c r="BN66" i="7" s="1"/>
  <c r="BL65" i="7"/>
  <c r="BH199" i="7"/>
  <c r="BF64" i="7"/>
  <c r="BH61" i="7"/>
  <c r="BJ196" i="7"/>
  <c r="BI68" i="7"/>
  <c r="BK203" i="7"/>
  <c r="BE68" i="7"/>
  <c r="BG203" i="7"/>
  <c r="BJ60" i="7"/>
  <c r="BL195" i="7"/>
  <c r="BB67" i="7"/>
  <c r="BD202" i="7"/>
  <c r="BG63" i="7"/>
  <c r="BI198" i="7"/>
  <c r="AZ69" i="7"/>
  <c r="BB204" i="7"/>
  <c r="BB70" i="7" s="1"/>
  <c r="BG199" i="7"/>
  <c r="BE64" i="7"/>
  <c r="BI60" i="7"/>
  <c r="BK195" i="7"/>
  <c r="BF67" i="7"/>
  <c r="BK58" i="7"/>
  <c r="BM193" i="7"/>
  <c r="BM59" i="7" s="1"/>
  <c r="BF200" i="7"/>
  <c r="BD65" i="7"/>
  <c r="BK59" i="7"/>
  <c r="BM194" i="7"/>
  <c r="BM60" i="7" s="1"/>
  <c r="BN193" i="7"/>
  <c r="BN59" i="7" s="1"/>
  <c r="BL58" i="7"/>
  <c r="BH198" i="7"/>
  <c r="BF63" i="7"/>
  <c r="BJ197" i="7"/>
  <c r="BH62" i="7"/>
  <c r="BF204" i="7"/>
  <c r="BF70" i="7" s="1"/>
  <c r="BJ204" i="7"/>
  <c r="BJ70" i="7" s="1"/>
  <c r="BH69" i="7"/>
  <c r="BC203" i="7"/>
  <c r="BA68" i="7"/>
  <c r="BJ59" i="7"/>
  <c r="BL194" i="7"/>
  <c r="BG200" i="7"/>
  <c r="BH202" i="7" s="1"/>
  <c r="BE65" i="7"/>
  <c r="N34" i="7"/>
  <c r="N21" i="7"/>
  <c r="N16" i="7"/>
  <c r="M39" i="7"/>
  <c r="N36" i="7"/>
  <c r="K24" i="7"/>
  <c r="M17" i="7"/>
  <c r="M35" i="7"/>
  <c r="M34" i="7"/>
  <c r="N23" i="7"/>
  <c r="K25" i="7"/>
  <c r="K26" i="7"/>
  <c r="L30" i="7"/>
  <c r="L23" i="7"/>
  <c r="M21" i="7"/>
  <c r="J20" i="7"/>
  <c r="L31" i="7"/>
  <c r="L39" i="7"/>
  <c r="N40" i="7"/>
  <c r="M38" i="7"/>
  <c r="P18" i="7"/>
  <c r="M19" i="7"/>
  <c r="J25" i="7"/>
  <c r="M24" i="7"/>
  <c r="N20" i="7"/>
  <c r="K19" i="7"/>
  <c r="L37" i="7"/>
  <c r="O17" i="7"/>
  <c r="O19" i="7"/>
  <c r="M32" i="7"/>
  <c r="M22" i="7"/>
  <c r="L25" i="7"/>
  <c r="L18" i="7"/>
  <c r="N18" i="7"/>
  <c r="K32" i="7"/>
  <c r="M37" i="7"/>
  <c r="BH68" i="7" l="1"/>
  <c r="BM204" i="7"/>
  <c r="BM70" i="7" s="1"/>
  <c r="BK69" i="7"/>
  <c r="BF66" i="7"/>
  <c r="BH201" i="7"/>
  <c r="BI200" i="7"/>
  <c r="BG65" i="7"/>
  <c r="BJ200" i="7"/>
  <c r="BH65" i="7"/>
  <c r="BG202" i="7"/>
  <c r="BE67" i="7"/>
  <c r="BK62" i="7"/>
  <c r="BM197" i="7"/>
  <c r="BM63" i="7" s="1"/>
  <c r="BE204" i="7"/>
  <c r="BE70" i="7" s="1"/>
  <c r="BC69" i="7"/>
  <c r="BN196" i="7"/>
  <c r="BN62" i="7" s="1"/>
  <c r="BL61" i="7"/>
  <c r="BN195" i="7"/>
  <c r="BN61" i="7" s="1"/>
  <c r="BL60" i="7"/>
  <c r="BL198" i="7"/>
  <c r="BJ63" i="7"/>
  <c r="BK61" i="7"/>
  <c r="BM196" i="7"/>
  <c r="BM62" i="7" s="1"/>
  <c r="BF203" i="7"/>
  <c r="BD68" i="7"/>
  <c r="BI204" i="7"/>
  <c r="BI70" i="7" s="1"/>
  <c r="BG69" i="7"/>
  <c r="BJ62" i="7"/>
  <c r="BL197" i="7"/>
  <c r="BK198" i="7"/>
  <c r="BI63" i="7"/>
  <c r="BI201" i="7"/>
  <c r="BG66" i="7"/>
  <c r="BK199" i="7"/>
  <c r="BI64" i="7"/>
  <c r="BJ199" i="7"/>
  <c r="BH64" i="7"/>
  <c r="BN203" i="7"/>
  <c r="BN69" i="7" s="1"/>
  <c r="BL68" i="7"/>
  <c r="P22" i="7"/>
  <c r="N26" i="7"/>
  <c r="O23" i="7"/>
  <c r="P21" i="7"/>
  <c r="K22" i="7"/>
  <c r="O22" i="7"/>
  <c r="M25" i="7"/>
  <c r="L34" i="7"/>
  <c r="O38" i="7"/>
  <c r="N19" i="7"/>
  <c r="L26" i="7"/>
  <c r="R19" i="7"/>
  <c r="L27" i="7"/>
  <c r="O36" i="7"/>
  <c r="P19" i="7"/>
  <c r="Q18" i="7"/>
  <c r="M20" i="7"/>
  <c r="O25" i="7"/>
  <c r="L21" i="7"/>
  <c r="N24" i="7"/>
  <c r="L28" i="7"/>
  <c r="O18" i="7"/>
  <c r="P17" i="7"/>
  <c r="P40" i="7"/>
  <c r="N39" i="7"/>
  <c r="M33" i="7"/>
  <c r="Q20" i="7"/>
  <c r="K27" i="7"/>
  <c r="O20" i="7"/>
  <c r="O39" i="7"/>
  <c r="N37" i="7"/>
  <c r="M27" i="7"/>
  <c r="BM200" i="7" l="1"/>
  <c r="BM66" i="7" s="1"/>
  <c r="BK65" i="7"/>
  <c r="BK64" i="7"/>
  <c r="BM199" i="7"/>
  <c r="BM65" i="7" s="1"/>
  <c r="BI203" i="7"/>
  <c r="BG68" i="7"/>
  <c r="BK201" i="7"/>
  <c r="BI66" i="7"/>
  <c r="BL63" i="7"/>
  <c r="BN198" i="7"/>
  <c r="BN64" i="7" s="1"/>
  <c r="BJ202" i="7"/>
  <c r="BH67" i="7"/>
  <c r="BL200" i="7"/>
  <c r="BJ65" i="7"/>
  <c r="BI67" i="7"/>
  <c r="BK202" i="7"/>
  <c r="BF69" i="7"/>
  <c r="BH204" i="7"/>
  <c r="BH70" i="7" s="1"/>
  <c r="BN199" i="7"/>
  <c r="BN65" i="7" s="1"/>
  <c r="BL64" i="7"/>
  <c r="BJ66" i="7"/>
  <c r="BL201" i="7"/>
  <c r="BJ203" i="7"/>
  <c r="O28" i="7"/>
  <c r="S21" i="7"/>
  <c r="Q19" i="7"/>
  <c r="Q26" i="7"/>
  <c r="N35" i="7"/>
  <c r="Q23" i="7"/>
  <c r="P27" i="7"/>
  <c r="P38" i="7"/>
  <c r="Q40" i="7"/>
  <c r="M30" i="7"/>
  <c r="P25" i="7"/>
  <c r="S19" i="7"/>
  <c r="N27" i="7"/>
  <c r="L24" i="7"/>
  <c r="R22" i="7"/>
  <c r="L29" i="7"/>
  <c r="Q21" i="7"/>
  <c r="M28" i="7"/>
  <c r="R18" i="7"/>
  <c r="P24" i="7"/>
  <c r="P20" i="7"/>
  <c r="M36" i="7"/>
  <c r="O26" i="7"/>
  <c r="N29" i="7"/>
  <c r="N22" i="7"/>
  <c r="O21" i="7"/>
  <c r="R20" i="7"/>
  <c r="M29" i="7"/>
  <c r="T20" i="7"/>
  <c r="M23" i="7"/>
  <c r="Q24" i="7"/>
  <c r="BM203" i="7" l="1"/>
  <c r="BM69" i="7" s="1"/>
  <c r="BK68" i="7"/>
  <c r="BL204" i="7"/>
  <c r="BL70" i="7" s="1"/>
  <c r="BJ69" i="7"/>
  <c r="BL203" i="7"/>
  <c r="BJ68" i="7"/>
  <c r="BM202" i="7"/>
  <c r="BM68" i="7" s="1"/>
  <c r="BK67" i="7"/>
  <c r="BL67" i="7"/>
  <c r="BN202" i="7"/>
  <c r="BN68" i="7" s="1"/>
  <c r="BN201" i="7"/>
  <c r="BN67" i="7" s="1"/>
  <c r="BL66" i="7"/>
  <c r="BI69" i="7"/>
  <c r="BK204" i="7"/>
  <c r="BK70" i="7" s="1"/>
  <c r="S27" i="7"/>
  <c r="S25" i="7"/>
  <c r="O37" i="7"/>
  <c r="N31" i="7"/>
  <c r="T21" i="7"/>
  <c r="P23" i="7"/>
  <c r="Q27" i="7"/>
  <c r="N30" i="7"/>
  <c r="N32" i="7"/>
  <c r="S24" i="7"/>
  <c r="U22" i="7"/>
  <c r="R23" i="7"/>
  <c r="O24" i="7"/>
  <c r="P30" i="7"/>
  <c r="N38" i="7"/>
  <c r="O40" i="7"/>
  <c r="R21" i="7"/>
  <c r="T19" i="7"/>
  <c r="S22" i="7"/>
  <c r="T23" i="7"/>
  <c r="N25" i="7"/>
  <c r="U20" i="7"/>
  <c r="R25" i="7"/>
  <c r="O29" i="7"/>
  <c r="M31" i="7"/>
  <c r="P28" i="7"/>
  <c r="O31" i="7"/>
  <c r="R28" i="7"/>
  <c r="S20" i="7"/>
  <c r="Q22" i="7"/>
  <c r="V21" i="7"/>
  <c r="M26" i="7"/>
  <c r="R26" i="7"/>
  <c r="Q29" i="7"/>
  <c r="BL69" i="7" l="1"/>
  <c r="BN204" i="7"/>
  <c r="BN70" i="7" s="1"/>
  <c r="U26" i="7"/>
  <c r="N33" i="7"/>
  <c r="W21" i="7"/>
  <c r="V20" i="7"/>
  <c r="P39" i="7"/>
  <c r="Q25" i="7"/>
  <c r="W23" i="7"/>
  <c r="O34" i="7"/>
  <c r="P31" i="7"/>
  <c r="R24" i="7"/>
  <c r="N28" i="7"/>
  <c r="X22" i="7"/>
  <c r="U21" i="7"/>
  <c r="T26" i="7"/>
  <c r="P26" i="7"/>
  <c r="U23" i="7"/>
  <c r="P33" i="7"/>
  <c r="S28" i="7"/>
  <c r="Q32" i="7"/>
  <c r="O27" i="7"/>
  <c r="T29" i="7"/>
  <c r="O32" i="7"/>
  <c r="T22" i="7"/>
  <c r="R31" i="7"/>
  <c r="T24" i="7"/>
  <c r="V22" i="7"/>
  <c r="S30" i="7"/>
  <c r="S23" i="7"/>
  <c r="R29" i="7"/>
  <c r="T27" i="7"/>
  <c r="Q30" i="7"/>
  <c r="V24" i="7"/>
  <c r="U25" i="7"/>
  <c r="O33" i="7"/>
  <c r="W27" i="7" l="1"/>
  <c r="V30" i="7"/>
  <c r="U24" i="7"/>
  <c r="V23" i="7"/>
  <c r="S33" i="7"/>
  <c r="R27" i="7"/>
  <c r="W22" i="7"/>
  <c r="R32" i="7"/>
  <c r="Q35" i="7"/>
  <c r="S26" i="7"/>
  <c r="X21" i="7"/>
  <c r="X25" i="7"/>
  <c r="V28" i="7"/>
  <c r="Q33" i="7"/>
  <c r="Q28" i="7"/>
  <c r="V27" i="7"/>
  <c r="Z23" i="7"/>
  <c r="P29" i="7"/>
  <c r="Y24" i="7"/>
  <c r="P34" i="7"/>
  <c r="W26" i="7"/>
  <c r="T30" i="7"/>
  <c r="X23" i="7"/>
  <c r="U29" i="7"/>
  <c r="W24" i="7"/>
  <c r="P36" i="7"/>
  <c r="Y22" i="7"/>
  <c r="U28" i="7"/>
  <c r="U31" i="7"/>
  <c r="T32" i="7"/>
  <c r="P35" i="7"/>
  <c r="S31" i="7"/>
  <c r="V25" i="7"/>
  <c r="R34" i="7"/>
  <c r="O30" i="7"/>
  <c r="T25" i="7"/>
  <c r="O35" i="7"/>
  <c r="Q36" i="7" l="1"/>
  <c r="V31" i="7"/>
  <c r="R30" i="7"/>
  <c r="X28" i="7"/>
  <c r="S34" i="7"/>
  <c r="U27" i="7"/>
  <c r="X24" i="7"/>
  <c r="X26" i="7"/>
  <c r="AA23" i="7"/>
  <c r="Z26" i="7"/>
  <c r="T33" i="7"/>
  <c r="T28" i="7"/>
  <c r="X31" i="7"/>
  <c r="R37" i="7"/>
  <c r="W30" i="7"/>
  <c r="V26" i="7"/>
  <c r="W32" i="7"/>
  <c r="Y25" i="7"/>
  <c r="Z24" i="7"/>
  <c r="Y27" i="7"/>
  <c r="AB24" i="7"/>
  <c r="S29" i="7"/>
  <c r="Z22" i="7"/>
  <c r="Y23" i="7"/>
  <c r="U34" i="7"/>
  <c r="W25" i="7"/>
  <c r="Q37" i="7"/>
  <c r="Q31" i="7"/>
  <c r="R35" i="7"/>
  <c r="P37" i="7"/>
  <c r="P32" i="7"/>
  <c r="T35" i="7"/>
  <c r="U32" i="7"/>
  <c r="V33" i="7"/>
  <c r="W29" i="7"/>
  <c r="Q38" i="7"/>
  <c r="R40" i="7"/>
  <c r="AA25" i="7"/>
  <c r="X29" i="7"/>
  <c r="S36" i="7"/>
  <c r="Y28" i="7" l="1"/>
  <c r="AC26" i="7"/>
  <c r="Y30" i="7"/>
  <c r="W33" i="7"/>
  <c r="R38" i="7"/>
  <c r="Y26" i="7"/>
  <c r="X27" i="7"/>
  <c r="V29" i="7"/>
  <c r="Z27" i="7"/>
  <c r="R33" i="7"/>
  <c r="R39" i="7"/>
  <c r="U30" i="7"/>
  <c r="AA28" i="7"/>
  <c r="AA26" i="7"/>
  <c r="T38" i="7"/>
  <c r="AB27" i="7"/>
  <c r="W28" i="7"/>
  <c r="Z29" i="7"/>
  <c r="X32" i="7"/>
  <c r="U40" i="7"/>
  <c r="S39" i="7"/>
  <c r="T36" i="7"/>
  <c r="AA24" i="7"/>
  <c r="X34" i="7"/>
  <c r="V36" i="7"/>
  <c r="S40" i="7"/>
  <c r="Q39" i="7"/>
  <c r="AB23" i="7"/>
  <c r="Y31" i="7"/>
  <c r="Z25" i="7"/>
  <c r="T31" i="7"/>
  <c r="U37" i="7"/>
  <c r="Q34" i="7"/>
  <c r="S32" i="7"/>
  <c r="W35" i="7"/>
  <c r="AD25" i="7"/>
  <c r="AB25" i="7"/>
  <c r="Y33" i="7"/>
  <c r="V34" i="7"/>
  <c r="AC24" i="7"/>
  <c r="U35" i="7"/>
  <c r="S37" i="7"/>
  <c r="U33" i="7" l="1"/>
  <c r="X35" i="7"/>
  <c r="R36" i="7"/>
  <c r="AD24" i="7"/>
  <c r="X37" i="7"/>
  <c r="AC25" i="7"/>
  <c r="AB30" i="7"/>
  <c r="AD28" i="7"/>
  <c r="W31" i="7"/>
  <c r="T34" i="7"/>
  <c r="AA27" i="7"/>
  <c r="Y34" i="7"/>
  <c r="AA34" i="7"/>
  <c r="W36" i="7"/>
  <c r="W38" i="7"/>
  <c r="U38" i="7"/>
  <c r="AE25" i="7"/>
  <c r="Z32" i="7"/>
  <c r="AD26" i="7"/>
  <c r="Y36" i="7"/>
  <c r="Z30" i="7"/>
  <c r="X30" i="7"/>
  <c r="AE27" i="7"/>
  <c r="S35" i="7"/>
  <c r="AA32" i="7"/>
  <c r="Z35" i="7"/>
  <c r="V37" i="7"/>
  <c r="Z33" i="7"/>
  <c r="Y29" i="7"/>
  <c r="X40" i="7"/>
  <c r="V39" i="7"/>
  <c r="AC29" i="7"/>
  <c r="Z28" i="7"/>
  <c r="AA29" i="7"/>
  <c r="V32" i="7"/>
  <c r="AF26" i="7"/>
  <c r="AB26" i="7"/>
  <c r="AC27" i="7"/>
  <c r="AB28" i="7"/>
  <c r="V40" i="7"/>
  <c r="T39" i="7"/>
  <c r="AA31" i="7"/>
  <c r="AD29" i="7" l="1"/>
  <c r="AB29" i="7"/>
  <c r="AB34" i="7"/>
  <c r="U36" i="7"/>
  <c r="Z31" i="7"/>
  <c r="AB33" i="7"/>
  <c r="Y40" i="7"/>
  <c r="W39" i="7"/>
  <c r="Y37" i="7"/>
  <c r="AA35" i="7"/>
  <c r="V35" i="7"/>
  <c r="AF29" i="7"/>
  <c r="AE26" i="7"/>
  <c r="AF25" i="7"/>
  <c r="AC32" i="7"/>
  <c r="AD27" i="7"/>
  <c r="X38" i="7"/>
  <c r="Y39" i="7"/>
  <c r="AA40" i="7"/>
  <c r="AC28" i="7"/>
  <c r="S38" i="7"/>
  <c r="T40" i="7"/>
  <c r="Z36" i="7"/>
  <c r="AH27" i="7"/>
  <c r="AJ28" i="7"/>
  <c r="AE30" i="7"/>
  <c r="AG28" i="7"/>
  <c r="AI29" i="7"/>
  <c r="AF27" i="7"/>
  <c r="Y32" i="7"/>
  <c r="AD31" i="7"/>
  <c r="Z38" i="7"/>
  <c r="T37" i="7"/>
  <c r="AE28" i="7"/>
  <c r="AC30" i="7"/>
  <c r="AA30" i="7"/>
  <c r="AC33" i="7"/>
  <c r="AB31" i="7"/>
  <c r="AI27" i="7"/>
  <c r="AG26" i="7"/>
  <c r="X33" i="7"/>
  <c r="AB36" i="7"/>
  <c r="AA37" i="7"/>
  <c r="W34" i="7"/>
  <c r="AE31" i="7" l="1"/>
  <c r="AC38" i="7"/>
  <c r="AG29" i="7"/>
  <c r="AI30" i="7"/>
  <c r="AA33" i="7"/>
  <c r="AH28" i="7"/>
  <c r="AJ29" i="7"/>
  <c r="AB37" i="7"/>
  <c r="AB40" i="7"/>
  <c r="Z39" i="7"/>
  <c r="AE33" i="7"/>
  <c r="AD32" i="7"/>
  <c r="AD40" i="7"/>
  <c r="AB39" i="7"/>
  <c r="AE29" i="7"/>
  <c r="AG27" i="7"/>
  <c r="AI28" i="7"/>
  <c r="X36" i="7"/>
  <c r="AA38" i="7"/>
  <c r="AD34" i="7"/>
  <c r="W37" i="7"/>
  <c r="AD30" i="7"/>
  <c r="Z34" i="7"/>
  <c r="AC31" i="7"/>
  <c r="Y35" i="7"/>
  <c r="AD37" i="7"/>
  <c r="AF32" i="7"/>
  <c r="AC35" i="7"/>
  <c r="AF28" i="7"/>
  <c r="AJ31" i="7"/>
  <c r="AH30" i="7"/>
  <c r="AC36" i="7"/>
  <c r="V38" i="7"/>
  <c r="AI32" i="7"/>
  <c r="AG31" i="7"/>
  <c r="W40" i="7"/>
  <c r="U39" i="7"/>
  <c r="AJ27" i="7"/>
  <c r="AH26" i="7"/>
  <c r="AB32" i="7"/>
  <c r="AD35" i="7"/>
  <c r="AF30" i="7"/>
  <c r="G16" i="11" s="1"/>
  <c r="H17" i="11" l="1"/>
  <c r="F16" i="11"/>
  <c r="D47" i="11"/>
  <c r="Q47" i="11"/>
  <c r="AJ32" i="7"/>
  <c r="AH31" i="7"/>
  <c r="AF36" i="7"/>
  <c r="AE37" i="7"/>
  <c r="AJ30" i="7"/>
  <c r="E16" i="11" s="1"/>
  <c r="AH29" i="7"/>
  <c r="AE39" i="7"/>
  <c r="Z40" i="7"/>
  <c r="X39" i="7"/>
  <c r="AJ34" i="7"/>
  <c r="AH33" i="7"/>
  <c r="AA36" i="7"/>
  <c r="AB35" i="7"/>
  <c r="Y38" i="7"/>
  <c r="AC39" i="7"/>
  <c r="AE40" i="7"/>
  <c r="AG34" i="7"/>
  <c r="AI35" i="7"/>
  <c r="AD38" i="7"/>
  <c r="AC34" i="7"/>
  <c r="AD33" i="7"/>
  <c r="AE36" i="7"/>
  <c r="AE32" i="7"/>
  <c r="AG30" i="7"/>
  <c r="AI31" i="7"/>
  <c r="AF33" i="7"/>
  <c r="AI33" i="7"/>
  <c r="AG32" i="7"/>
  <c r="AE34" i="7"/>
  <c r="AF31" i="7"/>
  <c r="AF35" i="7"/>
  <c r="Z37" i="7"/>
  <c r="F17" i="11" l="1"/>
  <c r="G17" i="11"/>
  <c r="AF38" i="7"/>
  <c r="AG33" i="7"/>
  <c r="AI34" i="7"/>
  <c r="AF39" i="7"/>
  <c r="AH40" i="7"/>
  <c r="AJ37" i="7"/>
  <c r="AH36" i="7"/>
  <c r="AI38" i="7"/>
  <c r="AG37" i="7"/>
  <c r="AC37" i="7"/>
  <c r="AJ33" i="7"/>
  <c r="AH32" i="7"/>
  <c r="P47" i="11" s="1"/>
  <c r="AB38" i="7"/>
  <c r="AG35" i="7"/>
  <c r="AI36" i="7"/>
  <c r="M47" i="11" s="1"/>
  <c r="AE35" i="7"/>
  <c r="AC40" i="7"/>
  <c r="AA39" i="7"/>
  <c r="AJ35" i="7"/>
  <c r="N47" i="11" s="1"/>
  <c r="AH34" i="7"/>
  <c r="AD36" i="7"/>
  <c r="AI39" i="7"/>
  <c r="AG38" i="7"/>
  <c r="AF34" i="7"/>
  <c r="AG40" i="7"/>
  <c r="AG36" i="7" l="1"/>
  <c r="AI37" i="7"/>
  <c r="AD39" i="7"/>
  <c r="AF40" i="7"/>
  <c r="AE38" i="7"/>
  <c r="AJ36" i="7"/>
  <c r="AH35" i="7"/>
  <c r="AF37" i="7"/>
  <c r="AH37" i="7"/>
  <c r="AJ38" i="7"/>
  <c r="AH39" i="7"/>
  <c r="AJ40" i="7"/>
  <c r="AI40" i="7" l="1"/>
  <c r="AG39" i="7"/>
  <c r="AJ39" i="7"/>
  <c r="AH38" i="7"/>
</calcChain>
</file>

<file path=xl/sharedStrings.xml><?xml version="1.0" encoding="utf-8"?>
<sst xmlns="http://schemas.openxmlformats.org/spreadsheetml/2006/main" count="438" uniqueCount="203">
  <si>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</si>
  <si>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</si>
  <si>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</si>
  <si>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</si>
  <si>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</si>
  <si>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</si>
  <si>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</si>
  <si>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</si>
  <si>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</si>
  <si>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</si>
  <si>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</si>
  <si>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</si>
  <si>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</si>
  <si>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</si>
  <si>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</si>
  <si>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</si>
  <si>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</si>
  <si>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</si>
  <si>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r>
      <t>时钟</t>
    </r>
    <r>
      <rPr>
        <sz val="12"/>
        <color theme="1"/>
        <rFont val="等线 (正文)"/>
        <family val="3"/>
        <charset val="134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</si>
  <si>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  <family val="3"/>
        <charset val="134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</si>
  <si>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</si>
  <si>
    <t>此表格经 BFM Unity 创始人 Guhhhhaa 审计</t>
    <phoneticPr fontId="2" type="noConversion"/>
  </si>
  <si>
    <t>基本信息设置1</t>
    <phoneticPr fontId="2" type="noConversion"/>
  </si>
  <si>
    <t>信用卡存款准备金率(%)</t>
    <phoneticPr fontId="2" type="noConversion"/>
  </si>
  <si>
    <t>变更策略资金占用率(%)</t>
    <phoneticPr fontId="2" type="noConversion"/>
  </si>
  <si>
    <t>场内外综合流动准备金(¥)</t>
    <phoneticPr fontId="2" type="noConversion"/>
  </si>
  <si>
    <t>交易所流动准备金占用率(%)</t>
    <phoneticPr fontId="2" type="noConversion"/>
  </si>
  <si>
    <t>交易所资金银行卡折算率(%)</t>
    <phoneticPr fontId="2" type="noConversion"/>
  </si>
  <si>
    <t>银行卡生活流动准备金(¥)</t>
    <phoneticPr fontId="2" type="noConversion"/>
  </si>
  <si>
    <t>信用卡手续费准备金率(%)</t>
    <phoneticPr fontId="2" type="noConversion"/>
  </si>
  <si>
    <t>https://www.bfm-unity.com/</t>
  </si>
  <si>
    <t>基本信息设置2</t>
    <phoneticPr fontId="2" type="noConversion"/>
  </si>
  <si>
    <t>纳指收益率(%)</t>
    <phoneticPr fontId="2" type="noConversion"/>
  </si>
  <si>
    <t>纳指夏普率</t>
    <phoneticPr fontId="2" type="noConversion"/>
  </si>
  <si>
    <t>纳指最大仓位理论(%)</t>
    <phoneticPr fontId="2" type="noConversion"/>
  </si>
  <si>
    <t>纳指最大仓位实际(%)</t>
    <phoneticPr fontId="2" type="noConversion"/>
  </si>
  <si>
    <t>巴菲特(%)</t>
    <phoneticPr fontId="2" type="noConversion"/>
  </si>
  <si>
    <t>S2F月目标价</t>
    <phoneticPr fontId="2" type="noConversion"/>
  </si>
  <si>
    <t>CAPE</t>
    <phoneticPr fontId="2" type="noConversion"/>
  </si>
  <si>
    <t>监测面板</t>
    <phoneticPr fontId="2" type="noConversion"/>
  </si>
  <si>
    <t>当前仓位</t>
    <phoneticPr fontId="2" type="noConversion"/>
  </si>
  <si>
    <t>仓位变化</t>
    <phoneticPr fontId="2" type="noConversion"/>
  </si>
  <si>
    <t>操作顺序</t>
    <phoneticPr fontId="2" type="noConversion"/>
  </si>
  <si>
    <t>图例</t>
    <phoneticPr fontId="2" type="noConversion"/>
  </si>
  <si>
    <t>理论数值</t>
    <phoneticPr fontId="2" type="noConversion"/>
  </si>
  <si>
    <t>同架策略-轨道炮</t>
    <phoneticPr fontId="2" type="noConversion"/>
  </si>
  <si>
    <t>实际数值</t>
    <phoneticPr fontId="2" type="noConversion"/>
  </si>
  <si>
    <t>¥</t>
    <phoneticPr fontId="2" type="noConversion"/>
  </si>
  <si>
    <t>$</t>
    <phoneticPr fontId="2" type="noConversion"/>
  </si>
  <si>
    <t>¥(+)</t>
    <phoneticPr fontId="2" type="noConversion"/>
  </si>
  <si>
    <t>基金份额</t>
    <phoneticPr fontId="2" type="noConversion"/>
  </si>
  <si>
    <t>$(-)</t>
    <phoneticPr fontId="2" type="noConversion"/>
  </si>
  <si>
    <t>%</t>
    <phoneticPr fontId="2" type="noConversion"/>
  </si>
  <si>
    <r>
      <rPr>
        <sz val="12"/>
        <color theme="0"/>
        <rFont val="等线"/>
        <family val="2"/>
        <charset val="134"/>
        <scheme val="minor"/>
      </rPr>
      <t>杠</t>
    </r>
    <r>
      <rPr>
        <sz val="12"/>
        <color theme="0"/>
        <rFont val="等线 (正文)"/>
        <family val="3"/>
        <charset val="134"/>
      </rPr>
      <t>杆率</t>
    </r>
    <phoneticPr fontId="2" type="noConversion"/>
  </si>
  <si>
    <t>推荐杠杆率</t>
    <phoneticPr fontId="2" type="noConversion"/>
  </si>
  <si>
    <t>$/¥</t>
    <phoneticPr fontId="2" type="noConversion"/>
  </si>
  <si>
    <t>USDT/DAI</t>
    <phoneticPr fontId="2" type="noConversion"/>
  </si>
  <si>
    <t>BTC/ETH</t>
    <phoneticPr fontId="2" type="noConversion"/>
  </si>
  <si>
    <t>零钱</t>
    <phoneticPr fontId="2" type="noConversion"/>
  </si>
  <si>
    <t>纳指</t>
    <phoneticPr fontId="2" type="noConversion"/>
  </si>
  <si>
    <t>负债(交通)</t>
    <phoneticPr fontId="2" type="noConversion"/>
  </si>
  <si>
    <t>负债(浦发)</t>
    <phoneticPr fontId="2" type="noConversion"/>
  </si>
  <si>
    <t>总负债</t>
    <phoneticPr fontId="2" type="noConversion"/>
  </si>
  <si>
    <t>净资产</t>
    <phoneticPr fontId="2" type="noConversion"/>
  </si>
  <si>
    <t>流入币圈资金(¥)</t>
    <phoneticPr fontId="2" type="noConversion"/>
  </si>
  <si>
    <t>总资本</t>
    <phoneticPr fontId="2" type="noConversion"/>
  </si>
  <si>
    <t>买，+</t>
    <phoneticPr fontId="2" type="noConversion"/>
  </si>
  <si>
    <t>动作</t>
    <phoneticPr fontId="2" type="noConversion"/>
  </si>
  <si>
    <t>纳指目标仓位</t>
    <phoneticPr fontId="2" type="noConversion"/>
  </si>
  <si>
    <t>卖，-</t>
    <phoneticPr fontId="2" type="noConversion"/>
  </si>
  <si>
    <t>轨道炮炮架</t>
    <phoneticPr fontId="2" type="noConversion"/>
  </si>
  <si>
    <t>现金</t>
    <phoneticPr fontId="2" type="noConversion"/>
  </si>
  <si>
    <t>买，-</t>
    <phoneticPr fontId="2" type="noConversion"/>
  </si>
  <si>
    <t>状态</t>
    <phoneticPr fontId="2" type="noConversion"/>
  </si>
  <si>
    <t>卖，+</t>
    <phoneticPr fontId="2" type="noConversion"/>
  </si>
  <si>
    <t>杠杆计算器</t>
    <phoneticPr fontId="2" type="noConversion"/>
  </si>
  <si>
    <t>杠杆倍数</t>
    <phoneticPr fontId="2" type="noConversion"/>
  </si>
  <si>
    <t>代币价值($)</t>
    <phoneticPr fontId="2" type="noConversion"/>
  </si>
  <si>
    <t>杠杆代币比重</t>
    <phoneticPr fontId="2" type="noConversion"/>
  </si>
  <si>
    <t>"探索者"号飞船架构</t>
    <phoneticPr fontId="2" type="noConversion"/>
  </si>
  <si>
    <t>记录仪</t>
    <phoneticPr fontId="2" type="noConversion"/>
  </si>
  <si>
    <t>"探索者"号飞船总体逻辑架构</t>
    <phoneticPr fontId="2" type="noConversion"/>
  </si>
  <si>
    <t>比较器</t>
    <phoneticPr fontId="2" type="noConversion"/>
  </si>
  <si>
    <t>纳指理论仓位</t>
    <phoneticPr fontId="2" type="noConversion"/>
  </si>
  <si>
    <t>同架策略</t>
    <phoneticPr fontId="2" type="noConversion"/>
  </si>
  <si>
    <t>纳指实际仓位</t>
    <phoneticPr fontId="2" type="noConversion"/>
  </si>
  <si>
    <t>考虑现实问题</t>
    <phoneticPr fontId="2" type="noConversion"/>
  </si>
  <si>
    <t>纳指仓位</t>
    <phoneticPr fontId="2" type="noConversion"/>
  </si>
  <si>
    <t>调仓判断</t>
    <phoneticPr fontId="2" type="noConversion"/>
  </si>
  <si>
    <t>加密货币仓位</t>
    <phoneticPr fontId="2" type="noConversion"/>
  </si>
  <si>
    <t>S2F</t>
    <phoneticPr fontId="2" type="noConversion"/>
  </si>
  <si>
    <t>加密货币实际仓位</t>
    <phoneticPr fontId="2" type="noConversion"/>
  </si>
  <si>
    <t>CNY现金</t>
    <phoneticPr fontId="2" type="noConversion"/>
  </si>
  <si>
    <t>日期</t>
    <phoneticPr fontId="2" type="noConversion"/>
  </si>
  <si>
    <t>今天</t>
    <phoneticPr fontId="2" type="noConversion"/>
  </si>
  <si>
    <t>基金净值</t>
    <phoneticPr fontId="2" type="noConversion"/>
  </si>
  <si>
    <t>纳斯达克指数金额</t>
    <phoneticPr fontId="2" type="noConversion"/>
  </si>
  <si>
    <t>其他金额</t>
    <phoneticPr fontId="2" type="noConversion"/>
  </si>
  <si>
    <t>USDT/DAI($)</t>
    <phoneticPr fontId="2" type="noConversion"/>
  </si>
  <si>
    <t>USDT/DAI(¥)</t>
    <phoneticPr fontId="2" type="noConversion"/>
  </si>
  <si>
    <t>BTC/ETH($)</t>
    <phoneticPr fontId="2" type="noConversion"/>
  </si>
  <si>
    <t>BTC/ETH(¥)</t>
    <phoneticPr fontId="2" type="noConversion"/>
  </si>
  <si>
    <t>非DeFi净资产</t>
    <phoneticPr fontId="2" type="noConversion"/>
  </si>
  <si>
    <t>非DeFi总资本</t>
    <phoneticPr fontId="2" type="noConversion"/>
  </si>
  <si>
    <t>DeFi资产</t>
    <phoneticPr fontId="2" type="noConversion"/>
  </si>
  <si>
    <t>卓尔金历法</t>
    <phoneticPr fontId="2" type="noConversion"/>
  </si>
  <si>
    <t>+加，-去 (¥)</t>
    <phoneticPr fontId="2" type="noConversion"/>
  </si>
  <si>
    <t>其他负债</t>
    <phoneticPr fontId="2" type="noConversion"/>
  </si>
  <si>
    <t>调仓价值($)</t>
    <phoneticPr fontId="2" type="noConversion"/>
  </si>
  <si>
    <t>价值/份额比例</t>
    <phoneticPr fontId="2" type="noConversion"/>
  </si>
  <si>
    <t>份额</t>
    <phoneticPr fontId="2" type="noConversion"/>
  </si>
  <si>
    <t>USDT/DAI调仓计算器</t>
    <phoneticPr fontId="2" type="noConversion"/>
  </si>
  <si>
    <t>统筹
中间点</t>
    <phoneticPr fontId="2" type="noConversion"/>
  </si>
  <si>
    <t>峰值</t>
    <phoneticPr fontId="2" type="noConversion"/>
  </si>
  <si>
    <t>谷值</t>
    <phoneticPr fontId="2" type="noConversion"/>
  </si>
  <si>
    <t>密度
参数</t>
    <phoneticPr fontId="2" type="noConversion"/>
  </si>
  <si>
    <t>神经网络</t>
    <phoneticPr fontId="2" type="noConversion"/>
  </si>
  <si>
    <t>卓尔金历法实验室</t>
    <phoneticPr fontId="2" type="noConversion"/>
  </si>
  <si>
    <t>CROSS</t>
    <phoneticPr fontId="2" type="noConversion"/>
  </si>
  <si>
    <t>d2</t>
    <phoneticPr fontId="2" type="noConversion"/>
  </si>
  <si>
    <t>x1</t>
    <phoneticPr fontId="2" type="noConversion"/>
  </si>
  <si>
    <t>y1</t>
    <phoneticPr fontId="2" type="noConversion"/>
  </si>
  <si>
    <t>x2</t>
    <phoneticPr fontId="2" type="noConversion"/>
  </si>
  <si>
    <t>y2</t>
    <phoneticPr fontId="2" type="noConversion"/>
  </si>
  <si>
    <t>r</t>
    <phoneticPr fontId="2" type="noConversion"/>
  </si>
  <si>
    <t>px</t>
    <phoneticPr fontId="2" type="noConversion"/>
  </si>
  <si>
    <t>py</t>
    <phoneticPr fontId="2" type="noConversion"/>
  </si>
  <si>
    <t>d</t>
    <phoneticPr fontId="2" type="noConversion"/>
  </si>
  <si>
    <t>d_end</t>
    <phoneticPr fontId="2" type="noConversion"/>
  </si>
  <si>
    <t>x</t>
    <phoneticPr fontId="2" type="noConversion"/>
  </si>
  <si>
    <t>y</t>
    <phoneticPr fontId="2" type="noConversion"/>
  </si>
  <si>
    <t>距离误差分析</t>
    <phoneticPr fontId="2" type="noConversion"/>
  </si>
  <si>
    <t>dx</t>
    <phoneticPr fontId="2" type="noConversion"/>
  </si>
  <si>
    <t>dy</t>
    <phoneticPr fontId="2" type="noConversion"/>
  </si>
  <si>
    <t>dx_end</t>
    <phoneticPr fontId="2" type="noConversion"/>
  </si>
  <si>
    <t>dy_end</t>
    <phoneticPr fontId="2" type="noConversion"/>
  </si>
  <si>
    <t>S2F
(月预测价格,$)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</si>
  <si>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</si>
  <si>
    <t>说明</t>
    <phoneticPr fontId="2" type="noConversion"/>
  </si>
  <si>
    <t xml:space="preserve">                                                                                                                                                                  </t>
  </si>
  <si>
    <t>第一位填满后：将第一位复制到第二位，修改第二位的图表指向，清空第一位，修改时间后，重新填写</t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</si>
  <si>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Q2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</si>
  <si>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Q1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</si>
  <si>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Q3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</si>
  <si>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t>B2</t>
    <phoneticPr fontId="2" type="noConversion"/>
  </si>
  <si>
    <t>目录</t>
  </si>
  <si>
    <t>目录</t>
    <phoneticPr fontId="2" type="noConversion"/>
  </si>
  <si>
    <t>平均值</t>
    <phoneticPr fontId="2" type="noConversion"/>
  </si>
  <si>
    <t>LN(MVRV/A1)</t>
    <phoneticPr fontId="2" type="noConversion"/>
  </si>
  <si>
    <t>LN(MVRV/A1)/B1</t>
    <phoneticPr fontId="2" type="noConversion"/>
  </si>
  <si>
    <t>LN(S2F处理/A2)</t>
    <phoneticPr fontId="2" type="noConversion"/>
  </si>
  <si>
    <t>LN(S2F处理/A2)/B2</t>
    <phoneticPr fontId="2" type="noConversion"/>
  </si>
  <si>
    <t>MVRV A1</t>
    <phoneticPr fontId="2" type="noConversion"/>
  </si>
  <si>
    <t>S2F处理 A2</t>
    <phoneticPr fontId="2" type="noConversion"/>
  </si>
  <si>
    <t>LN(S2F处理/A2) B2</t>
    <phoneticPr fontId="2" type="noConversion"/>
  </si>
  <si>
    <t>LN(MVRV/A1) B1</t>
    <phoneticPr fontId="2" type="noConversion"/>
  </si>
  <si>
    <t>X0</t>
    <phoneticPr fontId="2" type="noConversion"/>
  </si>
  <si>
    <t>Y0</t>
    <phoneticPr fontId="2" type="noConversion"/>
  </si>
  <si>
    <t>比坊梦联合体</t>
    <phoneticPr fontId="2" type="noConversion"/>
  </si>
  <si>
    <t>负债折算(0～1)</t>
    <phoneticPr fontId="2" type="noConversion"/>
  </si>
  <si>
    <t>级别</t>
    <phoneticPr fontId="2" type="noConversion"/>
  </si>
  <si>
    <t>数量</t>
    <phoneticPr fontId="2" type="noConversion"/>
  </si>
  <si>
    <t>单元</t>
    <phoneticPr fontId="2" type="noConversion"/>
  </si>
  <si>
    <t>n</t>
    <phoneticPr fontId="2" type="noConversion"/>
  </si>
  <si>
    <t>总量</t>
    <phoneticPr fontId="2" type="noConversion"/>
  </si>
  <si>
    <t>杠杆率</t>
    <phoneticPr fontId="2" type="noConversion"/>
  </si>
  <si>
    <t>1S</t>
    <phoneticPr fontId="2" type="noConversion"/>
  </si>
  <si>
    <t>1L</t>
    <phoneticPr fontId="2" type="noConversion"/>
  </si>
  <si>
    <t>2L</t>
    <phoneticPr fontId="2" type="noConversion"/>
  </si>
  <si>
    <t>比例</t>
    <phoneticPr fontId="2" type="noConversion"/>
  </si>
  <si>
    <t>`</t>
    <phoneticPr fontId="2" type="noConversion"/>
  </si>
  <si>
    <t>输入总量</t>
    <phoneticPr fontId="2" type="noConversion"/>
  </si>
  <si>
    <t>币安驾驶舱</t>
    <phoneticPr fontId="2" type="noConversion"/>
  </si>
  <si>
    <t>派网驾驶舱</t>
    <phoneticPr fontId="2" type="noConversion"/>
  </si>
  <si>
    <t>买加卖减</t>
    <phoneticPr fontId="2" type="noConversion"/>
  </si>
  <si>
    <t>派网</t>
    <phoneticPr fontId="2" type="noConversion"/>
  </si>
  <si>
    <t>币安</t>
    <phoneticPr fontId="2" type="noConversion"/>
  </si>
  <si>
    <t>大盘</t>
    <phoneticPr fontId="2" type="noConversion"/>
  </si>
  <si>
    <t>小盘</t>
    <phoneticPr fontId="2" type="noConversion"/>
  </si>
  <si>
    <t>份额变化</t>
    <phoneticPr fontId="2" type="noConversion"/>
  </si>
  <si>
    <t>输入当前仓位</t>
    <phoneticPr fontId="2" type="noConversion"/>
  </si>
  <si>
    <t>·</t>
    <phoneticPr fontId="2" type="noConversion"/>
  </si>
  <si>
    <t>z</t>
    <phoneticPr fontId="2" type="noConversion"/>
  </si>
  <si>
    <t>中间值</t>
    <phoneticPr fontId="2" type="noConversion"/>
  </si>
  <si>
    <t>理论值</t>
    <phoneticPr fontId="2" type="noConversion"/>
  </si>
  <si>
    <t>平均值</t>
  </si>
  <si>
    <t>扩散
范围</t>
    <phoneticPr fontId="2" type="noConversion"/>
  </si>
  <si>
    <t>熊</t>
    <phoneticPr fontId="2" type="noConversion"/>
  </si>
  <si>
    <t>振</t>
    <phoneticPr fontId="2" type="noConversion"/>
  </si>
  <si>
    <t>X</t>
    <phoneticPr fontId="2" type="noConversion"/>
  </si>
  <si>
    <t>Y</t>
    <phoneticPr fontId="2" type="noConversion"/>
  </si>
  <si>
    <t>MVRV实验</t>
    <phoneticPr fontId="2" type="noConversion"/>
  </si>
  <si>
    <t>S2F实验</t>
    <phoneticPr fontId="2" type="noConversion"/>
  </si>
  <si>
    <t>dy_mid</t>
    <phoneticPr fontId="2" type="noConversion"/>
  </si>
  <si>
    <t>dx_mid</t>
    <phoneticPr fontId="2" type="noConversion"/>
  </si>
  <si>
    <t>误差</t>
  </si>
  <si>
    <t>d_end</t>
  </si>
  <si>
    <t>说明：
红色是牛市开端，减半。
绿色是熊市开端，牛市顶峰。
黄色是震荡市开端，熊市末期。
需要你每周期人工判断，手动输入，这会影响到神经网络和卓尔金历法的参数。
当然，不需要你计算，这个表格内已经帮你自动计算了。</t>
    <phoneticPr fontId="2" type="noConversion"/>
  </si>
  <si>
    <t>卓尔金历法变化量</t>
    <phoneticPr fontId="2" type="noConversion"/>
  </si>
  <si>
    <t>相对上次
变化量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</si>
  <si>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</si>
  <si>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归一化算法</t>
    <phoneticPr fontId="2" type="noConversion"/>
  </si>
  <si>
    <r>
      <rPr>
        <sz val="18"/>
        <color theme="7" tint="0.59999389629810485"/>
        <rFont val="等线"/>
        <family val="4"/>
        <charset val="134"/>
      </rPr>
      <t xml:space="preserve">定义 a_1, b_1
定义 f_1(), f_2()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f_2() = LN(f_1()/a_1)
        /b_1 
        * 4 
</t>
    </r>
    <r>
      <rPr>
        <sz val="18"/>
        <color theme="2" tint="-0.249977111117893"/>
        <rFont val="等线"/>
        <family val="4"/>
        <charset val="134"/>
      </rPr>
      <t xml:space="preserve"># 因为sigmod函数x取(-4,4)时，y在约(0,1), 所以这里最后*4
# 你也可以*5，大概覆盖增长区间就行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a_1 = 几何平均数(f_1()) 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几何平均数：GEOMEAN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>b_1 =   算数平均数(极大值(LN(f_1()/a_1),N)
      - 算数平均数(极小值(LN(f_1()/a_1),N)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算数平均数：AVERAGE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</si>
</sst>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24" formatCode="\$#,##0_);[Red]\(\$#,##0\)"/>
    <numFmt numFmtId="176" formatCode="0.00_ "/>
    <numFmt numFmtId="177" formatCode="#,##0.00_ "/>
    <numFmt numFmtId="178" formatCode="yyyy\-mm\-dd;@"/>
    <numFmt numFmtId="179" formatCode="0.0_ "/>
    <numFmt numFmtId="180" formatCode="#,##0_ "/>
    <numFmt numFmtId="181" formatCode="0.00000000_ "/>
  </numFmts>
  <fonts count="61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  <family val="3"/>
      <charset val="134"/>
    </font>
    <font>
      <sz val="12"/>
      <color theme="1"/>
      <name val="等线 (正文)"/>
      <family val="2"/>
      <charset val="134"/>
    </font>
    <font>
      <sz val="12"/>
      <color theme="1"/>
      <name val="等线 (正文)"/>
      <family val="3"/>
      <charset val="134"/>
    </font>
    <font>
      <sz val="12"/>
      <color theme="1"/>
      <name val="等线 (正文)"/>
      <family val="3"/>
      <charset val="134"/>
    </font>
    <font>
      <sz val="12"/>
      <color rgb="FFFF0000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theme="0"/>
      <name val="等线 (正文)"/>
      <family val="3"/>
      <charset val="134"/>
    </font>
    <font>
      <sz val="12"/>
      <color theme="0"/>
      <name val="等线 (正文)"/>
      <family val="3"/>
      <charset val="134"/>
    </font>
    <font>
      <sz val="12"/>
      <color theme="9" tint="-0.249977111117893"/>
      <name val="等线"/>
      <family val="2"/>
      <charset val="134"/>
      <scheme val="minor"/>
    </font>
    <font>
      <sz val="12"/>
      <color theme="2" tint="-0.249977111117893"/>
      <name val="等线"/>
      <family val="2"/>
      <charset val="134"/>
      <scheme val="minor"/>
    </font>
    <font>
      <sz val="12"/>
      <color theme="1" tint="0.499984740745262"/>
      <name val="等线"/>
      <family val="2"/>
      <charset val="134"/>
      <scheme val="minor"/>
    </font>
    <font>
      <sz val="12"/>
      <color theme="8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theme="7" tint="-0.249977111117893"/>
      <name val="等线"/>
      <family val="4"/>
      <charset val="134"/>
      <scheme val="minor"/>
    </font>
    <font>
      <sz val="12"/>
      <color theme="9" tint="-0.249977111117893"/>
      <name val="等线"/>
      <family val="4"/>
      <charset val="134"/>
      <scheme val="minor"/>
    </font>
    <font>
      <sz val="12"/>
      <color theme="4"/>
      <name val="等线"/>
      <family val="4"/>
      <charset val="134"/>
      <scheme val="minor"/>
    </font>
    <font>
      <sz val="48"/>
      <color theme="1"/>
      <name val="等线"/>
      <family val="2"/>
      <charset val="134"/>
    </font>
    <font>
      <sz val="48"/>
      <color theme="1"/>
      <name val="等线 (正文)"/>
      <family val="3"/>
      <charset val="134"/>
    </font>
    <font>
      <sz val="48"/>
      <color theme="1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  <font>
      <sz val="24"/>
      <color theme="1"/>
      <name val="等线"/>
      <family val="4"/>
      <charset val="134"/>
      <scheme val="minor"/>
    </font>
    <font>
      <sz val="12"/>
      <color theme="4" tint="0.79998168889431442"/>
      <name val="等线"/>
      <family val="2"/>
      <charset val="134"/>
      <scheme val="minor"/>
    </font>
    <font>
      <sz val="12"/>
      <color theme="1" tint="0.249977111117893"/>
      <name val="等线"/>
      <family val="2"/>
      <charset val="134"/>
      <scheme val="minor"/>
    </font>
    <font>
      <u/>
      <sz val="24"/>
      <color theme="10"/>
      <name val="等线"/>
      <family val="4"/>
      <charset val="134"/>
      <scheme val="minor"/>
    </font>
    <font>
      <u/>
      <sz val="48"/>
      <color theme="10"/>
      <name val="等线"/>
      <family val="4"/>
      <charset val="134"/>
      <scheme val="minor"/>
    </font>
    <font>
      <u/>
      <sz val="72"/>
      <color theme="10"/>
      <name val="等线"/>
      <family val="2"/>
      <charset val="134"/>
      <scheme val="minor"/>
    </font>
    <font>
      <sz val="36"/>
      <color theme="1"/>
      <name val="等线"/>
      <family val="4"/>
      <charset val="134"/>
      <scheme val="minor"/>
    </font>
    <font>
      <sz val="36"/>
      <color theme="1"/>
      <name val="等线"/>
      <family val="2"/>
      <charset val="134"/>
    </font>
    <font>
      <u/>
      <sz val="24"/>
      <color theme="4"/>
      <name val="等线"/>
      <family val="2"/>
      <charset val="134"/>
      <scheme val="minor"/>
    </font>
    <font>
      <u/>
      <sz val="48"/>
      <color theme="4"/>
      <name val="等线"/>
      <family val="2"/>
      <charset val="134"/>
      <scheme val="minor"/>
    </font>
    <font>
      <sz val="18"/>
      <color theme="1"/>
      <name val="等线"/>
      <family val="2"/>
      <charset val="134"/>
    </font>
    <font>
      <sz val="16"/>
      <color theme="1"/>
      <name val="等线"/>
      <family val="2"/>
      <charset val="134"/>
    </font>
    <font>
      <u/>
      <sz val="24"/>
      <color theme="10"/>
      <name val="等线"/>
      <family val="2"/>
      <charset val="134"/>
      <scheme val="minor"/>
    </font>
    <font>
      <sz val="12"/>
      <color rgb="FFFFFF00"/>
      <name val="等线"/>
      <family val="2"/>
      <charset val="134"/>
      <scheme val="minor"/>
    </font>
    <font>
      <sz val="18"/>
      <color theme="1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  <font>
      <u/>
      <sz val="48"/>
      <color theme="10"/>
      <name val="等线"/>
      <family val="2"/>
      <charset val="134"/>
      <scheme val="minor"/>
    </font>
    <font>
      <u/>
      <sz val="24"/>
      <color theme="0" tint="-4.9989318521683403E-2"/>
      <name val="等线"/>
      <family val="4"/>
      <charset val="134"/>
      <scheme val="minor"/>
    </font>
    <font>
      <sz val="18"/>
      <color theme="0" tint="-4.9989318521683403E-2"/>
      <name val="等线"/>
      <family val="2"/>
      <charset val="134"/>
    </font>
    <font>
      <sz val="18"/>
      <color theme="4" tint="0.59999389629810485"/>
      <name val="等线"/>
      <family val="4"/>
      <charset val="134"/>
    </font>
    <font>
      <sz val="18"/>
      <color theme="7" tint="0.59999389629810485"/>
      <name val="等线"/>
      <family val="4"/>
      <charset val="134"/>
    </font>
    <font>
      <sz val="18"/>
      <color theme="2" tint="-0.249977111117893"/>
      <name val="等线"/>
      <family val="4"/>
      <charset val="134"/>
    </font>
    <font>
      <sz val="18"/>
      <color theme="0" tint="-4.9989318521683403E-2"/>
      <name val="等线"/>
      <family val="4"/>
      <charset val="134"/>
    </font>
    <font>
      <sz val="18"/>
      <color theme="2" tint="-0.249977111117893"/>
      <name val="等线 (正文)"/>
      <family val="3"/>
      <charset val="134"/>
    </font>
    <font>
      <sz val="12"/>
      <color theme="2" tint="-0.249977111117893"/>
      <name val="等线 (正文)"/>
      <family val="3"/>
      <charset val="134"/>
    </font>
    <font>
      <u/>
      <sz val="36"/>
      <color theme="2" tint="-0.249977111117893"/>
      <name val="等线"/>
      <family val="4"/>
      <charset val="134"/>
      <scheme val="minor"/>
    </font>
    <font>
      <u/>
      <sz val="36"/>
      <color theme="2" tint="-0.249977111117893"/>
      <name val="等线"/>
      <family val="2"/>
      <charset val="134"/>
      <scheme val="minor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 tint="0.34998626667073579"/>
        <bgColor rgb="FF000000"/>
      </patternFill>
    </fill>
  </fills>
  <borders count="20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theme="1"/>
      </right>
      <top style="thin">
        <color rgb="FFFF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/>
      <right/>
      <top style="thin">
        <color indexed="64"/>
      </top>
      <bottom style="medium">
        <color theme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theme="1"/>
      </left>
      <right/>
      <top style="thin">
        <color theme="1"/>
      </top>
      <bottom style="medium">
        <color theme="1"/>
      </bottom>
      <diagonal/>
    </border>
    <border>
      <left/>
      <right/>
      <top style="thin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 style="thick">
        <color theme="1"/>
      </right>
      <top/>
      <bottom/>
      <diagonal/>
    </border>
    <border>
      <left style="medium">
        <color indexed="64"/>
      </left>
      <right style="thick">
        <color theme="1"/>
      </right>
      <top/>
      <bottom/>
      <diagonal/>
    </border>
    <border>
      <left style="thin">
        <color indexed="64"/>
      </left>
      <right style="thick">
        <color theme="1"/>
      </right>
      <top style="thin">
        <color indexed="64"/>
      </top>
      <bottom style="medium">
        <color theme="1"/>
      </bottom>
      <diagonal/>
    </border>
    <border>
      <left/>
      <right/>
      <top/>
      <bottom style="thick">
        <color theme="1"/>
      </bottom>
      <diagonal/>
    </border>
    <border>
      <left style="thin">
        <color indexed="64"/>
      </left>
      <right style="thick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 style="medium">
        <color theme="1"/>
      </right>
      <top style="thick">
        <color theme="1"/>
      </top>
      <bottom/>
      <diagonal/>
    </border>
    <border>
      <left style="thick">
        <color theme="1"/>
      </left>
      <right/>
      <top/>
      <bottom style="medium">
        <color theme="1"/>
      </bottom>
      <diagonal/>
    </border>
    <border>
      <left style="thick">
        <color theme="1"/>
      </left>
      <right/>
      <top/>
      <bottom style="thick">
        <color theme="1"/>
      </bottom>
      <diagonal/>
    </border>
    <border>
      <left/>
      <right style="thick">
        <color theme="1"/>
      </right>
      <top/>
      <bottom style="thick">
        <color theme="1"/>
      </bottom>
      <diagonal/>
    </border>
    <border>
      <left/>
      <right style="medium">
        <color indexed="64"/>
      </right>
      <top/>
      <bottom style="thick">
        <color theme="1"/>
      </bottom>
      <diagonal/>
    </border>
    <border>
      <left style="medium">
        <color indexed="64"/>
      </left>
      <right/>
      <top/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ck">
        <color theme="1"/>
      </bottom>
      <diagonal/>
    </border>
    <border>
      <left/>
      <right/>
      <top style="medium">
        <color theme="1"/>
      </top>
      <bottom style="thick">
        <color theme="1"/>
      </bottom>
      <diagonal/>
    </border>
    <border>
      <left/>
      <right style="medium">
        <color indexed="64"/>
      </right>
      <top style="medium">
        <color theme="1"/>
      </top>
      <bottom style="thick">
        <color theme="1"/>
      </bottom>
      <diagonal/>
    </border>
    <border>
      <left style="medium">
        <color indexed="64"/>
      </left>
      <right style="medium">
        <color theme="1"/>
      </right>
      <top/>
      <bottom style="thick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/>
      <diagonal/>
    </border>
    <border>
      <left style="thin">
        <color indexed="64"/>
      </left>
      <right style="thin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 style="medium">
        <color rgb="FFFF0000"/>
      </left>
      <right/>
      <top/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medium">
        <color rgb="FFFF0000"/>
      </bottom>
      <diagonal/>
    </border>
    <border>
      <left style="thick">
        <color rgb="FFFF0000"/>
      </left>
      <right/>
      <top style="thin">
        <color indexed="64"/>
      </top>
      <bottom style="thin">
        <color indexed="64"/>
      </bottom>
      <diagonal/>
    </border>
    <border>
      <left/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theme="1"/>
      </right>
      <top style="medium">
        <color indexed="64"/>
      </top>
      <bottom/>
      <diagonal/>
    </border>
    <border>
      <left/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</borders>
  <cellStyleXfs count="3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</cellStyleXfs>
  <cellXfs count="704">
    <xf numFmtId="0" fontId="0" fillId="0" borderId="0" xfId="0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0" fontId="0" fillId="4" borderId="11" xfId="0" applyFill="1" applyBorder="1">
      <alignment vertical="center"/>
    </xf>
    <xf numFmtId="177" fontId="5" fillId="7" borderId="12" xfId="0" applyNumberFormat="1" applyFont="1" applyFill="1" applyBorder="1">
      <alignment vertical="center"/>
    </xf>
    <xf numFmtId="177" fontId="0" fillId="7" borderId="13" xfId="0" applyNumberFormat="1" applyFill="1" applyBorder="1">
      <alignment vertical="center"/>
    </xf>
    <xf numFmtId="0" fontId="0" fillId="4" borderId="13" xfId="0" applyFill="1" applyBorder="1">
      <alignment vertical="center"/>
    </xf>
    <xf numFmtId="177" fontId="1" fillId="7" borderId="12" xfId="0" applyNumberFormat="1" applyFont="1" applyFill="1" applyBorder="1">
      <alignment vertical="center"/>
    </xf>
    <xf numFmtId="177" fontId="1" fillId="8" borderId="1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8" borderId="16" xfId="0" applyNumberFormat="1" applyFont="1" applyFill="1" applyBorder="1">
      <alignment vertical="center"/>
    </xf>
    <xf numFmtId="177" fontId="0" fillId="8" borderId="17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1" fillId="8" borderId="20" xfId="0" applyNumberFormat="1" applyFont="1" applyFill="1" applyBorder="1">
      <alignment vertical="center"/>
    </xf>
    <xf numFmtId="177" fontId="0" fillId="8" borderId="11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0" fontId="0" fillId="0" borderId="0" xfId="0" applyBorder="1">
      <alignment vertical="center"/>
    </xf>
    <xf numFmtId="176" fontId="0" fillId="3" borderId="24" xfId="0" applyNumberFormat="1" applyFill="1" applyBorder="1">
      <alignment vertical="center"/>
    </xf>
    <xf numFmtId="0" fontId="0" fillId="12" borderId="0" xfId="0" applyFill="1">
      <alignment vertical="center"/>
    </xf>
    <xf numFmtId="0" fontId="0" fillId="12" borderId="0" xfId="0" applyFill="1" applyBorder="1">
      <alignment vertical="center"/>
    </xf>
    <xf numFmtId="177" fontId="0" fillId="12" borderId="0" xfId="0" applyNumberFormat="1" applyFill="1" applyBorder="1">
      <alignment vertical="center"/>
    </xf>
    <xf numFmtId="177" fontId="6" fillId="12" borderId="0" xfId="0" applyNumberFormat="1" applyFont="1" applyFill="1" applyBorder="1">
      <alignment vertical="center"/>
    </xf>
    <xf numFmtId="177" fontId="8" fillId="12" borderId="0" xfId="0" applyNumberFormat="1" applyFont="1" applyFill="1" applyBorder="1">
      <alignment vertical="center"/>
    </xf>
    <xf numFmtId="177" fontId="0" fillId="3" borderId="24" xfId="0" applyNumberFormat="1" applyFill="1" applyBorder="1">
      <alignment vertical="center"/>
    </xf>
    <xf numFmtId="177" fontId="0" fillId="3" borderId="22" xfId="0" applyNumberFormat="1" applyFill="1" applyBorder="1">
      <alignment vertical="center"/>
    </xf>
    <xf numFmtId="0" fontId="0" fillId="14" borderId="0" xfId="0" applyFill="1">
      <alignment vertical="center"/>
    </xf>
    <xf numFmtId="0" fontId="0" fillId="15" borderId="29" xfId="0" applyFill="1" applyBorder="1">
      <alignment vertical="center"/>
    </xf>
    <xf numFmtId="0" fontId="0" fillId="15" borderId="30" xfId="0" applyFill="1" applyBorder="1" applyAlignment="1">
      <alignment horizontal="center" vertical="center" wrapText="1"/>
    </xf>
    <xf numFmtId="0" fontId="0" fillId="14" borderId="30" xfId="0" applyFill="1" applyBorder="1" applyAlignment="1">
      <alignment horizontal="center" vertical="center" wrapText="1"/>
    </xf>
    <xf numFmtId="0" fontId="0" fillId="16" borderId="31" xfId="0" applyFill="1" applyBorder="1" applyAlignment="1">
      <alignment horizontal="center" vertical="center" wrapText="1"/>
    </xf>
    <xf numFmtId="0" fontId="0" fillId="16" borderId="32" xfId="0" applyFill="1" applyBorder="1" applyAlignment="1">
      <alignment horizontal="center" vertical="center" wrapText="1"/>
    </xf>
    <xf numFmtId="0" fontId="0" fillId="15" borderId="36" xfId="0" applyFill="1" applyBorder="1">
      <alignment vertical="center"/>
    </xf>
    <xf numFmtId="0" fontId="0" fillId="14" borderId="36" xfId="0" applyFill="1" applyBorder="1">
      <alignment vertical="center"/>
    </xf>
    <xf numFmtId="0" fontId="15" fillId="14" borderId="36" xfId="0" applyFont="1" applyFill="1" applyBorder="1">
      <alignment vertical="center"/>
    </xf>
    <xf numFmtId="0" fontId="0" fillId="3" borderId="37" xfId="0" applyFill="1" applyBorder="1">
      <alignment vertical="center"/>
    </xf>
    <xf numFmtId="0" fontId="0" fillId="3" borderId="38" xfId="0" applyFill="1" applyBorder="1">
      <alignment vertical="center"/>
    </xf>
    <xf numFmtId="0" fontId="4" fillId="16" borderId="42" xfId="1" applyFill="1" applyBorder="1" applyAlignment="1">
      <alignment horizontal="center" vertical="center" wrapText="1"/>
    </xf>
    <xf numFmtId="0" fontId="4" fillId="16" borderId="43" xfId="1" applyFill="1" applyBorder="1" applyAlignment="1">
      <alignment horizontal="center" vertical="center" wrapText="1"/>
    </xf>
    <xf numFmtId="0" fontId="4" fillId="16" borderId="44" xfId="1" applyFill="1" applyBorder="1" applyAlignment="1">
      <alignment horizontal="center" vertical="center" wrapText="1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2" borderId="27" xfId="0" applyNumberFormat="1" applyFill="1" applyBorder="1" applyAlignment="1">
      <alignment horizontal="center" vertical="center"/>
    </xf>
    <xf numFmtId="177" fontId="0" fillId="15" borderId="51" xfId="0" applyNumberFormat="1" applyFill="1" applyBorder="1">
      <alignment vertical="center"/>
    </xf>
    <xf numFmtId="177" fontId="0" fillId="15" borderId="52" xfId="0" applyNumberFormat="1" applyFill="1" applyBorder="1">
      <alignment vertical="center"/>
    </xf>
    <xf numFmtId="177" fontId="13" fillId="18" borderId="53" xfId="0" applyNumberFormat="1" applyFont="1" applyFill="1" applyBorder="1" applyAlignment="1">
      <alignment horizontal="center" vertical="center"/>
    </xf>
    <xf numFmtId="177" fontId="0" fillId="15" borderId="54" xfId="0" applyNumberFormat="1" applyFill="1" applyBorder="1">
      <alignment vertical="center"/>
    </xf>
    <xf numFmtId="177" fontId="19" fillId="19" borderId="55" xfId="0" applyNumberFormat="1" applyFont="1" applyFill="1" applyBorder="1">
      <alignment vertical="center"/>
    </xf>
    <xf numFmtId="177" fontId="12" fillId="3" borderId="56" xfId="0" applyNumberFormat="1" applyFont="1" applyFill="1" applyBorder="1">
      <alignment vertical="center"/>
    </xf>
    <xf numFmtId="177" fontId="18" fillId="2" borderId="57" xfId="0" applyNumberFormat="1" applyFont="1" applyFill="1" applyBorder="1">
      <alignment vertical="center"/>
    </xf>
    <xf numFmtId="177" fontId="14" fillId="20" borderId="27" xfId="0" applyNumberFormat="1" applyFont="1" applyFill="1" applyBorder="1" applyAlignment="1">
      <alignment horizontal="center" vertical="center"/>
    </xf>
    <xf numFmtId="177" fontId="14" fillId="20" borderId="57" xfId="0" applyNumberFormat="1" applyFont="1" applyFill="1" applyBorder="1">
      <alignment vertical="center"/>
    </xf>
    <xf numFmtId="177" fontId="14" fillId="20" borderId="60" xfId="0" applyNumberFormat="1" applyFont="1" applyFill="1" applyBorder="1">
      <alignment vertical="center"/>
    </xf>
    <xf numFmtId="177" fontId="0" fillId="2" borderId="54" xfId="0" applyNumberFormat="1" applyFill="1" applyBorder="1">
      <alignment vertical="center"/>
    </xf>
    <xf numFmtId="177" fontId="12" fillId="2" borderId="51" xfId="0" applyNumberFormat="1" applyFont="1" applyFill="1" applyBorder="1">
      <alignment vertical="center"/>
    </xf>
    <xf numFmtId="177" fontId="0" fillId="2" borderId="39" xfId="0" applyNumberFormat="1" applyFill="1" applyBorder="1" applyAlignment="1">
      <alignment horizontal="center" vertical="center"/>
    </xf>
    <xf numFmtId="177" fontId="0" fillId="2" borderId="61" xfId="0" applyNumberFormat="1" applyFill="1" applyBorder="1">
      <alignment vertical="center"/>
    </xf>
    <xf numFmtId="177" fontId="0" fillId="2" borderId="62" xfId="0" applyNumberFormat="1" applyFill="1" applyBorder="1">
      <alignment vertical="center"/>
    </xf>
    <xf numFmtId="177" fontId="0" fillId="14" borderId="62" xfId="0" applyNumberFormat="1" applyFill="1" applyBorder="1">
      <alignment vertical="center"/>
    </xf>
    <xf numFmtId="177" fontId="0" fillId="15" borderId="62" xfId="0" applyNumberFormat="1" applyFill="1" applyBorder="1">
      <alignment vertical="center"/>
    </xf>
    <xf numFmtId="177" fontId="12" fillId="2" borderId="4" xfId="0" applyNumberFormat="1" applyFont="1" applyFill="1" applyBorder="1">
      <alignment vertical="center"/>
    </xf>
    <xf numFmtId="177" fontId="18" fillId="2" borderId="63" xfId="0" applyNumberFormat="1" applyFont="1" applyFill="1" applyBorder="1">
      <alignment vertical="center"/>
    </xf>
    <xf numFmtId="177" fontId="23" fillId="4" borderId="47" xfId="0" applyNumberFormat="1" applyFont="1" applyFill="1" applyBorder="1">
      <alignment vertical="center"/>
    </xf>
    <xf numFmtId="177" fontId="24" fillId="5" borderId="65" xfId="0" applyNumberFormat="1" applyFont="1" applyFill="1" applyBorder="1">
      <alignment vertical="center"/>
    </xf>
    <xf numFmtId="177" fontId="0" fillId="2" borderId="45" xfId="0" applyNumberFormat="1" applyFill="1" applyBorder="1" applyAlignment="1">
      <alignment horizontal="center" vertical="center"/>
    </xf>
    <xf numFmtId="177" fontId="21" fillId="9" borderId="67" xfId="0" applyNumberFormat="1" applyFont="1" applyFill="1" applyBorder="1">
      <alignment vertical="center"/>
    </xf>
    <xf numFmtId="177" fontId="21" fillId="2" borderId="68" xfId="0" applyNumberFormat="1" applyFont="1" applyFill="1" applyBorder="1">
      <alignment vertical="center"/>
    </xf>
    <xf numFmtId="177" fontId="21" fillId="17" borderId="69" xfId="0" applyNumberFormat="1" applyFont="1" applyFill="1" applyBorder="1">
      <alignment vertical="center"/>
    </xf>
    <xf numFmtId="177" fontId="21" fillId="2" borderId="70" xfId="0" applyNumberFormat="1" applyFont="1" applyFill="1" applyBorder="1">
      <alignment vertical="center"/>
    </xf>
    <xf numFmtId="177" fontId="12" fillId="2" borderId="71" xfId="0" applyNumberFormat="1" applyFont="1" applyFill="1" applyBorder="1">
      <alignment vertical="center"/>
    </xf>
    <xf numFmtId="177" fontId="18" fillId="2" borderId="72" xfId="0" applyNumberFormat="1" applyFont="1" applyFill="1" applyBorder="1">
      <alignment vertical="center"/>
    </xf>
    <xf numFmtId="177" fontId="22" fillId="4" borderId="46" xfId="0" applyNumberFormat="1" applyFont="1" applyFill="1" applyBorder="1">
      <alignment vertical="center"/>
    </xf>
    <xf numFmtId="177" fontId="25" fillId="5" borderId="72" xfId="0" applyNumberFormat="1" applyFont="1" applyFill="1" applyBorder="1">
      <alignment vertical="center"/>
    </xf>
    <xf numFmtId="180" fontId="13" fillId="22" borderId="22" xfId="0" applyNumberFormat="1" applyFont="1" applyFill="1" applyBorder="1" applyAlignment="1">
      <alignment horizontal="center" vertical="center"/>
    </xf>
    <xf numFmtId="177" fontId="0" fillId="23" borderId="24" xfId="0" applyNumberFormat="1" applyFill="1" applyBorder="1" applyAlignment="1">
      <alignment horizontal="center" vertical="center"/>
    </xf>
    <xf numFmtId="177" fontId="21" fillId="2" borderId="75" xfId="0" applyNumberFormat="1" applyFont="1" applyFill="1" applyBorder="1">
      <alignment vertical="center"/>
    </xf>
    <xf numFmtId="177" fontId="12" fillId="2" borderId="26" xfId="0" applyNumberFormat="1" applyFont="1" applyFill="1" applyBorder="1">
      <alignment vertical="center"/>
    </xf>
    <xf numFmtId="177" fontId="18" fillId="2" borderId="76" xfId="0" applyNumberFormat="1" applyFont="1" applyFill="1" applyBorder="1">
      <alignment vertical="center"/>
    </xf>
    <xf numFmtId="177" fontId="22" fillId="4" borderId="62" xfId="0" applyNumberFormat="1" applyFont="1" applyFill="1" applyBorder="1">
      <alignment vertical="center"/>
    </xf>
    <xf numFmtId="177" fontId="23" fillId="4" borderId="4" xfId="0" applyNumberFormat="1" applyFont="1" applyFill="1" applyBorder="1">
      <alignment vertical="center"/>
    </xf>
    <xf numFmtId="177" fontId="24" fillId="5" borderId="62" xfId="0" applyNumberFormat="1" applyFont="1" applyFill="1" applyBorder="1">
      <alignment vertical="center"/>
    </xf>
    <xf numFmtId="177" fontId="25" fillId="5" borderId="63" xfId="0" applyNumberFormat="1" applyFont="1" applyFill="1" applyBorder="1">
      <alignment vertical="center"/>
    </xf>
    <xf numFmtId="180" fontId="13" fillId="22" borderId="77" xfId="0" applyNumberFormat="1" applyFont="1" applyFill="1" applyBorder="1" applyAlignment="1">
      <alignment horizontal="center" vertical="center"/>
    </xf>
    <xf numFmtId="177" fontId="0" fillId="25" borderId="25" xfId="0" applyNumberFormat="1" applyFill="1" applyBorder="1" applyAlignment="1">
      <alignment horizontal="center" vertical="center"/>
    </xf>
    <xf numFmtId="177" fontId="21" fillId="14" borderId="54" xfId="0" applyNumberFormat="1" applyFont="1" applyFill="1" applyBorder="1" applyAlignment="1">
      <alignment horizontal="center" vertical="center"/>
    </xf>
    <xf numFmtId="177" fontId="12" fillId="14" borderId="64" xfId="0" applyNumberFormat="1" applyFont="1" applyFill="1" applyBorder="1">
      <alignment vertical="center"/>
    </xf>
    <xf numFmtId="177" fontId="18" fillId="14" borderId="57" xfId="0" applyNumberFormat="1" applyFont="1" applyFill="1" applyBorder="1">
      <alignment vertical="center"/>
    </xf>
    <xf numFmtId="177" fontId="12" fillId="13" borderId="26" xfId="0" applyNumberFormat="1" applyFont="1" applyFill="1" applyBorder="1">
      <alignment vertical="center"/>
    </xf>
    <xf numFmtId="177" fontId="21" fillId="15" borderId="54" xfId="0" applyNumberFormat="1" applyFont="1" applyFill="1" applyBorder="1">
      <alignment vertical="center"/>
    </xf>
    <xf numFmtId="177" fontId="18" fillId="2" borderId="80" xfId="0" applyNumberFormat="1" applyFont="1" applyFill="1" applyBorder="1">
      <alignment vertical="center"/>
    </xf>
    <xf numFmtId="177" fontId="0" fillId="20" borderId="81" xfId="0" applyNumberFormat="1" applyFill="1" applyBorder="1">
      <alignment vertical="center"/>
    </xf>
    <xf numFmtId="177" fontId="0" fillId="26" borderId="81" xfId="0" applyNumberFormat="1" applyFill="1" applyBorder="1">
      <alignment vertical="center"/>
    </xf>
    <xf numFmtId="177" fontId="0" fillId="0" borderId="82" xfId="0" applyNumberFormat="1" applyBorder="1">
      <alignment vertical="center"/>
    </xf>
    <xf numFmtId="180" fontId="13" fillId="22" borderId="83" xfId="0" applyNumberFormat="1" applyFont="1" applyFill="1" applyBorder="1" applyAlignment="1">
      <alignment horizontal="center" vertical="center"/>
    </xf>
    <xf numFmtId="177" fontId="0" fillId="23" borderId="72" xfId="0" applyNumberFormat="1" applyFill="1" applyBorder="1" applyAlignment="1">
      <alignment horizontal="center" vertical="center"/>
    </xf>
    <xf numFmtId="0" fontId="0" fillId="15" borderId="0" xfId="0" applyFill="1">
      <alignment vertical="center"/>
    </xf>
    <xf numFmtId="177" fontId="0" fillId="20" borderId="23" xfId="0" applyNumberFormat="1" applyFill="1" applyBorder="1">
      <alignment vertical="center"/>
    </xf>
    <xf numFmtId="177" fontId="0" fillId="20" borderId="46" xfId="0" applyNumberFormat="1" applyFill="1" applyBorder="1">
      <alignment vertical="center"/>
    </xf>
    <xf numFmtId="177" fontId="0" fillId="20" borderId="72" xfId="0" applyNumberFormat="1" applyFill="1" applyBorder="1">
      <alignment vertical="center"/>
    </xf>
    <xf numFmtId="177" fontId="0" fillId="20" borderId="54" xfId="0" applyNumberFormat="1" applyFill="1" applyBorder="1">
      <alignment vertical="center"/>
    </xf>
    <xf numFmtId="177" fontId="21" fillId="17" borderId="85" xfId="0" applyNumberFormat="1" applyFont="1" applyFill="1" applyBorder="1">
      <alignment vertical="center"/>
    </xf>
    <xf numFmtId="177" fontId="0" fillId="24" borderId="57" xfId="0" applyNumberFormat="1" applyFill="1" applyBorder="1">
      <alignment vertical="center"/>
    </xf>
    <xf numFmtId="177" fontId="21" fillId="17" borderId="87" xfId="0" applyNumberFormat="1" applyFont="1" applyFill="1" applyBorder="1">
      <alignment vertical="center"/>
    </xf>
    <xf numFmtId="177" fontId="21" fillId="17" borderId="88" xfId="0" applyNumberFormat="1" applyFont="1" applyFill="1" applyBorder="1">
      <alignment vertical="center"/>
    </xf>
    <xf numFmtId="177" fontId="0" fillId="26" borderId="0" xfId="0" applyNumberFormat="1" applyFill="1">
      <alignment vertical="center"/>
    </xf>
    <xf numFmtId="177" fontId="21" fillId="17" borderId="22" xfId="0" applyNumberFormat="1" applyFont="1" applyFill="1" applyBorder="1">
      <alignment vertical="center"/>
    </xf>
    <xf numFmtId="177" fontId="0" fillId="2" borderId="15" xfId="0" applyNumberFormat="1" applyFill="1" applyBorder="1">
      <alignment vertical="center"/>
    </xf>
    <xf numFmtId="0" fontId="0" fillId="20" borderId="0" xfId="0" applyFill="1">
      <alignment vertical="center"/>
    </xf>
    <xf numFmtId="177" fontId="3" fillId="0" borderId="0" xfId="0" applyNumberFormat="1" applyFont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29" borderId="0" xfId="0" applyFill="1" applyAlignment="1">
      <alignment horizontal="center" vertical="center"/>
    </xf>
    <xf numFmtId="0" fontId="20" fillId="29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8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9" borderId="93" xfId="0" applyFill="1" applyBorder="1">
      <alignment vertical="center"/>
    </xf>
    <xf numFmtId="0" fontId="0" fillId="29" borderId="93" xfId="0" applyFill="1" applyBorder="1" applyAlignment="1">
      <alignment horizontal="center" vertical="center"/>
    </xf>
    <xf numFmtId="0" fontId="0" fillId="28" borderId="94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6" borderId="45" xfId="0" applyFill="1" applyBorder="1" applyAlignment="1">
      <alignment horizontal="center" vertical="center"/>
    </xf>
    <xf numFmtId="0" fontId="0" fillId="10" borderId="95" xfId="0" applyFill="1" applyBorder="1" applyAlignment="1">
      <alignment horizontal="center" vertical="center"/>
    </xf>
    <xf numFmtId="0" fontId="0" fillId="3" borderId="95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97" xfId="0" applyFill="1" applyBorder="1" applyAlignment="1">
      <alignment horizontal="center" vertical="center"/>
    </xf>
    <xf numFmtId="0" fontId="0" fillId="16" borderId="94" xfId="0" applyFill="1" applyBorder="1">
      <alignment vertical="center"/>
    </xf>
    <xf numFmtId="0" fontId="0" fillId="29" borderId="98" xfId="0" applyFill="1" applyBorder="1" applyAlignment="1">
      <alignment horizontal="center" vertical="center"/>
    </xf>
    <xf numFmtId="0" fontId="0" fillId="28" borderId="95" xfId="0" applyFill="1" applyBorder="1" applyAlignment="1">
      <alignment horizontal="center" vertical="center"/>
    </xf>
    <xf numFmtId="0" fontId="0" fillId="28" borderId="14" xfId="0" applyFill="1" applyBorder="1" applyAlignment="1">
      <alignment horizontal="center" vertical="center"/>
    </xf>
    <xf numFmtId="0" fontId="0" fillId="28" borderId="94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28" borderId="45" xfId="0" applyFill="1" applyBorder="1" applyAlignment="1">
      <alignment horizontal="center" vertical="center"/>
    </xf>
    <xf numFmtId="0" fontId="0" fillId="5" borderId="95" xfId="0" applyFill="1" applyBorder="1" applyAlignment="1">
      <alignment horizontal="center" vertical="center"/>
    </xf>
    <xf numFmtId="0" fontId="0" fillId="5" borderId="94" xfId="0" applyFill="1" applyBorder="1" applyAlignment="1">
      <alignment horizontal="center" vertical="center"/>
    </xf>
    <xf numFmtId="0" fontId="0" fillId="30" borderId="19" xfId="0" applyFill="1" applyBorder="1" applyAlignment="1">
      <alignment horizontal="center" vertical="center"/>
    </xf>
    <xf numFmtId="0" fontId="0" fillId="23" borderId="15" xfId="0" applyFill="1" applyBorder="1" applyAlignment="1">
      <alignment horizontal="center" vertical="center"/>
    </xf>
    <xf numFmtId="0" fontId="0" fillId="23" borderId="95" xfId="0" applyFill="1" applyBorder="1" applyAlignment="1">
      <alignment horizontal="center" vertical="center"/>
    </xf>
    <xf numFmtId="0" fontId="0" fillId="23" borderId="94" xfId="0" applyFill="1" applyBorder="1" applyAlignment="1">
      <alignment horizontal="center" vertical="center"/>
    </xf>
    <xf numFmtId="0" fontId="0" fillId="16" borderId="101" xfId="0" applyFill="1" applyBorder="1">
      <alignment vertical="center"/>
    </xf>
    <xf numFmtId="0" fontId="0" fillId="29" borderId="102" xfId="0" applyFill="1" applyBorder="1" applyAlignment="1">
      <alignment horizontal="center" vertical="center"/>
    </xf>
    <xf numFmtId="0" fontId="0" fillId="29" borderId="94" xfId="0" applyFill="1" applyBorder="1" applyAlignment="1">
      <alignment horizontal="center" vertical="center"/>
    </xf>
    <xf numFmtId="0" fontId="0" fillId="16" borderId="94" xfId="0" applyFill="1" applyBorder="1" applyAlignment="1">
      <alignment horizontal="center" vertical="center"/>
    </xf>
    <xf numFmtId="0" fontId="0" fillId="29" borderId="103" xfId="0" applyFill="1" applyBorder="1" applyAlignment="1">
      <alignment horizontal="center" vertical="center"/>
    </xf>
    <xf numFmtId="0" fontId="0" fillId="29" borderId="104" xfId="0" applyFill="1" applyBorder="1" applyAlignment="1">
      <alignment horizontal="center" vertical="center"/>
    </xf>
    <xf numFmtId="0" fontId="0" fillId="29" borderId="105" xfId="0" applyFill="1" applyBorder="1" applyAlignment="1">
      <alignment horizontal="center" vertical="center"/>
    </xf>
    <xf numFmtId="0" fontId="0" fillId="16" borderId="103" xfId="0" applyFill="1" applyBorder="1">
      <alignment vertical="center"/>
    </xf>
    <xf numFmtId="178" fontId="0" fillId="2" borderId="15" xfId="0" applyNumberFormat="1" applyFill="1" applyBorder="1">
      <alignment vertical="center"/>
    </xf>
    <xf numFmtId="176" fontId="0" fillId="0" borderId="0" xfId="0" applyNumberFormat="1">
      <alignment vertical="center"/>
    </xf>
    <xf numFmtId="176" fontId="0" fillId="16" borderId="15" xfId="0" applyNumberFormat="1" applyFill="1" applyBorder="1">
      <alignment vertical="center"/>
    </xf>
    <xf numFmtId="176" fontId="0" fillId="16" borderId="19" xfId="0" applyNumberFormat="1" applyFill="1" applyBorder="1">
      <alignment vertical="center"/>
    </xf>
    <xf numFmtId="176" fontId="0" fillId="3" borderId="2" xfId="0" applyNumberFormat="1" applyFill="1" applyBorder="1">
      <alignment vertical="center"/>
    </xf>
    <xf numFmtId="177" fontId="0" fillId="3" borderId="13" xfId="0" applyNumberFormat="1" applyFill="1" applyBorder="1">
      <alignment vertical="center"/>
    </xf>
    <xf numFmtId="177" fontId="0" fillId="2" borderId="14" xfId="0" applyNumberFormat="1" applyFill="1" applyBorder="1">
      <alignment vertical="center"/>
    </xf>
    <xf numFmtId="177" fontId="1" fillId="8" borderId="13" xfId="0" applyNumberFormat="1" applyFont="1" applyFill="1" applyBorder="1">
      <alignment vertical="center"/>
    </xf>
    <xf numFmtId="177" fontId="1" fillId="9" borderId="90" xfId="0" applyNumberFormat="1" applyFont="1" applyFill="1" applyBorder="1">
      <alignment vertical="center"/>
    </xf>
    <xf numFmtId="177" fontId="0" fillId="16" borderId="15" xfId="0" applyNumberFormat="1" applyFill="1" applyBorder="1">
      <alignment vertical="center"/>
    </xf>
    <xf numFmtId="177" fontId="15" fillId="2" borderId="15" xfId="0" applyNumberFormat="1" applyFont="1" applyFill="1" applyBorder="1">
      <alignment vertical="center"/>
    </xf>
    <xf numFmtId="177" fontId="15" fillId="0" borderId="0" xfId="0" applyNumberFormat="1" applyFont="1">
      <alignment vertical="center"/>
    </xf>
    <xf numFmtId="177" fontId="14" fillId="0" borderId="0" xfId="0" applyNumberFormat="1" applyFont="1">
      <alignment vertical="center"/>
    </xf>
    <xf numFmtId="177" fontId="15" fillId="16" borderId="15" xfId="0" applyNumberFormat="1" applyFont="1" applyFill="1" applyBorder="1">
      <alignment vertical="center"/>
    </xf>
    <xf numFmtId="177" fontId="14" fillId="20" borderId="0" xfId="0" applyNumberFormat="1" applyFont="1" applyFill="1" applyBorder="1" applyAlignment="1">
      <alignment horizontal="center" vertical="center"/>
    </xf>
    <xf numFmtId="178" fontId="0" fillId="2" borderId="14" xfId="0" applyNumberFormat="1" applyFill="1" applyBorder="1">
      <alignment vertical="center"/>
    </xf>
    <xf numFmtId="177" fontId="15" fillId="2" borderId="14" xfId="0" applyNumberFormat="1" applyFont="1" applyFill="1" applyBorder="1">
      <alignment vertical="center"/>
    </xf>
    <xf numFmtId="177" fontId="0" fillId="2" borderId="0" xfId="0" applyNumberFormat="1" applyFill="1" applyBorder="1">
      <alignment vertical="center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77" fontId="15" fillId="0" borderId="0" xfId="0" applyNumberFormat="1" applyFont="1" applyFill="1">
      <alignment vertical="center"/>
    </xf>
    <xf numFmtId="177" fontId="0" fillId="3" borderId="2" xfId="0" applyNumberFormat="1" applyFill="1" applyBorder="1">
      <alignment vertical="center"/>
    </xf>
    <xf numFmtId="177" fontId="0" fillId="16" borderId="91" xfId="0" applyNumberFormat="1" applyFill="1" applyBorder="1">
      <alignment vertical="center"/>
    </xf>
    <xf numFmtId="179" fontId="0" fillId="0" borderId="0" xfId="0" applyNumberFormat="1" applyFill="1">
      <alignment vertical="center"/>
    </xf>
    <xf numFmtId="177" fontId="0" fillId="2" borderId="1" xfId="0" applyNumberFormat="1" applyFill="1" applyBorder="1">
      <alignment vertical="center"/>
    </xf>
    <xf numFmtId="177" fontId="0" fillId="26" borderId="2" xfId="0" applyNumberFormat="1" applyFill="1" applyBorder="1">
      <alignment vertical="center"/>
    </xf>
    <xf numFmtId="177" fontId="0" fillId="2" borderId="12" xfId="0" applyNumberFormat="1" applyFill="1" applyBorder="1">
      <alignment vertical="center"/>
    </xf>
    <xf numFmtId="177" fontId="0" fillId="2" borderId="13" xfId="0" applyNumberFormat="1" applyFill="1" applyBorder="1">
      <alignment vertical="center"/>
    </xf>
    <xf numFmtId="0" fontId="0" fillId="2" borderId="61" xfId="0" applyFill="1" applyBorder="1">
      <alignment vertical="center"/>
    </xf>
    <xf numFmtId="177" fontId="0" fillId="2" borderId="90" xfId="0" applyNumberFormat="1" applyFill="1" applyBorder="1">
      <alignment vertical="center"/>
    </xf>
    <xf numFmtId="0" fontId="0" fillId="14" borderId="0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9" xfId="0" applyFill="1" applyBorder="1" applyAlignment="1">
      <alignment horizontal="center" vertical="center"/>
    </xf>
    <xf numFmtId="177" fontId="0" fillId="16" borderId="2" xfId="0" applyNumberFormat="1" applyFill="1" applyBorder="1">
      <alignment vertical="center"/>
    </xf>
    <xf numFmtId="177" fontId="0" fillId="16" borderId="90" xfId="0" applyNumberFormat="1" applyFill="1" applyBorder="1">
      <alignment vertical="center"/>
    </xf>
    <xf numFmtId="177" fontId="10" fillId="2" borderId="15" xfId="0" applyNumberFormat="1" applyFont="1" applyFill="1" applyBorder="1">
      <alignment vertical="center"/>
    </xf>
    <xf numFmtId="177" fontId="10" fillId="2" borderId="10" xfId="0" applyNumberFormat="1" applyFont="1" applyFill="1" applyBorder="1">
      <alignment vertical="center"/>
    </xf>
    <xf numFmtId="177" fontId="0" fillId="2" borderId="7" xfId="0" applyNumberFormat="1" applyFill="1" applyBorder="1" applyAlignment="1">
      <alignment horizontal="center" vertical="center"/>
    </xf>
    <xf numFmtId="177" fontId="0" fillId="2" borderId="5" xfId="0" applyNumberFormat="1" applyFill="1" applyBorder="1" applyAlignment="1">
      <alignment horizontal="center" vertical="center"/>
    </xf>
    <xf numFmtId="177" fontId="0" fillId="2" borderId="6" xfId="0" applyNumberFormat="1" applyFill="1" applyBorder="1" applyAlignment="1">
      <alignment horizontal="center" vertical="center"/>
    </xf>
    <xf numFmtId="177" fontId="10" fillId="2" borderId="107" xfId="0" applyNumberFormat="1" applyFont="1" applyFill="1" applyBorder="1">
      <alignment vertical="center"/>
    </xf>
    <xf numFmtId="0" fontId="35" fillId="13" borderId="0" xfId="0" applyFont="1" applyFill="1">
      <alignment vertical="center"/>
    </xf>
    <xf numFmtId="0" fontId="0" fillId="13" borderId="0" xfId="0" applyFill="1">
      <alignment vertical="center"/>
    </xf>
    <xf numFmtId="0" fontId="0" fillId="18" borderId="0" xfId="0" applyFill="1">
      <alignment vertical="center"/>
    </xf>
    <xf numFmtId="0" fontId="0" fillId="24" borderId="0" xfId="0" applyFill="1">
      <alignment vertical="center"/>
    </xf>
    <xf numFmtId="0" fontId="0" fillId="26" borderId="0" xfId="0" applyFill="1" applyBorder="1">
      <alignment vertical="center"/>
    </xf>
    <xf numFmtId="177" fontId="0" fillId="26" borderId="0" xfId="0" applyNumberFormat="1" applyFill="1" applyBorder="1">
      <alignment vertical="center"/>
    </xf>
    <xf numFmtId="177" fontId="11" fillId="11" borderId="18" xfId="0" applyNumberFormat="1" applyFont="1" applyFill="1" applyBorder="1">
      <alignment vertical="center"/>
    </xf>
    <xf numFmtId="177" fontId="0" fillId="11" borderId="91" xfId="0" applyNumberFormat="1" applyFill="1" applyBorder="1">
      <alignment vertical="center"/>
    </xf>
    <xf numFmtId="177" fontId="0" fillId="11" borderId="111" xfId="0" applyNumberFormat="1" applyFill="1" applyBorder="1">
      <alignment vertical="center"/>
    </xf>
    <xf numFmtId="177" fontId="0" fillId="11" borderId="92" xfId="0" applyNumberFormat="1" applyFill="1" applyBorder="1">
      <alignment vertical="center"/>
    </xf>
    <xf numFmtId="177" fontId="0" fillId="11" borderId="112" xfId="0" applyNumberFormat="1" applyFill="1" applyBorder="1">
      <alignment vertical="center"/>
    </xf>
    <xf numFmtId="0" fontId="0" fillId="33" borderId="0" xfId="0" applyFill="1">
      <alignment vertical="center"/>
    </xf>
    <xf numFmtId="0" fontId="0" fillId="33" borderId="0" xfId="0" applyFill="1" applyBorder="1">
      <alignment vertical="center"/>
    </xf>
    <xf numFmtId="0" fontId="36" fillId="20" borderId="0" xfId="0" applyFont="1" applyFill="1">
      <alignment vertical="center"/>
    </xf>
    <xf numFmtId="179" fontId="0" fillId="34" borderId="0" xfId="0" applyNumberFormat="1" applyFill="1">
      <alignment vertical="center"/>
    </xf>
    <xf numFmtId="0" fontId="0" fillId="34" borderId="0" xfId="0" applyFill="1">
      <alignment vertical="center"/>
    </xf>
    <xf numFmtId="177" fontId="4" fillId="2" borderId="27" xfId="1" applyNumberFormat="1" applyFill="1" applyBorder="1" applyAlignment="1">
      <alignment horizontal="center" vertical="center"/>
    </xf>
    <xf numFmtId="0" fontId="0" fillId="15" borderId="0" xfId="0" applyFill="1" applyBorder="1">
      <alignment vertical="center"/>
    </xf>
    <xf numFmtId="177" fontId="0" fillId="20" borderId="0" xfId="0" applyNumberFormat="1" applyFill="1" applyBorder="1">
      <alignment vertical="center"/>
    </xf>
    <xf numFmtId="0" fontId="0" fillId="15" borderId="46" xfId="0" applyFill="1" applyBorder="1">
      <alignment vertical="center"/>
    </xf>
    <xf numFmtId="0" fontId="0" fillId="15" borderId="46" xfId="0" applyFill="1" applyBorder="1" applyAlignment="1">
      <alignment horizontal="center" vertical="center" wrapText="1"/>
    </xf>
    <xf numFmtId="0" fontId="0" fillId="16" borderId="91" xfId="0" applyFill="1" applyBorder="1" applyAlignment="1">
      <alignment horizontal="center" vertical="center" wrapText="1"/>
    </xf>
    <xf numFmtId="0" fontId="0" fillId="14" borderId="117" xfId="0" applyFill="1" applyBorder="1" applyAlignment="1">
      <alignment horizontal="center" vertical="center" wrapText="1"/>
    </xf>
    <xf numFmtId="0" fontId="0" fillId="15" borderId="62" xfId="0" applyFill="1" applyBorder="1">
      <alignment vertical="center"/>
    </xf>
    <xf numFmtId="176" fontId="0" fillId="15" borderId="62" xfId="0" applyNumberFormat="1" applyFill="1" applyBorder="1">
      <alignment vertical="center"/>
    </xf>
    <xf numFmtId="176" fontId="0" fillId="3" borderId="92" xfId="0" applyNumberFormat="1" applyFill="1" applyBorder="1">
      <alignment vertical="center"/>
    </xf>
    <xf numFmtId="176" fontId="0" fillId="2" borderId="92" xfId="0" applyNumberFormat="1" applyFill="1" applyBorder="1">
      <alignment vertical="center"/>
    </xf>
    <xf numFmtId="176" fontId="15" fillId="15" borderId="62" xfId="0" applyNumberFormat="1" applyFont="1" applyFill="1" applyBorder="1">
      <alignment vertical="center"/>
    </xf>
    <xf numFmtId="176" fontId="15" fillId="14" borderId="84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0" fillId="15" borderId="0" xfId="0" applyNumberFormat="1" applyFill="1" applyBorder="1">
      <alignment vertical="center"/>
    </xf>
    <xf numFmtId="177" fontId="0" fillId="15" borderId="121" xfId="0" applyNumberFormat="1" applyFill="1" applyBorder="1">
      <alignment vertical="center"/>
    </xf>
    <xf numFmtId="178" fontId="0" fillId="2" borderId="125" xfId="0" applyNumberFormat="1" applyFill="1" applyBorder="1" applyAlignment="1">
      <alignment horizontal="center" vertical="center"/>
    </xf>
    <xf numFmtId="178" fontId="0" fillId="2" borderId="126" xfId="0" applyNumberFormat="1" applyFill="1" applyBorder="1" applyAlignment="1">
      <alignment horizontal="right" vertical="center"/>
    </xf>
    <xf numFmtId="178" fontId="0" fillId="2" borderId="127" xfId="0" applyNumberFormat="1" applyFill="1" applyBorder="1" applyAlignment="1">
      <alignment horizontal="right" vertical="center"/>
    </xf>
    <xf numFmtId="178" fontId="0" fillId="2" borderId="36" xfId="0" applyNumberFormat="1" applyFill="1" applyBorder="1" applyAlignment="1">
      <alignment horizontal="right" vertical="center"/>
    </xf>
    <xf numFmtId="178" fontId="0" fillId="2" borderId="37" xfId="0" applyNumberFormat="1" applyFill="1" applyBorder="1" applyAlignment="1">
      <alignment horizontal="right" vertical="center"/>
    </xf>
    <xf numFmtId="177" fontId="12" fillId="2" borderId="0" xfId="0" applyNumberFormat="1" applyFont="1" applyFill="1" applyBorder="1">
      <alignment vertical="center"/>
    </xf>
    <xf numFmtId="177" fontId="20" fillId="14" borderId="0" xfId="0" applyNumberFormat="1" applyFont="1" applyFill="1" applyBorder="1">
      <alignment vertical="center"/>
    </xf>
    <xf numFmtId="177" fontId="20" fillId="0" borderId="0" xfId="0" applyNumberFormat="1" applyFont="1" applyBorder="1">
      <alignment vertical="center"/>
    </xf>
    <xf numFmtId="177" fontId="21" fillId="14" borderId="0" xfId="0" applyNumberFormat="1" applyFont="1" applyFill="1" applyBorder="1" applyAlignment="1">
      <alignment horizontal="center" vertical="center"/>
    </xf>
    <xf numFmtId="177" fontId="21" fillId="14" borderId="0" xfId="0" applyNumberFormat="1" applyFont="1" applyFill="1" applyBorder="1">
      <alignment vertical="center"/>
    </xf>
    <xf numFmtId="177" fontId="22" fillId="14" borderId="0" xfId="0" applyNumberFormat="1" applyFont="1" applyFill="1" applyBorder="1">
      <alignment vertical="center"/>
    </xf>
    <xf numFmtId="177" fontId="23" fillId="14" borderId="0" xfId="0" applyNumberFormat="1" applyFont="1" applyFill="1" applyBorder="1">
      <alignment vertical="center"/>
    </xf>
    <xf numFmtId="177" fontId="24" fillId="14" borderId="0" xfId="0" applyNumberFormat="1" applyFont="1" applyFill="1" applyBorder="1">
      <alignment vertical="center"/>
    </xf>
    <xf numFmtId="177" fontId="25" fillId="14" borderId="0" xfId="0" applyNumberFormat="1" applyFont="1" applyFill="1" applyBorder="1">
      <alignment vertical="center"/>
    </xf>
    <xf numFmtId="180" fontId="13" fillId="14" borderId="0" xfId="0" applyNumberFormat="1" applyFont="1" applyFill="1" applyBorder="1" applyAlignment="1">
      <alignment horizontal="center" vertical="center"/>
    </xf>
    <xf numFmtId="177" fontId="0" fillId="14" borderId="0" xfId="0" applyNumberFormat="1" applyFill="1" applyBorder="1" applyAlignment="1">
      <alignment horizontal="center" vertical="center"/>
    </xf>
    <xf numFmtId="177" fontId="21" fillId="15" borderId="0" xfId="0" applyNumberFormat="1" applyFont="1" applyFill="1" applyBorder="1">
      <alignment vertical="center"/>
    </xf>
    <xf numFmtId="177" fontId="0" fillId="14" borderId="54" xfId="0" applyNumberFormat="1" applyFill="1" applyBorder="1">
      <alignment vertical="center"/>
    </xf>
    <xf numFmtId="178" fontId="0" fillId="15" borderId="0" xfId="0" applyNumberFormat="1" applyFill="1" applyBorder="1">
      <alignment vertical="center"/>
    </xf>
    <xf numFmtId="177" fontId="0" fillId="2" borderId="0" xfId="0" applyNumberFormat="1" applyFill="1" applyBorder="1" applyAlignment="1">
      <alignment horizontal="center" vertical="center" wrapText="1"/>
    </xf>
    <xf numFmtId="0" fontId="0" fillId="34" borderId="0" xfId="0" applyFont="1" applyFill="1">
      <alignment vertical="center"/>
    </xf>
    <xf numFmtId="0" fontId="0" fillId="3" borderId="129" xfId="0" applyFill="1" applyBorder="1">
      <alignment vertical="center"/>
    </xf>
    <xf numFmtId="0" fontId="0" fillId="3" borderId="130" xfId="0" applyFill="1" applyBorder="1">
      <alignment vertical="center"/>
    </xf>
    <xf numFmtId="0" fontId="0" fillId="3" borderId="131" xfId="0" applyFill="1" applyBorder="1">
      <alignment vertical="center"/>
    </xf>
    <xf numFmtId="177" fontId="13" fillId="18" borderId="132" xfId="0" applyNumberFormat="1" applyFont="1" applyFill="1" applyBorder="1" applyAlignment="1">
      <alignment horizontal="center" vertical="center"/>
    </xf>
    <xf numFmtId="177" fontId="14" fillId="21" borderId="56" xfId="0" applyNumberFormat="1" applyFont="1" applyFill="1" applyBorder="1">
      <alignment vertical="center"/>
    </xf>
    <xf numFmtId="177" fontId="18" fillId="3" borderId="56" xfId="0" applyNumberFormat="1" applyFont="1" applyFill="1" applyBorder="1">
      <alignment vertical="center"/>
    </xf>
    <xf numFmtId="0" fontId="3" fillId="29" borderId="0" xfId="0" applyFont="1" applyFill="1">
      <alignment vertical="center"/>
    </xf>
    <xf numFmtId="177" fontId="18" fillId="29" borderId="0" xfId="0" applyNumberFormat="1" applyFont="1" applyFill="1">
      <alignment vertical="center"/>
    </xf>
    <xf numFmtId="177" fontId="13" fillId="14" borderId="133" xfId="0" applyNumberFormat="1" applyFont="1" applyFill="1" applyBorder="1" applyAlignment="1">
      <alignment horizontal="center" vertical="center"/>
    </xf>
    <xf numFmtId="177" fontId="17" fillId="19" borderId="133" xfId="0" applyNumberFormat="1" applyFont="1" applyFill="1" applyBorder="1" applyAlignment="1">
      <alignment horizontal="center" vertical="center"/>
    </xf>
    <xf numFmtId="177" fontId="13" fillId="19" borderId="133" xfId="0" applyNumberFormat="1" applyFont="1" applyFill="1" applyBorder="1" applyAlignment="1">
      <alignment horizontal="center" vertical="center"/>
    </xf>
    <xf numFmtId="49" fontId="13" fillId="19" borderId="133" xfId="0" applyNumberFormat="1" applyFont="1" applyFill="1" applyBorder="1" applyAlignment="1">
      <alignment horizontal="center" vertical="center"/>
    </xf>
    <xf numFmtId="177" fontId="0" fillId="15" borderId="133" xfId="0" applyNumberFormat="1" applyFill="1" applyBorder="1">
      <alignment vertical="center"/>
    </xf>
    <xf numFmtId="177" fontId="0" fillId="14" borderId="133" xfId="0" applyNumberFormat="1" applyFill="1" applyBorder="1">
      <alignment vertical="center"/>
    </xf>
    <xf numFmtId="177" fontId="0" fillId="20" borderId="136" xfId="0" applyNumberFormat="1" applyFill="1" applyBorder="1">
      <alignment vertical="center"/>
    </xf>
    <xf numFmtId="177" fontId="0" fillId="20" borderId="134" xfId="0" applyNumberFormat="1" applyFill="1" applyBorder="1">
      <alignment vertical="center"/>
    </xf>
    <xf numFmtId="177" fontId="21" fillId="15" borderId="146" xfId="0" applyNumberFormat="1" applyFont="1" applyFill="1" applyBorder="1">
      <alignment vertical="center"/>
    </xf>
    <xf numFmtId="177" fontId="21" fillId="15" borderId="136" xfId="0" applyNumberFormat="1" applyFont="1" applyFill="1" applyBorder="1">
      <alignment vertical="center"/>
    </xf>
    <xf numFmtId="177" fontId="12" fillId="2" borderId="147" xfId="0" applyNumberFormat="1" applyFont="1" applyFill="1" applyBorder="1">
      <alignment vertical="center"/>
    </xf>
    <xf numFmtId="177" fontId="18" fillId="2" borderId="148" xfId="0" applyNumberFormat="1" applyFont="1" applyFill="1" applyBorder="1">
      <alignment vertical="center"/>
    </xf>
    <xf numFmtId="177" fontId="0" fillId="4" borderId="149" xfId="0" applyNumberFormat="1" applyFill="1" applyBorder="1">
      <alignment vertical="center"/>
    </xf>
    <xf numFmtId="177" fontId="0" fillId="26" borderId="149" xfId="0" applyNumberFormat="1" applyFill="1" applyBorder="1">
      <alignment vertical="center"/>
    </xf>
    <xf numFmtId="177" fontId="0" fillId="0" borderId="150" xfId="0" applyNumberFormat="1" applyBorder="1">
      <alignment vertical="center"/>
    </xf>
    <xf numFmtId="180" fontId="13" fillId="22" borderId="151" xfId="0" applyNumberFormat="1" applyFont="1" applyFill="1" applyBorder="1" applyAlignment="1">
      <alignment horizontal="center" vertical="center"/>
    </xf>
    <xf numFmtId="177" fontId="0" fillId="25" borderId="145" xfId="0" applyNumberFormat="1" applyFill="1" applyBorder="1" applyAlignment="1">
      <alignment horizontal="center" vertical="center"/>
    </xf>
    <xf numFmtId="0" fontId="0" fillId="20" borderId="64" xfId="0" applyFill="1" applyBorder="1">
      <alignment vertical="center"/>
    </xf>
    <xf numFmtId="0" fontId="0" fillId="34" borderId="64" xfId="0" applyFill="1" applyBorder="1">
      <alignment vertical="center"/>
    </xf>
    <xf numFmtId="0" fontId="0" fillId="14" borderId="33" xfId="0" applyFill="1" applyBorder="1">
      <alignment vertical="center"/>
    </xf>
    <xf numFmtId="0" fontId="0" fillId="14" borderId="34" xfId="0" applyFill="1" applyBorder="1">
      <alignment vertical="center"/>
    </xf>
    <xf numFmtId="0" fontId="0" fillId="14" borderId="152" xfId="0" applyFill="1" applyBorder="1">
      <alignment vertical="center"/>
    </xf>
    <xf numFmtId="0" fontId="0" fillId="14" borderId="40" xfId="0" applyFill="1" applyBorder="1">
      <alignment vertical="center"/>
    </xf>
    <xf numFmtId="0" fontId="0" fillId="14" borderId="41" xfId="0" applyFill="1" applyBorder="1">
      <alignment vertical="center"/>
    </xf>
    <xf numFmtId="0" fontId="0" fillId="16" borderId="105" xfId="0" applyFill="1" applyBorder="1">
      <alignment vertical="center"/>
    </xf>
    <xf numFmtId="177" fontId="5" fillId="11" borderId="23" xfId="0" applyNumberFormat="1" applyFont="1" applyFill="1" applyBorder="1" applyAlignment="1">
      <alignment horizontal="center" vertical="center" wrapText="1"/>
    </xf>
    <xf numFmtId="177" fontId="5" fillId="11" borderId="23" xfId="0" applyNumberFormat="1" applyFont="1" applyFill="1" applyBorder="1" applyAlignment="1">
      <alignment horizontal="center" vertical="center"/>
    </xf>
    <xf numFmtId="177" fontId="5" fillId="11" borderId="22" xfId="0" applyNumberFormat="1" applyFont="1" applyFill="1" applyBorder="1" applyAlignment="1">
      <alignment horizontal="center" vertical="center"/>
    </xf>
    <xf numFmtId="176" fontId="29" fillId="31" borderId="72" xfId="2" applyNumberFormat="1" applyBorder="1">
      <alignment vertical="center"/>
    </xf>
    <xf numFmtId="176" fontId="29" fillId="31" borderId="0" xfId="2" applyNumberFormat="1" applyBorder="1">
      <alignment vertical="center"/>
    </xf>
    <xf numFmtId="176" fontId="29" fillId="31" borderId="57" xfId="2" applyNumberFormat="1" applyBorder="1">
      <alignment vertical="center"/>
    </xf>
    <xf numFmtId="176" fontId="29" fillId="31" borderId="62" xfId="2" applyNumberFormat="1" applyBorder="1">
      <alignment vertical="center"/>
    </xf>
    <xf numFmtId="176" fontId="29" fillId="31" borderId="63" xfId="2" applyNumberFormat="1" applyBorder="1">
      <alignment vertical="center"/>
    </xf>
    <xf numFmtId="0" fontId="0" fillId="15" borderId="57" xfId="0" applyFill="1" applyBorder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176" fontId="0" fillId="3" borderId="0" xfId="0" applyNumberFormat="1" applyFill="1">
      <alignment vertical="center"/>
    </xf>
    <xf numFmtId="177" fontId="13" fillId="14" borderId="155" xfId="0" applyNumberFormat="1" applyFont="1" applyFill="1" applyBorder="1">
      <alignment vertical="center"/>
    </xf>
    <xf numFmtId="177" fontId="0" fillId="14" borderId="156" xfId="0" applyNumberFormat="1" applyFill="1" applyBorder="1">
      <alignment vertical="center"/>
    </xf>
    <xf numFmtId="177" fontId="0" fillId="14" borderId="157" xfId="0" applyNumberFormat="1" applyFill="1" applyBorder="1">
      <alignment vertical="center"/>
    </xf>
    <xf numFmtId="177" fontId="13" fillId="14" borderId="158" xfId="0" applyNumberFormat="1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177" fontId="4" fillId="16" borderId="15" xfId="1" applyNumberFormat="1" applyFill="1" applyBorder="1" applyAlignment="1">
      <alignment horizontal="right" vertical="center"/>
    </xf>
    <xf numFmtId="177" fontId="4" fillId="16" borderId="19" xfId="1" applyNumberFormat="1" applyFill="1" applyBorder="1" applyAlignment="1">
      <alignment horizontal="right" vertical="center"/>
    </xf>
    <xf numFmtId="177" fontId="5" fillId="3" borderId="1" xfId="0" applyNumberFormat="1" applyFont="1" applyFill="1" applyBorder="1" applyAlignment="1">
      <alignment horizontal="right" vertical="center"/>
    </xf>
    <xf numFmtId="177" fontId="5" fillId="3" borderId="12" xfId="0" applyNumberFormat="1" applyFont="1" applyFill="1" applyBorder="1" applyAlignment="1">
      <alignment horizontal="right" vertical="center"/>
    </xf>
    <xf numFmtId="177" fontId="1" fillId="25" borderId="12" xfId="0" applyNumberFormat="1" applyFont="1" applyFill="1" applyBorder="1" applyAlignment="1">
      <alignment horizontal="right" vertical="center"/>
    </xf>
    <xf numFmtId="177" fontId="1" fillId="17" borderId="89" xfId="0" applyNumberFormat="1" applyFont="1" applyFill="1" applyBorder="1" applyAlignment="1">
      <alignment horizontal="right" vertical="center"/>
    </xf>
    <xf numFmtId="177" fontId="0" fillId="16" borderId="10" xfId="0" applyNumberFormat="1" applyFill="1" applyBorder="1" applyAlignment="1">
      <alignment horizontal="right" vertical="center"/>
    </xf>
    <xf numFmtId="177" fontId="0" fillId="16" borderId="15" xfId="0" applyNumberFormat="1" applyFill="1" applyBorder="1" applyAlignment="1">
      <alignment horizontal="right" vertical="center"/>
    </xf>
    <xf numFmtId="177" fontId="0" fillId="2" borderId="15" xfId="0" applyNumberFormat="1" applyFill="1" applyBorder="1" applyAlignment="1">
      <alignment horizontal="right" vertical="center"/>
    </xf>
    <xf numFmtId="177" fontId="15" fillId="16" borderId="15" xfId="0" applyNumberFormat="1" applyFont="1" applyFill="1" applyBorder="1" applyAlignment="1">
      <alignment horizontal="right" vertical="center"/>
    </xf>
    <xf numFmtId="177" fontId="15" fillId="2" borderId="15" xfId="0" applyNumberFormat="1" applyFon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center" vertical="center"/>
    </xf>
    <xf numFmtId="24" fontId="0" fillId="0" borderId="0" xfId="0" applyNumberFormat="1">
      <alignment vertical="center"/>
    </xf>
    <xf numFmtId="0" fontId="4" fillId="26" borderId="6" xfId="1" applyFill="1" applyBorder="1" applyAlignment="1">
      <alignment horizontal="center" vertical="center"/>
    </xf>
    <xf numFmtId="177" fontId="0" fillId="7" borderId="45" xfId="0" applyNumberFormat="1" applyFill="1" applyBorder="1">
      <alignment vertical="center"/>
    </xf>
    <xf numFmtId="177" fontId="0" fillId="8" borderId="45" xfId="0" applyNumberFormat="1" applyFill="1" applyBorder="1">
      <alignment vertical="center"/>
    </xf>
    <xf numFmtId="177" fontId="0" fillId="8" borderId="159" xfId="0" applyNumberFormat="1" applyFill="1" applyBorder="1">
      <alignment vertical="center"/>
    </xf>
    <xf numFmtId="177" fontId="0" fillId="3" borderId="110" xfId="0" applyNumberFormat="1" applyFill="1" applyBorder="1">
      <alignment vertical="center"/>
    </xf>
    <xf numFmtId="177" fontId="0" fillId="8" borderId="107" xfId="0" applyNumberFormat="1" applyFill="1" applyBorder="1">
      <alignment vertical="center"/>
    </xf>
    <xf numFmtId="177" fontId="0" fillId="4" borderId="110" xfId="0" applyNumberFormat="1" applyFill="1" applyBorder="1">
      <alignment vertical="center"/>
    </xf>
    <xf numFmtId="177" fontId="0" fillId="9" borderId="160" xfId="0" applyNumberFormat="1" applyFill="1" applyBorder="1">
      <alignment vertical="center"/>
    </xf>
    <xf numFmtId="176" fontId="0" fillId="7" borderId="111" xfId="0" applyNumberFormat="1" applyFill="1" applyBorder="1">
      <alignment vertical="center"/>
    </xf>
    <xf numFmtId="178" fontId="0" fillId="17" borderId="22" xfId="0" applyNumberFormat="1" applyFill="1" applyBorder="1">
      <alignment vertical="center"/>
    </xf>
    <xf numFmtId="0" fontId="0" fillId="17" borderId="161" xfId="0" applyFill="1" applyBorder="1">
      <alignment vertical="center"/>
    </xf>
    <xf numFmtId="177" fontId="0" fillId="17" borderId="99" xfId="0" applyNumberFormat="1" applyFill="1" applyBorder="1">
      <alignment vertical="center"/>
    </xf>
    <xf numFmtId="177" fontId="0" fillId="4" borderId="22" xfId="0" applyNumberFormat="1" applyFill="1" applyBorder="1">
      <alignment vertical="center"/>
    </xf>
    <xf numFmtId="177" fontId="0" fillId="17" borderId="25" xfId="0" applyNumberFormat="1" applyFill="1" applyBorder="1">
      <alignment vertical="center"/>
    </xf>
    <xf numFmtId="0" fontId="0" fillId="17" borderId="99" xfId="0" applyFill="1" applyBorder="1">
      <alignment vertical="center"/>
    </xf>
    <xf numFmtId="178" fontId="0" fillId="5" borderId="22" xfId="0" applyNumberFormat="1" applyFill="1" applyBorder="1">
      <alignment vertical="center"/>
    </xf>
    <xf numFmtId="0" fontId="0" fillId="5" borderId="161" xfId="0" applyFill="1" applyBorder="1">
      <alignment vertical="center"/>
    </xf>
    <xf numFmtId="177" fontId="0" fillId="5" borderId="99" xfId="0" applyNumberFormat="1" applyFill="1" applyBorder="1">
      <alignment vertical="center"/>
    </xf>
    <xf numFmtId="177" fontId="0" fillId="5" borderId="154" xfId="0" applyNumberFormat="1" applyFill="1" applyBorder="1">
      <alignment vertical="center"/>
    </xf>
    <xf numFmtId="177" fontId="0" fillId="5" borderId="161" xfId="0" applyNumberFormat="1" applyFill="1" applyBorder="1">
      <alignment vertical="center"/>
    </xf>
    <xf numFmtId="177" fontId="0" fillId="5" borderId="25" xfId="0" applyNumberFormat="1" applyFill="1" applyBorder="1">
      <alignment vertical="center"/>
    </xf>
    <xf numFmtId="177" fontId="0" fillId="30" borderId="13" xfId="0" applyNumberFormat="1" applyFill="1" applyBorder="1" applyAlignment="1">
      <alignment horizontal="right" vertical="center"/>
    </xf>
    <xf numFmtId="177" fontId="4" fillId="3" borderId="15" xfId="1" applyNumberFormat="1" applyFill="1" applyBorder="1" applyAlignment="1">
      <alignment horizontal="right" vertical="center"/>
    </xf>
    <xf numFmtId="176" fontId="0" fillId="3" borderId="15" xfId="0" applyNumberFormat="1" applyFill="1" applyBorder="1">
      <alignment vertical="center"/>
    </xf>
    <xf numFmtId="177" fontId="4" fillId="3" borderId="19" xfId="1" applyNumberFormat="1" applyFill="1" applyBorder="1" applyAlignment="1">
      <alignment horizontal="right" vertical="center"/>
    </xf>
    <xf numFmtId="177" fontId="0" fillId="3" borderId="10" xfId="0" applyNumberFormat="1" applyFill="1" applyBorder="1" applyAlignment="1">
      <alignment horizontal="right" vertical="center"/>
    </xf>
    <xf numFmtId="177" fontId="0" fillId="3" borderId="15" xfId="0" applyNumberFormat="1" applyFill="1" applyBorder="1" applyAlignment="1">
      <alignment horizontal="right" vertical="center"/>
    </xf>
    <xf numFmtId="177" fontId="0" fillId="3" borderId="15" xfId="0" applyNumberFormat="1" applyFill="1" applyBorder="1">
      <alignment vertical="center"/>
    </xf>
    <xf numFmtId="177" fontId="15" fillId="3" borderId="15" xfId="0" applyNumberFormat="1" applyFont="1" applyFill="1" applyBorder="1" applyAlignment="1">
      <alignment horizontal="right" vertical="center"/>
    </xf>
    <xf numFmtId="177" fontId="15" fillId="3" borderId="15" xfId="0" applyNumberFormat="1" applyFont="1" applyFill="1" applyBorder="1">
      <alignment vertical="center"/>
    </xf>
    <xf numFmtId="177" fontId="0" fillId="3" borderId="0" xfId="0" applyNumberFormat="1" applyFill="1">
      <alignment vertical="center"/>
    </xf>
    <xf numFmtId="176" fontId="0" fillId="3" borderId="14" xfId="0" applyNumberFormat="1" applyFill="1" applyBorder="1">
      <alignment vertical="center"/>
    </xf>
    <xf numFmtId="177" fontId="0" fillId="3" borderId="14" xfId="0" applyNumberFormat="1" applyFill="1" applyBorder="1">
      <alignment vertical="center"/>
    </xf>
    <xf numFmtId="177" fontId="15" fillId="3" borderId="14" xfId="0" applyNumberFormat="1" applyFont="1" applyFill="1" applyBorder="1">
      <alignment vertical="center"/>
    </xf>
    <xf numFmtId="0" fontId="0" fillId="13" borderId="0" xfId="0" applyFill="1" applyBorder="1">
      <alignment vertical="center"/>
    </xf>
    <xf numFmtId="0" fontId="0" fillId="15" borderId="162" xfId="0" applyFill="1" applyBorder="1">
      <alignment vertical="center"/>
    </xf>
    <xf numFmtId="178" fontId="0" fillId="2" borderId="163" xfId="0" applyNumberFormat="1" applyFill="1" applyBorder="1" applyAlignment="1">
      <alignment horizontal="center" vertical="center"/>
    </xf>
    <xf numFmtId="176" fontId="0" fillId="3" borderId="163" xfId="0" applyNumberFormat="1" applyFill="1" applyBorder="1">
      <alignment vertical="center"/>
    </xf>
    <xf numFmtId="176" fontId="0" fillId="3" borderId="164" xfId="0" applyNumberFormat="1" applyFill="1" applyBorder="1">
      <alignment vertical="center"/>
    </xf>
    <xf numFmtId="177" fontId="0" fillId="3" borderId="165" xfId="0" applyNumberFormat="1" applyFill="1" applyBorder="1">
      <alignment vertical="center"/>
    </xf>
    <xf numFmtId="177" fontId="0" fillId="3" borderId="163" xfId="0" applyNumberFormat="1" applyFill="1" applyBorder="1">
      <alignment vertical="center"/>
    </xf>
    <xf numFmtId="177" fontId="0" fillId="8" borderId="163" xfId="0" applyNumberFormat="1" applyFill="1" applyBorder="1">
      <alignment vertical="center"/>
    </xf>
    <xf numFmtId="177" fontId="0" fillId="2" borderId="163" xfId="0" applyNumberFormat="1" applyFill="1" applyBorder="1">
      <alignment vertical="center"/>
    </xf>
    <xf numFmtId="177" fontId="15" fillId="3" borderId="163" xfId="0" applyNumberFormat="1" applyFont="1" applyFill="1" applyBorder="1">
      <alignment vertical="center"/>
    </xf>
    <xf numFmtId="177" fontId="15" fillId="2" borderId="163" xfId="0" applyNumberFormat="1" applyFont="1" applyFill="1" applyBorder="1">
      <alignment vertical="center"/>
    </xf>
    <xf numFmtId="177" fontId="0" fillId="2" borderId="167" xfId="0" applyNumberFormat="1" applyFill="1" applyBorder="1">
      <alignment vertical="center"/>
    </xf>
    <xf numFmtId="0" fontId="0" fillId="13" borderId="162" xfId="0" applyFill="1" applyBorder="1">
      <alignment vertical="center"/>
    </xf>
    <xf numFmtId="0" fontId="42" fillId="2" borderId="2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178" fontId="0" fillId="2" borderId="22" xfId="0" applyNumberFormat="1" applyFill="1" applyBorder="1">
      <alignment vertical="center"/>
    </xf>
    <xf numFmtId="177" fontId="0" fillId="2" borderId="96" xfId="0" applyNumberFormat="1" applyFill="1" applyBorder="1">
      <alignment vertical="center"/>
    </xf>
    <xf numFmtId="177" fontId="0" fillId="2" borderId="99" xfId="0" applyNumberFormat="1" applyFill="1" applyBorder="1">
      <alignment vertical="center"/>
    </xf>
    <xf numFmtId="177" fontId="0" fillId="2" borderId="100" xfId="0" applyNumberFormat="1" applyFill="1" applyBorder="1">
      <alignment vertical="center"/>
    </xf>
    <xf numFmtId="177" fontId="0" fillId="2" borderId="22" xfId="0" applyNumberFormat="1" applyFill="1" applyBorder="1">
      <alignment vertical="center"/>
    </xf>
    <xf numFmtId="178" fontId="0" fillId="4" borderId="22" xfId="0" applyNumberFormat="1" applyFill="1" applyBorder="1">
      <alignment vertical="center"/>
    </xf>
    <xf numFmtId="0" fontId="0" fillId="2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7" borderId="0" xfId="0" applyFill="1" applyAlignment="1">
      <alignment horizontal="left" vertical="center"/>
    </xf>
    <xf numFmtId="0" fontId="0" fillId="10" borderId="0" xfId="0" applyFill="1">
      <alignment vertical="center"/>
    </xf>
    <xf numFmtId="0" fontId="0" fillId="10" borderId="15" xfId="0" applyFill="1" applyBorder="1">
      <alignment vertical="center"/>
    </xf>
    <xf numFmtId="0" fontId="0" fillId="10" borderId="15" xfId="0" applyFill="1" applyBorder="1" applyAlignment="1">
      <alignment vertical="center"/>
    </xf>
    <xf numFmtId="0" fontId="0" fillId="36" borderId="15" xfId="0" applyFill="1" applyBorder="1" applyAlignment="1">
      <alignment horizontal="center" vertical="center"/>
    </xf>
    <xf numFmtId="176" fontId="0" fillId="2" borderId="0" xfId="0" applyNumberFormat="1" applyFill="1">
      <alignment vertical="center"/>
    </xf>
    <xf numFmtId="0" fontId="0" fillId="2" borderId="15" xfId="0" applyFill="1" applyBorder="1" applyAlignment="1">
      <alignment horizontal="right" vertical="center"/>
    </xf>
    <xf numFmtId="0" fontId="0" fillId="11" borderId="15" xfId="0" applyFill="1" applyBorder="1" applyAlignment="1">
      <alignment horizontal="center" vertical="center"/>
    </xf>
    <xf numFmtId="0" fontId="0" fillId="2" borderId="15" xfId="0" applyFill="1" applyBorder="1">
      <alignment vertical="center"/>
    </xf>
    <xf numFmtId="176" fontId="0" fillId="37" borderId="0" xfId="0" applyNumberFormat="1" applyFill="1">
      <alignment vertical="center"/>
    </xf>
    <xf numFmtId="0" fontId="4" fillId="26" borderId="86" xfId="1" applyFill="1" applyBorder="1" applyAlignment="1">
      <alignment horizontal="center" vertical="center"/>
    </xf>
    <xf numFmtId="0" fontId="4" fillId="26" borderId="175" xfId="1" applyFill="1" applyBorder="1" applyAlignment="1">
      <alignment horizontal="center" vertical="center"/>
    </xf>
    <xf numFmtId="0" fontId="0" fillId="29" borderId="176" xfId="0" applyFill="1" applyBorder="1" applyAlignment="1">
      <alignment horizontal="center" vertical="center"/>
    </xf>
    <xf numFmtId="0" fontId="0" fillId="29" borderId="0" xfId="0" applyFill="1" applyBorder="1" applyAlignment="1">
      <alignment horizontal="center" vertical="center"/>
    </xf>
    <xf numFmtId="176" fontId="47" fillId="38" borderId="0" xfId="0" applyNumberFormat="1" applyFont="1" applyFill="1">
      <alignment vertical="center"/>
    </xf>
    <xf numFmtId="0" fontId="0" fillId="2" borderId="0" xfId="0" applyFill="1" applyAlignment="1">
      <alignment horizontal="right" vertical="center"/>
    </xf>
    <xf numFmtId="177" fontId="45" fillId="0" borderId="183" xfId="0" applyNumberFormat="1" applyFont="1" applyFill="1" applyBorder="1" applyAlignment="1">
      <alignment horizontal="center" vertical="center"/>
    </xf>
    <xf numFmtId="0" fontId="0" fillId="39" borderId="184" xfId="0" applyFill="1" applyBorder="1">
      <alignment vertical="center"/>
    </xf>
    <xf numFmtId="0" fontId="0" fillId="39" borderId="0" xfId="0" applyFill="1">
      <alignment vertical="center"/>
    </xf>
    <xf numFmtId="176" fontId="47" fillId="2" borderId="0" xfId="0" applyNumberFormat="1" applyFont="1" applyFill="1">
      <alignment vertical="center"/>
    </xf>
    <xf numFmtId="176" fontId="0" fillId="29" borderId="0" xfId="0" applyNumberFormat="1" applyFill="1">
      <alignment vertical="center"/>
    </xf>
    <xf numFmtId="0" fontId="0" fillId="39" borderId="185" xfId="0" applyFill="1" applyBorder="1">
      <alignment vertical="center"/>
    </xf>
    <xf numFmtId="0" fontId="0" fillId="8" borderId="8" xfId="0" applyFill="1" applyBorder="1">
      <alignment vertical="center"/>
    </xf>
    <xf numFmtId="0" fontId="0" fillId="8" borderId="86" xfId="0" applyFill="1" applyBorder="1">
      <alignment vertical="center"/>
    </xf>
    <xf numFmtId="0" fontId="0" fillId="8" borderId="63" xfId="0" applyFill="1" applyBorder="1">
      <alignment vertical="center"/>
    </xf>
    <xf numFmtId="0" fontId="3" fillId="41" borderId="72" xfId="0" applyFont="1" applyFill="1" applyBorder="1">
      <alignment vertical="center"/>
    </xf>
    <xf numFmtId="0" fontId="0" fillId="0" borderId="46" xfId="0" applyBorder="1">
      <alignment vertical="center"/>
    </xf>
    <xf numFmtId="0" fontId="0" fillId="0" borderId="62" xfId="0" applyBorder="1">
      <alignment vertical="center"/>
    </xf>
    <xf numFmtId="0" fontId="0" fillId="0" borderId="23" xfId="0" applyBorder="1">
      <alignment vertical="center"/>
    </xf>
    <xf numFmtId="0" fontId="0" fillId="0" borderId="54" xfId="0" applyBorder="1">
      <alignment vertical="center"/>
    </xf>
    <xf numFmtId="0" fontId="0" fillId="0" borderId="57" xfId="0" applyBorder="1">
      <alignment vertical="center"/>
    </xf>
    <xf numFmtId="0" fontId="0" fillId="0" borderId="9" xfId="0" applyBorder="1">
      <alignment vertical="center"/>
    </xf>
    <xf numFmtId="0" fontId="0" fillId="0" borderId="61" xfId="0" applyBorder="1">
      <alignment vertical="center"/>
    </xf>
    <xf numFmtId="0" fontId="0" fillId="40" borderId="22" xfId="0" applyFill="1" applyBorder="1" applyAlignment="1">
      <alignment horizontal="center" vertical="center"/>
    </xf>
    <xf numFmtId="0" fontId="0" fillId="30" borderId="22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176" fontId="29" fillId="0" borderId="0" xfId="2" applyNumberFormat="1" applyFill="1" applyBorder="1">
      <alignment vertical="center"/>
    </xf>
    <xf numFmtId="176" fontId="33" fillId="26" borderId="0" xfId="0" applyNumberFormat="1" applyFont="1" applyFill="1" applyAlignment="1">
      <alignment horizontal="right" wrapText="1"/>
    </xf>
    <xf numFmtId="176" fontId="0" fillId="12" borderId="0" xfId="0" applyNumberFormat="1" applyFill="1">
      <alignment vertical="center"/>
    </xf>
    <xf numFmtId="176" fontId="0" fillId="33" borderId="0" xfId="0" applyNumberFormat="1" applyFill="1">
      <alignment vertical="center"/>
    </xf>
    <xf numFmtId="176" fontId="0" fillId="34" borderId="0" xfId="0" applyNumberFormat="1" applyFill="1">
      <alignment vertical="center"/>
    </xf>
    <xf numFmtId="176" fontId="33" fillId="20" borderId="0" xfId="0" applyNumberFormat="1" applyFont="1" applyFill="1" applyAlignment="1">
      <alignment horizontal="right" wrapText="1"/>
    </xf>
    <xf numFmtId="176" fontId="3" fillId="0" borderId="0" xfId="0" applyNumberFormat="1" applyFont="1" applyFill="1" applyBorder="1">
      <alignment vertical="center"/>
    </xf>
    <xf numFmtId="176" fontId="0" fillId="26" borderId="0" xfId="0" applyNumberFormat="1" applyFill="1">
      <alignment vertical="center"/>
    </xf>
    <xf numFmtId="176" fontId="0" fillId="17" borderId="1" xfId="0" applyNumberFormat="1" applyFill="1" applyBorder="1">
      <alignment vertical="center"/>
    </xf>
    <xf numFmtId="176" fontId="0" fillId="2" borderId="91" xfId="0" applyNumberFormat="1" applyFill="1" applyBorder="1">
      <alignment vertical="center"/>
    </xf>
    <xf numFmtId="176" fontId="32" fillId="26" borderId="0" xfId="0" applyNumberFormat="1" applyFont="1" applyFill="1" applyAlignment="1">
      <alignment horizontal="right" vertical="center"/>
    </xf>
    <xf numFmtId="176" fontId="30" fillId="2" borderId="12" xfId="0" applyNumberFormat="1" applyFont="1" applyFill="1" applyBorder="1">
      <alignment vertical="center"/>
    </xf>
    <xf numFmtId="176" fontId="33" fillId="2" borderId="0" xfId="0" applyNumberFormat="1" applyFont="1" applyFill="1" applyBorder="1" applyAlignment="1">
      <alignment horizontal="right" wrapText="1"/>
    </xf>
    <xf numFmtId="176" fontId="0" fillId="2" borderId="57" xfId="0" applyNumberFormat="1" applyFill="1" applyBorder="1">
      <alignment vertical="center"/>
    </xf>
    <xf numFmtId="176" fontId="0" fillId="2" borderId="18" xfId="0" applyNumberFormat="1" applyFill="1" applyBorder="1">
      <alignment vertical="center"/>
    </xf>
    <xf numFmtId="176" fontId="0" fillId="2" borderId="19" xfId="0" applyNumberFormat="1" applyFill="1" applyBorder="1">
      <alignment vertical="center"/>
    </xf>
    <xf numFmtId="176" fontId="0" fillId="26" borderId="0" xfId="0" applyNumberFormat="1" applyFill="1" applyAlignment="1">
      <alignment horizontal="right" vertical="center"/>
    </xf>
    <xf numFmtId="176" fontId="0" fillId="3" borderId="89" xfId="0" applyNumberFormat="1" applyFill="1" applyBorder="1">
      <alignment vertical="center"/>
    </xf>
    <xf numFmtId="176" fontId="0" fillId="2" borderId="62" xfId="0" applyNumberFormat="1" applyFill="1" applyBorder="1">
      <alignment vertical="center"/>
    </xf>
    <xf numFmtId="176" fontId="31" fillId="32" borderId="22" xfId="0" applyNumberFormat="1" applyFont="1" applyFill="1" applyBorder="1">
      <alignment vertical="center"/>
    </xf>
    <xf numFmtId="176" fontId="0" fillId="0" borderId="46" xfId="0" applyNumberFormat="1" applyBorder="1">
      <alignment vertical="center"/>
    </xf>
    <xf numFmtId="176" fontId="0" fillId="0" borderId="72" xfId="0" applyNumberFormat="1" applyBorder="1">
      <alignment vertical="center"/>
    </xf>
    <xf numFmtId="176" fontId="0" fillId="2" borderId="107" xfId="0" applyNumberFormat="1" applyFill="1" applyBorder="1">
      <alignment vertical="center"/>
    </xf>
    <xf numFmtId="176" fontId="0" fillId="0" borderId="54" xfId="0" applyNumberFormat="1" applyBorder="1">
      <alignment vertical="center"/>
    </xf>
    <xf numFmtId="176" fontId="0" fillId="2" borderId="45" xfId="0" applyNumberFormat="1" applyFill="1" applyBorder="1">
      <alignment vertical="center"/>
    </xf>
    <xf numFmtId="176" fontId="0" fillId="0" borderId="61" xfId="0" applyNumberFormat="1" applyBorder="1">
      <alignment vertical="center"/>
    </xf>
    <xf numFmtId="176" fontId="0" fillId="0" borderId="9" xfId="0" applyNumberFormat="1" applyBorder="1">
      <alignment vertical="center"/>
    </xf>
    <xf numFmtId="176" fontId="0" fillId="0" borderId="22" xfId="0" applyNumberFormat="1" applyBorder="1">
      <alignment vertical="center"/>
    </xf>
    <xf numFmtId="176" fontId="29" fillId="31" borderId="66" xfId="2" applyNumberFormat="1" applyBorder="1">
      <alignment vertical="center"/>
    </xf>
    <xf numFmtId="176" fontId="29" fillId="31" borderId="22" xfId="2" applyNumberFormat="1" applyBorder="1">
      <alignment vertical="center"/>
    </xf>
    <xf numFmtId="176" fontId="29" fillId="31" borderId="8" xfId="2" applyNumberFormat="1" applyBorder="1">
      <alignment vertical="center"/>
    </xf>
    <xf numFmtId="176" fontId="29" fillId="31" borderId="86" xfId="2" applyNumberFormat="1" applyBorder="1">
      <alignment vertical="center"/>
    </xf>
    <xf numFmtId="176" fontId="29" fillId="31" borderId="25" xfId="2" applyNumberFormat="1" applyBorder="1">
      <alignment vertical="center"/>
    </xf>
    <xf numFmtId="176" fontId="29" fillId="31" borderId="9" xfId="2" applyNumberFormat="1" applyBorder="1">
      <alignment vertical="center"/>
    </xf>
    <xf numFmtId="177" fontId="0" fillId="26" borderId="0" xfId="0" applyNumberFormat="1" applyFill="1" applyBorder="1" applyAlignment="1">
      <alignment horizontal="right" vertical="center"/>
    </xf>
    <xf numFmtId="177" fontId="10" fillId="2" borderId="20" xfId="0" applyNumberFormat="1" applyFont="1" applyFill="1" applyBorder="1">
      <alignment vertical="center"/>
    </xf>
    <xf numFmtId="177" fontId="10" fillId="2" borderId="12" xfId="0" applyNumberFormat="1" applyFont="1" applyFill="1" applyBorder="1">
      <alignment vertical="center"/>
    </xf>
    <xf numFmtId="177" fontId="10" fillId="2" borderId="89" xfId="0" applyNumberFormat="1" applyFont="1" applyFill="1" applyBorder="1">
      <alignment vertical="center"/>
    </xf>
    <xf numFmtId="177" fontId="10" fillId="2" borderId="92" xfId="0" applyNumberFormat="1" applyFont="1" applyFill="1" applyBorder="1">
      <alignment vertical="center"/>
    </xf>
    <xf numFmtId="177" fontId="10" fillId="2" borderId="160" xfId="0" applyNumberFormat="1" applyFont="1" applyFill="1" applyBorder="1">
      <alignment vertical="center"/>
    </xf>
    <xf numFmtId="177" fontId="44" fillId="0" borderId="22" xfId="0" applyNumberFormat="1" applyFont="1" applyFill="1" applyBorder="1" applyAlignment="1">
      <alignment vertical="center"/>
    </xf>
    <xf numFmtId="177" fontId="44" fillId="0" borderId="22" xfId="0" applyNumberFormat="1" applyFont="1" applyFill="1" applyBorder="1" applyAlignment="1">
      <alignment horizontal="center" vertical="center"/>
    </xf>
    <xf numFmtId="177" fontId="48" fillId="16" borderId="22" xfId="0" applyNumberFormat="1" applyFont="1" applyFill="1" applyBorder="1" applyAlignment="1">
      <alignment vertical="center"/>
    </xf>
    <xf numFmtId="176" fontId="0" fillId="13" borderId="54" xfId="0" applyNumberFormat="1" applyFill="1" applyBorder="1">
      <alignment vertical="center"/>
    </xf>
    <xf numFmtId="176" fontId="0" fillId="13" borderId="61" xfId="0" applyNumberFormat="1" applyFill="1" applyBorder="1">
      <alignment vertical="center"/>
    </xf>
    <xf numFmtId="176" fontId="0" fillId="13" borderId="46" xfId="0" applyNumberFormat="1" applyFill="1" applyBorder="1">
      <alignment vertical="center"/>
    </xf>
    <xf numFmtId="176" fontId="0" fillId="13" borderId="72" xfId="0" applyNumberFormat="1" applyFill="1" applyBorder="1">
      <alignment vertical="center"/>
    </xf>
    <xf numFmtId="176" fontId="0" fillId="3" borderId="153" xfId="0" applyNumberFormat="1" applyFill="1" applyBorder="1">
      <alignment vertical="center"/>
    </xf>
    <xf numFmtId="176" fontId="0" fillId="3" borderId="3" xfId="0" applyNumberFormat="1" applyFill="1" applyBorder="1">
      <alignment vertical="center"/>
    </xf>
    <xf numFmtId="176" fontId="0" fillId="2" borderId="22" xfId="0" applyNumberFormat="1" applyFill="1" applyBorder="1">
      <alignment vertical="center"/>
    </xf>
    <xf numFmtId="176" fontId="30" fillId="2" borderId="22" xfId="0" applyNumberFormat="1" applyFont="1" applyFill="1" applyBorder="1">
      <alignment vertical="center"/>
    </xf>
    <xf numFmtId="176" fontId="33" fillId="2" borderId="62" xfId="0" applyNumberFormat="1" applyFont="1" applyFill="1" applyBorder="1" applyAlignment="1">
      <alignment horizontal="right" wrapText="1"/>
    </xf>
    <xf numFmtId="177" fontId="1" fillId="17" borderId="3" xfId="0" applyNumberFormat="1" applyFont="1" applyFill="1" applyBorder="1" applyAlignment="1">
      <alignment horizontal="right" vertical="center"/>
    </xf>
    <xf numFmtId="177" fontId="1" fillId="17" borderId="14" xfId="0" applyNumberFormat="1" applyFont="1" applyFill="1" applyBorder="1" applyAlignment="1">
      <alignment horizontal="right" vertical="center"/>
    </xf>
    <xf numFmtId="177" fontId="0" fillId="9" borderId="95" xfId="0" applyNumberFormat="1" applyFill="1" applyBorder="1">
      <alignment vertical="center"/>
    </xf>
    <xf numFmtId="177" fontId="0" fillId="2" borderId="188" xfId="0" applyNumberFormat="1" applyFill="1" applyBorder="1">
      <alignment vertical="center"/>
    </xf>
    <xf numFmtId="180" fontId="0" fillId="2" borderId="14" xfId="0" applyNumberFormat="1" applyFill="1" applyBorder="1">
      <alignment vertical="center"/>
    </xf>
    <xf numFmtId="180" fontId="0" fillId="9" borderId="166" xfId="0" applyNumberFormat="1" applyFill="1" applyBorder="1">
      <alignment vertical="center"/>
    </xf>
    <xf numFmtId="180" fontId="44" fillId="0" borderId="22" xfId="0" applyNumberFormat="1" applyFont="1" applyFill="1" applyBorder="1" applyAlignment="1">
      <alignment vertical="center"/>
    </xf>
    <xf numFmtId="0" fontId="0" fillId="33" borderId="0" xfId="0" applyFill="1" applyAlignment="1">
      <alignment vertical="center" wrapText="1"/>
    </xf>
    <xf numFmtId="177" fontId="0" fillId="0" borderId="0" xfId="0" applyNumberFormat="1" applyFill="1" applyBorder="1" applyAlignment="1">
      <alignment vertical="center" wrapText="1"/>
    </xf>
    <xf numFmtId="0" fontId="0" fillId="43" borderId="0" xfId="0" applyFill="1">
      <alignment vertical="center"/>
    </xf>
    <xf numFmtId="0" fontId="0" fillId="23" borderId="14" xfId="0" applyFill="1" applyBorder="1" applyAlignment="1">
      <alignment horizontal="center" vertical="center"/>
    </xf>
    <xf numFmtId="181" fontId="47" fillId="38" borderId="0" xfId="0" applyNumberFormat="1" applyFont="1" applyFill="1">
      <alignment vertical="center"/>
    </xf>
    <xf numFmtId="176" fontId="29" fillId="31" borderId="168" xfId="2" applyNumberFormat="1" applyBorder="1">
      <alignment vertical="center"/>
    </xf>
    <xf numFmtId="176" fontId="29" fillId="31" borderId="29" xfId="2" applyNumberFormat="1" applyBorder="1">
      <alignment vertical="center"/>
    </xf>
    <xf numFmtId="176" fontId="29" fillId="31" borderId="169" xfId="2" applyNumberFormat="1" applyBorder="1">
      <alignment vertical="center"/>
    </xf>
    <xf numFmtId="176" fontId="29" fillId="31" borderId="170" xfId="2" applyNumberFormat="1" applyBorder="1">
      <alignment vertical="center"/>
    </xf>
    <xf numFmtId="176" fontId="29" fillId="31" borderId="171" xfId="2" applyNumberFormat="1" applyBorder="1">
      <alignment vertical="center"/>
    </xf>
    <xf numFmtId="176" fontId="29" fillId="31" borderId="172" xfId="2" applyNumberFormat="1" applyBorder="1">
      <alignment vertical="center"/>
    </xf>
    <xf numFmtId="176" fontId="29" fillId="31" borderId="173" xfId="2" applyNumberFormat="1" applyBorder="1">
      <alignment vertical="center"/>
    </xf>
    <xf numFmtId="176" fontId="29" fillId="31" borderId="118" xfId="2" applyNumberFormat="1" applyBorder="1">
      <alignment vertical="center"/>
    </xf>
    <xf numFmtId="0" fontId="0" fillId="28" borderId="190" xfId="0" applyFill="1" applyBorder="1" applyAlignment="1">
      <alignment horizontal="center" vertical="center"/>
    </xf>
    <xf numFmtId="0" fontId="0" fillId="17" borderId="191" xfId="0" applyFill="1" applyBorder="1" applyAlignment="1">
      <alignment horizontal="center" vertical="center"/>
    </xf>
    <xf numFmtId="0" fontId="0" fillId="17" borderId="192" xfId="0" applyFill="1" applyBorder="1" applyAlignment="1">
      <alignment horizontal="center" vertical="center"/>
    </xf>
    <xf numFmtId="0" fontId="0" fillId="17" borderId="193" xfId="0" applyFill="1" applyBorder="1" applyAlignment="1">
      <alignment horizontal="center" vertical="center"/>
    </xf>
    <xf numFmtId="0" fontId="37" fillId="2" borderId="8" xfId="1" applyFont="1" applyFill="1" applyBorder="1" applyAlignment="1">
      <alignment horizontal="center" vertical="center"/>
    </xf>
    <xf numFmtId="0" fontId="37" fillId="2" borderId="9" xfId="1" applyFont="1" applyFill="1" applyBorder="1" applyAlignment="1">
      <alignment horizontal="center" vertical="center"/>
    </xf>
    <xf numFmtId="0" fontId="37" fillId="2" borderId="86" xfId="1" applyFont="1" applyFill="1" applyBorder="1" applyAlignment="1">
      <alignment horizontal="center" vertical="center"/>
    </xf>
    <xf numFmtId="0" fontId="0" fillId="16" borderId="106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86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66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66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4" fillId="26" borderId="177" xfId="1" applyFill="1" applyBorder="1" applyAlignment="1">
      <alignment horizontal="center" vertical="center"/>
    </xf>
    <xf numFmtId="0" fontId="4" fillId="26" borderId="178" xfId="1" applyFill="1" applyBorder="1" applyAlignment="1">
      <alignment horizontal="center" vertical="center"/>
    </xf>
    <xf numFmtId="0" fontId="4" fillId="26" borderId="179" xfId="1" applyFill="1" applyBorder="1" applyAlignment="1">
      <alignment horizontal="center" vertical="center"/>
    </xf>
    <xf numFmtId="0" fontId="4" fillId="26" borderId="180" xfId="1" applyFill="1" applyBorder="1" applyAlignment="1">
      <alignment horizontal="center" vertical="center"/>
    </xf>
    <xf numFmtId="0" fontId="4" fillId="26" borderId="181" xfId="1" applyFill="1" applyBorder="1" applyAlignment="1">
      <alignment horizontal="center" vertical="center"/>
    </xf>
    <xf numFmtId="0" fontId="4" fillId="26" borderId="182" xfId="1" applyFill="1" applyBorder="1" applyAlignment="1">
      <alignment horizontal="center" vertical="center"/>
    </xf>
    <xf numFmtId="178" fontId="26" fillId="2" borderId="24" xfId="0" applyNumberFormat="1" applyFont="1" applyFill="1" applyBorder="1" applyAlignment="1">
      <alignment horizontal="center" vertical="center" wrapText="1"/>
    </xf>
    <xf numFmtId="178" fontId="28" fillId="2" borderId="66" xfId="0" applyNumberFormat="1" applyFont="1" applyFill="1" applyBorder="1" applyAlignment="1">
      <alignment horizontal="center" vertical="center" wrapText="1"/>
    </xf>
    <xf numFmtId="178" fontId="28" fillId="2" borderId="25" xfId="0" applyNumberFormat="1" applyFont="1" applyFill="1" applyBorder="1" applyAlignment="1">
      <alignment horizontal="center" vertical="center" wrapText="1"/>
    </xf>
    <xf numFmtId="0" fontId="4" fillId="2" borderId="8" xfId="1" applyFill="1" applyBorder="1" applyAlignment="1">
      <alignment horizontal="center" vertical="center"/>
    </xf>
    <xf numFmtId="0" fontId="4" fillId="2" borderId="9" xfId="1" applyFill="1" applyBorder="1" applyAlignment="1">
      <alignment horizontal="center" vertical="center"/>
    </xf>
    <xf numFmtId="0" fontId="4" fillId="2" borderId="86" xfId="1" applyFill="1" applyBorder="1" applyAlignment="1">
      <alignment horizontal="center" vertical="center"/>
    </xf>
    <xf numFmtId="0" fontId="40" fillId="2" borderId="8" xfId="0" applyFont="1" applyFill="1" applyBorder="1" applyAlignment="1">
      <alignment horizontal="center" vertical="center"/>
    </xf>
    <xf numFmtId="0" fontId="40" fillId="2" borderId="9" xfId="0" applyFont="1" applyFill="1" applyBorder="1" applyAlignment="1">
      <alignment horizontal="center" vertical="center"/>
    </xf>
    <xf numFmtId="0" fontId="40" fillId="2" borderId="86" xfId="0" applyFont="1" applyFill="1" applyBorder="1" applyAlignment="1">
      <alignment horizontal="center" vertical="center"/>
    </xf>
    <xf numFmtId="177" fontId="0" fillId="2" borderId="0" xfId="0" applyNumberFormat="1" applyFill="1" applyBorder="1" applyAlignment="1">
      <alignment horizontal="center" vertical="center" wrapText="1"/>
    </xf>
    <xf numFmtId="177" fontId="13" fillId="27" borderId="133" xfId="0" applyNumberFormat="1" applyFont="1" applyFill="1" applyBorder="1" applyAlignment="1">
      <alignment horizontal="center" vertical="center"/>
    </xf>
    <xf numFmtId="177" fontId="13" fillId="27" borderId="144" xfId="0" applyNumberFormat="1" applyFont="1" applyFill="1" applyBorder="1" applyAlignment="1">
      <alignment horizontal="center" vertical="center"/>
    </xf>
    <xf numFmtId="177" fontId="0" fillId="2" borderId="143" xfId="0" applyNumberFormat="1" applyFill="1" applyBorder="1" applyAlignment="1">
      <alignment horizontal="center" vertical="center" wrapText="1"/>
    </xf>
    <xf numFmtId="177" fontId="0" fillId="2" borderId="145" xfId="0" applyNumberFormat="1" applyFill="1" applyBorder="1" applyAlignment="1">
      <alignment horizontal="center" vertical="center" wrapText="1"/>
    </xf>
    <xf numFmtId="177" fontId="13" fillId="24" borderId="134" xfId="0" applyNumberFormat="1" applyFont="1" applyFill="1" applyBorder="1" applyAlignment="1">
      <alignment horizontal="center" vertical="center"/>
    </xf>
    <xf numFmtId="177" fontId="0" fillId="2" borderId="8" xfId="0" applyNumberFormat="1" applyFill="1" applyBorder="1" applyAlignment="1">
      <alignment horizontal="center" vertical="center"/>
    </xf>
    <xf numFmtId="177" fontId="0" fillId="2" borderId="86" xfId="0" applyNumberFormat="1" applyFill="1" applyBorder="1" applyAlignment="1">
      <alignment horizontal="center" vertical="center"/>
    </xf>
    <xf numFmtId="177" fontId="0" fillId="2" borderId="33" xfId="0" applyNumberFormat="1" applyFill="1" applyBorder="1" applyAlignment="1">
      <alignment horizontal="center" vertical="center" wrapText="1"/>
    </xf>
    <xf numFmtId="177" fontId="21" fillId="2" borderId="73" xfId="0" applyNumberFormat="1" applyFont="1" applyFill="1" applyBorder="1" applyAlignment="1">
      <alignment horizontal="center" vertical="center"/>
    </xf>
    <xf numFmtId="177" fontId="21" fillId="2" borderId="74" xfId="0" applyNumberFormat="1" applyFont="1" applyFill="1" applyBorder="1" applyAlignment="1">
      <alignment horizontal="center" vertical="center"/>
    </xf>
    <xf numFmtId="177" fontId="0" fillId="17" borderId="79" xfId="0" applyNumberFormat="1" applyFill="1" applyBorder="1" applyAlignment="1">
      <alignment horizontal="center" vertical="center"/>
    </xf>
    <xf numFmtId="177" fontId="15" fillId="17" borderId="79" xfId="0" applyNumberFormat="1" applyFont="1" applyFill="1" applyBorder="1" applyAlignment="1">
      <alignment horizontal="center" vertical="center"/>
    </xf>
    <xf numFmtId="177" fontId="0" fillId="13" borderId="0" xfId="0" applyNumberFormat="1" applyFill="1" applyBorder="1" applyAlignment="1">
      <alignment horizontal="center" vertical="center" wrapText="1"/>
    </xf>
    <xf numFmtId="177" fontId="0" fillId="2" borderId="41" xfId="0" applyNumberFormat="1" applyFill="1" applyBorder="1" applyAlignment="1">
      <alignment horizontal="center" vertical="center" wrapText="1"/>
    </xf>
    <xf numFmtId="177" fontId="0" fillId="2" borderId="75" xfId="0" applyNumberFormat="1" applyFill="1" applyBorder="1" applyAlignment="1">
      <alignment horizontal="center" vertical="center" wrapText="1"/>
    </xf>
    <xf numFmtId="177" fontId="0" fillId="2" borderId="34" xfId="0" applyNumberFormat="1" applyFill="1" applyBorder="1" applyAlignment="1">
      <alignment horizontal="center" vertical="center" wrapText="1"/>
    </xf>
    <xf numFmtId="177" fontId="0" fillId="3" borderId="119" xfId="0" applyNumberFormat="1" applyFill="1" applyBorder="1" applyAlignment="1">
      <alignment horizontal="center" vertical="center"/>
    </xf>
    <xf numFmtId="177" fontId="0" fillId="3" borderId="120" xfId="0" applyNumberFormat="1" applyFill="1" applyBorder="1" applyAlignment="1">
      <alignment horizontal="center" vertical="center"/>
    </xf>
    <xf numFmtId="177" fontId="0" fillId="3" borderId="49" xfId="0" applyNumberFormat="1" applyFill="1" applyBorder="1" applyAlignment="1">
      <alignment horizontal="center" vertical="center"/>
    </xf>
    <xf numFmtId="177" fontId="0" fillId="3" borderId="50" xfId="0" applyNumberFormat="1" applyFill="1" applyBorder="1" applyAlignment="1">
      <alignment horizontal="center" vertical="center"/>
    </xf>
    <xf numFmtId="177" fontId="0" fillId="3" borderId="58" xfId="0" applyNumberFormat="1" applyFill="1" applyBorder="1" applyAlignment="1">
      <alignment horizontal="center" vertical="center"/>
    </xf>
    <xf numFmtId="177" fontId="0" fillId="3" borderId="59" xfId="0" applyNumberFormat="1" applyFill="1" applyBorder="1" applyAlignment="1">
      <alignment horizontal="center" vertical="center"/>
    </xf>
    <xf numFmtId="177" fontId="14" fillId="20" borderId="15" xfId="0" applyNumberFormat="1" applyFont="1" applyFill="1" applyBorder="1" applyAlignment="1">
      <alignment horizontal="center"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5" borderId="63" xfId="0" applyFill="1" applyBorder="1" applyAlignment="1">
      <alignment horizontal="center" vertical="center"/>
    </xf>
    <xf numFmtId="0" fontId="0" fillId="16" borderId="115" xfId="0" applyFill="1" applyBorder="1" applyAlignment="1">
      <alignment horizontal="center" vertical="center" wrapText="1"/>
    </xf>
    <xf numFmtId="0" fontId="0" fillId="16" borderId="116" xfId="0" applyFill="1" applyBorder="1" applyAlignment="1">
      <alignment horizontal="center" vertical="center" wrapText="1"/>
    </xf>
    <xf numFmtId="176" fontId="0" fillId="3" borderId="109" xfId="0" applyNumberFormat="1" applyFill="1" applyBorder="1" applyAlignment="1">
      <alignment horizontal="center" vertical="center"/>
    </xf>
    <xf numFmtId="176" fontId="0" fillId="3" borderId="108" xfId="0" applyNumberFormat="1" applyFill="1" applyBorder="1" applyAlignment="1">
      <alignment horizontal="center" vertical="center"/>
    </xf>
    <xf numFmtId="0" fontId="13" fillId="13" borderId="26" xfId="0" applyFont="1" applyFill="1" applyBorder="1" applyAlignment="1">
      <alignment horizontal="center" vertical="center"/>
    </xf>
    <xf numFmtId="0" fontId="14" fillId="13" borderId="26" xfId="0" applyFont="1" applyFill="1" applyBorder="1" applyAlignment="1">
      <alignment horizontal="center" vertical="center"/>
    </xf>
    <xf numFmtId="0" fontId="0" fillId="16" borderId="113" xfId="0" applyFill="1" applyBorder="1" applyAlignment="1">
      <alignment horizontal="center" vertical="center" wrapText="1"/>
    </xf>
    <xf numFmtId="0" fontId="0" fillId="16" borderId="28" xfId="0" applyFill="1" applyBorder="1" applyAlignment="1">
      <alignment horizontal="center" vertical="center" wrapText="1"/>
    </xf>
    <xf numFmtId="0" fontId="0" fillId="3" borderId="11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15" borderId="140" xfId="0" applyFill="1" applyBorder="1" applyAlignment="1">
      <alignment horizontal="center" vertical="center"/>
    </xf>
    <xf numFmtId="0" fontId="0" fillId="15" borderId="141" xfId="0" applyFill="1" applyBorder="1" applyAlignment="1">
      <alignment horizontal="center" vertical="center"/>
    </xf>
    <xf numFmtId="0" fontId="0" fillId="15" borderId="142" xfId="0" applyFill="1" applyBorder="1" applyAlignment="1">
      <alignment horizontal="center" vertical="center"/>
    </xf>
    <xf numFmtId="0" fontId="0" fillId="15" borderId="118" xfId="0" applyFill="1" applyBorder="1" applyAlignment="1">
      <alignment horizontal="center" vertical="center"/>
    </xf>
    <xf numFmtId="0" fontId="0" fillId="2" borderId="128" xfId="0" applyFill="1" applyBorder="1" applyAlignment="1">
      <alignment horizontal="center" vertical="center"/>
    </xf>
    <xf numFmtId="0" fontId="0" fillId="2" borderId="139" xfId="0" applyFill="1" applyBorder="1" applyAlignment="1">
      <alignment horizontal="center" vertical="center"/>
    </xf>
    <xf numFmtId="0" fontId="0" fillId="2" borderId="138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13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35" xfId="0" applyFill="1" applyBorder="1" applyAlignment="1">
      <alignment horizontal="center" vertical="center"/>
    </xf>
    <xf numFmtId="178" fontId="0" fillId="2" borderId="122" xfId="0" applyNumberFormat="1" applyFill="1" applyBorder="1" applyAlignment="1">
      <alignment horizontal="center" vertical="center"/>
    </xf>
    <xf numFmtId="178" fontId="0" fillId="2" borderId="123" xfId="0" applyNumberFormat="1" applyFill="1" applyBorder="1" applyAlignment="1">
      <alignment horizontal="center" vertical="center"/>
    </xf>
    <xf numFmtId="0" fontId="0" fillId="17" borderId="78" xfId="0" applyFill="1" applyBorder="1" applyAlignment="1">
      <alignment horizontal="center" vertical="center"/>
    </xf>
    <xf numFmtId="0" fontId="0" fillId="17" borderId="124" xfId="0" applyFill="1" applyBorder="1" applyAlignment="1">
      <alignment horizontal="center" vertical="center"/>
    </xf>
    <xf numFmtId="0" fontId="38" fillId="2" borderId="24" xfId="1" applyFont="1" applyFill="1" applyBorder="1" applyAlignment="1">
      <alignment horizontal="center" vertical="center" wrapText="1"/>
    </xf>
    <xf numFmtId="0" fontId="38" fillId="2" borderId="25" xfId="1" applyFont="1" applyFill="1" applyBorder="1" applyAlignment="1">
      <alignment horizontal="center" vertical="center" wrapText="1"/>
    </xf>
    <xf numFmtId="0" fontId="0" fillId="23" borderId="23" xfId="0" applyFill="1" applyBorder="1" applyAlignment="1">
      <alignment horizontal="center" vertical="center"/>
    </xf>
    <xf numFmtId="0" fontId="0" fillId="23" borderId="46" xfId="0" applyFill="1" applyBorder="1" applyAlignment="1">
      <alignment horizontal="center" vertical="center"/>
    </xf>
    <xf numFmtId="0" fontId="0" fillId="23" borderId="61" xfId="0" applyFill="1" applyBorder="1" applyAlignment="1">
      <alignment horizontal="center" vertical="center"/>
    </xf>
    <xf numFmtId="0" fontId="0" fillId="23" borderId="62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72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8" borderId="63" xfId="0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0" fontId="0" fillId="23" borderId="86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17" borderId="86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86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86" xfId="0" applyFill="1" applyBorder="1" applyAlignment="1">
      <alignment horizontal="center" vertical="center"/>
    </xf>
    <xf numFmtId="0" fontId="0" fillId="25" borderId="8" xfId="0" applyFill="1" applyBorder="1" applyAlignment="1">
      <alignment horizontal="center" vertical="center"/>
    </xf>
    <xf numFmtId="0" fontId="0" fillId="25" borderId="86" xfId="0" applyFill="1" applyBorder="1" applyAlignment="1">
      <alignment horizontal="center" vertical="center"/>
    </xf>
    <xf numFmtId="0" fontId="0" fillId="40" borderId="24" xfId="0" applyFill="1" applyBorder="1" applyAlignment="1">
      <alignment horizontal="center" vertical="center"/>
    </xf>
    <xf numFmtId="0" fontId="0" fillId="40" borderId="25" xfId="0" applyFill="1" applyBorder="1" applyAlignment="1">
      <alignment horizontal="center" vertical="center"/>
    </xf>
    <xf numFmtId="0" fontId="0" fillId="23" borderId="72" xfId="0" applyFill="1" applyBorder="1" applyAlignment="1">
      <alignment horizontal="center" vertical="center"/>
    </xf>
    <xf numFmtId="0" fontId="0" fillId="23" borderId="63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40" borderId="8" xfId="0" applyFill="1" applyBorder="1" applyAlignment="1">
      <alignment horizontal="center" vertical="center"/>
    </xf>
    <xf numFmtId="0" fontId="0" fillId="40" borderId="86" xfId="0" applyFill="1" applyBorder="1" applyAlignment="1">
      <alignment horizontal="center" vertical="center"/>
    </xf>
    <xf numFmtId="0" fontId="0" fillId="2" borderId="174" xfId="0" applyFill="1" applyBorder="1" applyAlignment="1">
      <alignment horizontal="center" vertical="center"/>
    </xf>
    <xf numFmtId="0" fontId="46" fillId="2" borderId="96" xfId="1" applyFont="1" applyFill="1" applyBorder="1" applyAlignment="1">
      <alignment horizontal="center" vertical="center"/>
    </xf>
    <xf numFmtId="0" fontId="37" fillId="2" borderId="99" xfId="1" applyFont="1" applyFill="1" applyBorder="1" applyAlignment="1">
      <alignment horizontal="center" vertical="center"/>
    </xf>
    <xf numFmtId="0" fontId="37" fillId="2" borderId="100" xfId="1" applyFont="1" applyFill="1" applyBorder="1" applyAlignment="1">
      <alignment horizontal="center" vertical="center"/>
    </xf>
    <xf numFmtId="0" fontId="0" fillId="25" borderId="23" xfId="0" applyFill="1" applyBorder="1" applyAlignment="1">
      <alignment horizontal="center" vertical="center"/>
    </xf>
    <xf numFmtId="0" fontId="0" fillId="25" borderId="72" xfId="0" applyFill="1" applyBorder="1" applyAlignment="1">
      <alignment horizontal="center" vertical="center"/>
    </xf>
    <xf numFmtId="0" fontId="0" fillId="25" borderId="61" xfId="0" applyFill="1" applyBorder="1" applyAlignment="1">
      <alignment horizontal="center" vertical="center"/>
    </xf>
    <xf numFmtId="0" fontId="0" fillId="25" borderId="63" xfId="0" applyFill="1" applyBorder="1" applyAlignment="1">
      <alignment horizontal="center" vertical="center"/>
    </xf>
    <xf numFmtId="0" fontId="0" fillId="30" borderId="8" xfId="0" applyFill="1" applyBorder="1" applyAlignment="1">
      <alignment horizontal="center" vertical="center"/>
    </xf>
    <xf numFmtId="0" fontId="0" fillId="30" borderId="86" xfId="0" applyFill="1" applyBorder="1" applyAlignment="1">
      <alignment horizontal="center" vertical="center"/>
    </xf>
    <xf numFmtId="0" fontId="49" fillId="42" borderId="0" xfId="0" applyFont="1" applyFill="1" applyAlignment="1">
      <alignment horizontal="left" vertical="center" wrapText="1"/>
    </xf>
    <xf numFmtId="177" fontId="1" fillId="11" borderId="186" xfId="0" applyNumberFormat="1" applyFont="1" applyFill="1" applyBorder="1" applyAlignment="1">
      <alignment horizontal="center" vertical="center" wrapText="1"/>
    </xf>
    <xf numFmtId="177" fontId="1" fillId="11" borderId="187" xfId="0" applyNumberFormat="1" applyFont="1" applyFill="1" applyBorder="1" applyAlignment="1">
      <alignment horizontal="center" vertical="center" wrapText="1"/>
    </xf>
    <xf numFmtId="0" fontId="38" fillId="2" borderId="23" xfId="1" applyFont="1" applyFill="1" applyBorder="1" applyAlignment="1">
      <alignment horizontal="center" vertical="center"/>
    </xf>
    <xf numFmtId="0" fontId="38" fillId="2" borderId="72" xfId="1" applyFont="1" applyFill="1" applyBorder="1" applyAlignment="1">
      <alignment horizontal="center" vertical="center"/>
    </xf>
    <xf numFmtId="0" fontId="38" fillId="2" borderId="61" xfId="1" applyFont="1" applyFill="1" applyBorder="1" applyAlignment="1">
      <alignment horizontal="center" vertical="center"/>
    </xf>
    <xf numFmtId="0" fontId="38" fillId="2" borderId="63" xfId="1" applyFont="1" applyFill="1" applyBorder="1" applyAlignment="1">
      <alignment horizontal="center" vertical="center"/>
    </xf>
    <xf numFmtId="177" fontId="34" fillId="16" borderId="24" xfId="0" applyNumberFormat="1" applyFont="1" applyFill="1" applyBorder="1" applyAlignment="1">
      <alignment horizontal="center" vertical="center"/>
    </xf>
    <xf numFmtId="177" fontId="34" fillId="16" borderId="66" xfId="0" applyNumberFormat="1" applyFont="1" applyFill="1" applyBorder="1" applyAlignment="1">
      <alignment horizontal="center" vertical="center"/>
    </xf>
    <xf numFmtId="177" fontId="34" fillId="16" borderId="25" xfId="0" applyNumberFormat="1" applyFont="1" applyFill="1" applyBorder="1" applyAlignment="1">
      <alignment horizontal="center" vertical="center"/>
    </xf>
    <xf numFmtId="0" fontId="51" fillId="29" borderId="23" xfId="1" applyFont="1" applyFill="1" applyBorder="1" applyAlignment="1">
      <alignment horizontal="center" vertical="center"/>
    </xf>
    <xf numFmtId="0" fontId="51" fillId="29" borderId="46" xfId="1" applyFont="1" applyFill="1" applyBorder="1" applyAlignment="1">
      <alignment horizontal="center" vertical="center"/>
    </xf>
    <xf numFmtId="0" fontId="51" fillId="29" borderId="72" xfId="1" applyFont="1" applyFill="1" applyBorder="1" applyAlignment="1">
      <alignment horizontal="center" vertical="center"/>
    </xf>
    <xf numFmtId="0" fontId="51" fillId="29" borderId="61" xfId="1" applyFont="1" applyFill="1" applyBorder="1" applyAlignment="1">
      <alignment horizontal="center" vertical="center"/>
    </xf>
    <xf numFmtId="0" fontId="51" fillId="29" borderId="62" xfId="1" applyFont="1" applyFill="1" applyBorder="1" applyAlignment="1">
      <alignment horizontal="center" vertical="center"/>
    </xf>
    <xf numFmtId="0" fontId="51" fillId="29" borderId="63" xfId="1" applyFont="1" applyFill="1" applyBorder="1" applyAlignment="1">
      <alignment horizontal="center" vertical="center"/>
    </xf>
    <xf numFmtId="177" fontId="41" fillId="0" borderId="23" xfId="0" applyNumberFormat="1" applyFont="1" applyFill="1" applyBorder="1" applyAlignment="1">
      <alignment horizontal="center" vertical="center"/>
    </xf>
    <xf numFmtId="177" fontId="41" fillId="0" borderId="72" xfId="0" applyNumberFormat="1" applyFont="1" applyFill="1" applyBorder="1" applyAlignment="1">
      <alignment horizontal="center" vertical="center"/>
    </xf>
    <xf numFmtId="177" fontId="41" fillId="0" borderId="61" xfId="0" applyNumberFormat="1" applyFont="1" applyFill="1" applyBorder="1" applyAlignment="1">
      <alignment horizontal="center" vertical="center"/>
    </xf>
    <xf numFmtId="177" fontId="41" fillId="0" borderId="63" xfId="0" applyNumberFormat="1" applyFont="1" applyFill="1" applyBorder="1" applyAlignment="1">
      <alignment horizontal="center" vertical="center"/>
    </xf>
    <xf numFmtId="177" fontId="45" fillId="0" borderId="61" xfId="0" applyNumberFormat="1" applyFont="1" applyFill="1" applyBorder="1" applyAlignment="1">
      <alignment horizontal="center" vertical="center"/>
    </xf>
    <xf numFmtId="177" fontId="45" fillId="0" borderId="63" xfId="0" applyNumberFormat="1" applyFont="1" applyFill="1" applyBorder="1" applyAlignment="1">
      <alignment horizontal="center" vertical="center"/>
    </xf>
    <xf numFmtId="0" fontId="4" fillId="2" borderId="0" xfId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176" fontId="39" fillId="35" borderId="8" xfId="1" applyNumberFormat="1" applyFont="1" applyFill="1" applyBorder="1" applyAlignment="1">
      <alignment horizontal="center" vertical="center"/>
    </xf>
    <xf numFmtId="176" fontId="39" fillId="35" borderId="9" xfId="1" applyNumberFormat="1" applyFont="1" applyFill="1" applyBorder="1" applyAlignment="1">
      <alignment horizontal="center" vertical="center"/>
    </xf>
    <xf numFmtId="176" fontId="39" fillId="35" borderId="86" xfId="1" applyNumberFormat="1" applyFont="1" applyFill="1" applyBorder="1" applyAlignment="1">
      <alignment horizontal="center" vertical="center"/>
    </xf>
    <xf numFmtId="176" fontId="50" fillId="2" borderId="8" xfId="1" applyNumberFormat="1" applyFont="1" applyFill="1" applyBorder="1" applyAlignment="1">
      <alignment horizontal="center" vertical="center"/>
    </xf>
    <xf numFmtId="176" fontId="38" fillId="2" borderId="9" xfId="1" applyNumberFormat="1" applyFont="1" applyFill="1" applyBorder="1" applyAlignment="1">
      <alignment horizontal="center" vertical="center"/>
    </xf>
    <xf numFmtId="176" fontId="38" fillId="2" borderId="86" xfId="1" applyNumberFormat="1" applyFont="1" applyFill="1" applyBorder="1" applyAlignment="1">
      <alignment horizontal="center" vertical="center"/>
    </xf>
    <xf numFmtId="0" fontId="56" fillId="20" borderId="0" xfId="0" applyFont="1" applyFill="1" applyBorder="1" applyAlignment="1">
      <alignment horizontal="left" vertical="top" wrapText="1"/>
    </xf>
    <xf numFmtId="0" fontId="52" fillId="20" borderId="0" xfId="0" applyFont="1" applyFill="1" applyBorder="1" applyAlignment="1">
      <alignment horizontal="left" vertical="top" wrapText="1"/>
    </xf>
    <xf numFmtId="0" fontId="60" fillId="20" borderId="0" xfId="1" applyFont="1" applyFill="1" applyAlignment="1">
      <alignment horizontal="center" vertical="center"/>
    </xf>
    <xf numFmtId="0" fontId="4" fillId="35" borderId="168" xfId="1" applyFill="1" applyBorder="1" applyAlignment="1">
      <alignment horizontal="center" vertical="center"/>
    </xf>
    <xf numFmtId="0" fontId="4" fillId="35" borderId="29" xfId="1" applyFill="1" applyBorder="1" applyAlignment="1">
      <alignment horizontal="center" vertical="center"/>
    </xf>
    <xf numFmtId="0" fontId="4" fillId="35" borderId="169" xfId="1" applyFill="1" applyBorder="1" applyAlignment="1">
      <alignment horizontal="center" vertical="center"/>
    </xf>
    <xf numFmtId="0" fontId="4" fillId="35" borderId="170" xfId="1" applyFill="1" applyBorder="1" applyAlignment="1">
      <alignment horizontal="center" vertical="center"/>
    </xf>
    <xf numFmtId="0" fontId="4" fillId="35" borderId="0" xfId="1" applyFill="1" applyBorder="1" applyAlignment="1">
      <alignment horizontal="center" vertical="center"/>
    </xf>
    <xf numFmtId="0" fontId="4" fillId="35" borderId="171" xfId="1" applyFill="1" applyBorder="1" applyAlignment="1">
      <alignment horizontal="center" vertical="center"/>
    </xf>
    <xf numFmtId="0" fontId="4" fillId="35" borderId="172" xfId="1" applyFill="1" applyBorder="1" applyAlignment="1">
      <alignment horizontal="center" vertical="center"/>
    </xf>
    <xf numFmtId="0" fontId="4" fillId="35" borderId="173" xfId="1" applyFill="1" applyBorder="1" applyAlignment="1">
      <alignment horizontal="center" vertical="center"/>
    </xf>
    <xf numFmtId="0" fontId="4" fillId="35" borderId="118" xfId="1" applyFill="1" applyBorder="1" applyAlignment="1">
      <alignment horizontal="center" vertical="center"/>
    </xf>
    <xf numFmtId="0" fontId="59" fillId="44" borderId="168" xfId="1" applyFont="1" applyFill="1" applyBorder="1" applyAlignment="1">
      <alignment horizontal="center" vertical="center"/>
    </xf>
    <xf numFmtId="0" fontId="59" fillId="44" borderId="29" xfId="1" applyFont="1" applyFill="1" applyBorder="1" applyAlignment="1">
      <alignment horizontal="center" vertical="center"/>
    </xf>
    <xf numFmtId="0" fontId="59" fillId="44" borderId="169" xfId="1" applyFont="1" applyFill="1" applyBorder="1" applyAlignment="1">
      <alignment horizontal="center" vertical="center"/>
    </xf>
    <xf numFmtId="0" fontId="59" fillId="44" borderId="170" xfId="1" applyFont="1" applyFill="1" applyBorder="1" applyAlignment="1">
      <alignment horizontal="center" vertical="center"/>
    </xf>
    <xf numFmtId="0" fontId="59" fillId="44" borderId="0" xfId="1" applyFont="1" applyFill="1" applyBorder="1" applyAlignment="1">
      <alignment horizontal="center" vertical="center"/>
    </xf>
    <xf numFmtId="0" fontId="59" fillId="44" borderId="171" xfId="1" applyFont="1" applyFill="1" applyBorder="1" applyAlignment="1">
      <alignment horizontal="center" vertical="center"/>
    </xf>
    <xf numFmtId="0" fontId="59" fillId="44" borderId="172" xfId="1" applyFont="1" applyFill="1" applyBorder="1" applyAlignment="1">
      <alignment horizontal="center" vertical="center"/>
    </xf>
    <xf numFmtId="0" fontId="59" fillId="44" borderId="173" xfId="1" applyFont="1" applyFill="1" applyBorder="1" applyAlignment="1">
      <alignment horizontal="center" vertical="center"/>
    </xf>
    <xf numFmtId="0" fontId="59" fillId="44" borderId="118" xfId="1" applyFont="1" applyFill="1" applyBorder="1" applyAlignment="1">
      <alignment horizontal="center" vertical="center"/>
    </xf>
    <xf numFmtId="0" fontId="57" fillId="20" borderId="23" xfId="0" applyFont="1" applyFill="1" applyBorder="1" applyAlignment="1">
      <alignment horizontal="left" vertical="top" wrapText="1"/>
    </xf>
    <xf numFmtId="0" fontId="58" fillId="20" borderId="46" xfId="0" applyFont="1" applyFill="1" applyBorder="1" applyAlignment="1">
      <alignment horizontal="left" vertical="top"/>
    </xf>
    <xf numFmtId="0" fontId="58" fillId="20" borderId="72" xfId="0" applyFont="1" applyFill="1" applyBorder="1" applyAlignment="1">
      <alignment horizontal="left" vertical="top"/>
    </xf>
    <xf numFmtId="0" fontId="58" fillId="20" borderId="54" xfId="0" applyFont="1" applyFill="1" applyBorder="1" applyAlignment="1">
      <alignment horizontal="left" vertical="top"/>
    </xf>
    <xf numFmtId="0" fontId="58" fillId="20" borderId="0" xfId="0" applyFont="1" applyFill="1" applyBorder="1" applyAlignment="1">
      <alignment horizontal="left" vertical="top"/>
    </xf>
    <xf numFmtId="0" fontId="58" fillId="20" borderId="57" xfId="0" applyFont="1" applyFill="1" applyBorder="1" applyAlignment="1">
      <alignment horizontal="left" vertical="top"/>
    </xf>
    <xf numFmtId="0" fontId="58" fillId="20" borderId="61" xfId="0" applyFont="1" applyFill="1" applyBorder="1" applyAlignment="1">
      <alignment horizontal="left" vertical="top"/>
    </xf>
    <xf numFmtId="0" fontId="58" fillId="20" borderId="62" xfId="0" applyFont="1" applyFill="1" applyBorder="1" applyAlignment="1">
      <alignment horizontal="left" vertical="top"/>
    </xf>
    <xf numFmtId="0" fontId="58" fillId="20" borderId="63" xfId="0" applyFont="1" applyFill="1" applyBorder="1" applyAlignment="1">
      <alignment horizontal="left" vertical="top"/>
    </xf>
    <xf numFmtId="0" fontId="4" fillId="26" borderId="194" xfId="1" applyFill="1" applyBorder="1" applyAlignment="1">
      <alignment horizontal="center" vertical="center"/>
    </xf>
    <xf numFmtId="0" fontId="4" fillId="26" borderId="95" xfId="1" applyFill="1" applyBorder="1" applyAlignment="1">
      <alignment horizontal="center" vertical="center"/>
    </xf>
    <xf numFmtId="0" fontId="4" fillId="26" borderId="195" xfId="1" applyFill="1" applyBorder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19" fillId="20" borderId="0" xfId="0" applyFont="1" applyFill="1" applyAlignment="1">
      <alignment vertical="center" wrapText="1"/>
    </xf>
    <xf numFmtId="0" fontId="0" fillId="20" borderId="0" xfId="0" applyFill="1" applyAlignment="1">
      <alignment horizontal="center" vertical="center"/>
    </xf>
    <xf numFmtId="0" fontId="0" fillId="20" borderId="0" xfId="0" applyFill="1" applyAlignment="1">
      <alignment horizontal="center" vertical="center" wrapText="1"/>
    </xf>
    <xf numFmtId="177" fontId="5" fillId="11" borderId="196" xfId="0" applyNumberFormat="1" applyFont="1" applyFill="1" applyBorder="1" applyAlignment="1">
      <alignment horizontal="center" vertical="center"/>
    </xf>
    <xf numFmtId="177" fontId="5" fillId="11" borderId="168" xfId="0" applyNumberFormat="1" applyFont="1" applyFill="1" applyBorder="1" applyAlignment="1">
      <alignment horizontal="center" vertical="center" wrapText="1"/>
    </xf>
    <xf numFmtId="176" fontId="0" fillId="3" borderId="197" xfId="0" applyNumberFormat="1" applyFill="1" applyBorder="1">
      <alignment vertical="center"/>
    </xf>
    <xf numFmtId="177" fontId="5" fillId="11" borderId="198" xfId="0" applyNumberFormat="1" applyFont="1" applyFill="1" applyBorder="1" applyAlignment="1">
      <alignment horizontal="center" vertical="center"/>
    </xf>
    <xf numFmtId="177" fontId="0" fillId="3" borderId="199" xfId="0" applyNumberFormat="1" applyFill="1" applyBorder="1">
      <alignment vertical="center"/>
    </xf>
    <xf numFmtId="177" fontId="0" fillId="3" borderId="200" xfId="0" applyNumberFormat="1" applyFill="1" applyBorder="1">
      <alignment vertical="center"/>
    </xf>
    <xf numFmtId="177" fontId="9" fillId="11" borderId="14" xfId="0" applyNumberFormat="1" applyFont="1" applyFill="1" applyBorder="1">
      <alignment vertical="center"/>
    </xf>
    <xf numFmtId="177" fontId="10" fillId="11" borderId="196" xfId="0" applyNumberFormat="1" applyFont="1" applyFill="1" applyBorder="1">
      <alignment vertical="center"/>
    </xf>
    <xf numFmtId="177" fontId="10" fillId="11" borderId="189" xfId="0" applyNumberFormat="1" applyFont="1" applyFill="1" applyBorder="1">
      <alignment vertical="center"/>
    </xf>
    <xf numFmtId="177" fontId="15" fillId="11" borderId="201" xfId="0" applyNumberFormat="1" applyFont="1" applyFill="1" applyBorder="1">
      <alignment vertical="center"/>
    </xf>
    <xf numFmtId="177" fontId="0" fillId="11" borderId="30" xfId="0" applyNumberFormat="1" applyFill="1" applyBorder="1">
      <alignment vertical="center"/>
    </xf>
    <xf numFmtId="177" fontId="0" fillId="11" borderId="31" xfId="0" applyNumberFormat="1" applyFill="1" applyBorder="1">
      <alignment vertical="center"/>
    </xf>
    <xf numFmtId="177" fontId="0" fillId="11" borderId="202" xfId="0" applyNumberFormat="1" applyFill="1" applyBorder="1">
      <alignment vertical="center"/>
    </xf>
    <xf numFmtId="177" fontId="0" fillId="11" borderId="203" xfId="0" applyNumberFormat="1" applyFill="1" applyBorder="1">
      <alignment vertical="center"/>
    </xf>
    <xf numFmtId="177" fontId="0" fillId="11" borderId="204" xfId="0" applyNumberFormat="1" applyFill="1" applyBorder="1">
      <alignment vertical="center"/>
    </xf>
    <xf numFmtId="177" fontId="15" fillId="11" borderId="205" xfId="0" applyNumberFormat="1" applyFont="1" applyFill="1" applyBorder="1">
      <alignment vertical="center"/>
    </xf>
    <xf numFmtId="177" fontId="0" fillId="11" borderId="206" xfId="0" applyNumberFormat="1" applyFill="1" applyBorder="1">
      <alignment vertical="center"/>
    </xf>
    <xf numFmtId="177" fontId="0" fillId="11" borderId="207" xfId="0" applyNumberFormat="1" applyFill="1" applyBorder="1">
      <alignment vertical="center"/>
    </xf>
    <xf numFmtId="177" fontId="0" fillId="11" borderId="36" xfId="0" applyNumberFormat="1" applyFill="1" applyBorder="1">
      <alignment vertical="center"/>
    </xf>
    <xf numFmtId="177" fontId="0" fillId="11" borderId="37" xfId="0" applyNumberFormat="1" applyFill="1" applyBorder="1">
      <alignment vertical="center"/>
    </xf>
    <xf numFmtId="177" fontId="0" fillId="11" borderId="208" xfId="0" applyNumberFormat="1" applyFill="1" applyBorder="1">
      <alignment vertical="center"/>
    </xf>
  </cellXfs>
  <cellStyles count="3">
    <cellStyle name="常规" xfId="0" builtinId="0"/>
    <cellStyle name="超链接" xfId="1" builtinId="8"/>
    <cellStyle name="适中" xfId="2" builtinId="28"/>
  </cellStyles>
  <dxfs count="0"/>
  <tableStyles count="0" defaultTableStyle="TableStyleMedium2" defaultPivotStyle="PivotStyleLight16"/>
  <colors>
    <mruColors>
      <color rgb="FFD9D9D9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3008247564560049E-2"/>
          <c:y val="6.7534622688292995E-2"/>
          <c:w val="0.95700423682994684"/>
          <c:h val="0.904511049022098"/>
        </c:manualLayout>
      </c:layout>
      <c:lineChart>
        <c:grouping val="standard"/>
        <c:varyColors val="0"/>
        <c:ser>
          <c:idx val="4"/>
          <c:order val="0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记录仪!$E$92:$Q$92</c:f>
              <c:numCache>
                <c:formatCode>#,##0.00_ </c:formatCode>
                <c:ptCount val="13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BC-B143-A973-3BC39DE1B5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记录仪!$E$33:$Q$33</c:f>
              <c:numCache>
                <c:formatCode>#,##0.00_ </c:formatCode>
                <c:ptCount val="13"/>
                <c:pt idx="0">
                  <c:v>74873.891700000037</c:v>
                </c:pt>
                <c:pt idx="1">
                  <c:v>46839.287899999996</c:v>
                </c:pt>
                <c:pt idx="2">
                  <c:v>1781.960000000021</c:v>
                </c:pt>
                <c:pt idx="3">
                  <c:v>78444.941400000011</c:v>
                </c:pt>
                <c:pt idx="4">
                  <c:v>136309.2757</c:v>
                </c:pt>
                <c:pt idx="5">
                  <c:v>164270.01700000005</c:v>
                </c:pt>
                <c:pt idx="6">
                  <c:v>240470.36</c:v>
                </c:pt>
                <c:pt idx="7">
                  <c:v>267484.61</c:v>
                </c:pt>
                <c:pt idx="8">
                  <c:v>244438.19400000002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E-3B4C-963E-7D6A654569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1"/>
        <c:axPos val="l"/>
        <c:numFmt formatCode="#,##0.00_ " sourceLinked="1"/>
        <c:majorTickMark val="none"/>
        <c:minorTickMark val="none"/>
        <c:tickLblPos val="nextTo"/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记录仪!$E$63:$Q$63</c:f>
              <c:numCache>
                <c:formatCode>#,##0.00_ </c:formatCode>
                <c:ptCount val="13"/>
                <c:pt idx="0">
                  <c:v>157224.91219999999</c:v>
                </c:pt>
                <c:pt idx="1">
                  <c:v>161273.34600000002</c:v>
                </c:pt>
                <c:pt idx="2">
                  <c:v>146304.07200000001</c:v>
                </c:pt>
                <c:pt idx="3">
                  <c:v>132981.36600000004</c:v>
                </c:pt>
                <c:pt idx="4">
                  <c:v>170865.54739999998</c:v>
                </c:pt>
                <c:pt idx="5">
                  <c:v>215332.16880000004</c:v>
                </c:pt>
                <c:pt idx="6">
                  <c:v>187452.55000000005</c:v>
                </c:pt>
                <c:pt idx="7">
                  <c:v>105481.37199999997</c:v>
                </c:pt>
                <c:pt idx="8">
                  <c:v>110287.94839999999</c:v>
                </c:pt>
                <c:pt idx="9">
                  <c:v>124117.33000000002</c:v>
                </c:pt>
                <c:pt idx="10">
                  <c:v>128220.81</c:v>
                </c:pt>
                <c:pt idx="11">
                  <c:v>35460.010000000009</c:v>
                </c:pt>
                <c:pt idx="12">
                  <c:v>15865.940000000002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1-3F4A-AF61-1DCB02D13B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4B-1745-85C9-518B6139C1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4B-1745-85C9-518B6139C11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C4B-1745-85C9-518B6139C11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C4B-1745-85C9-518B6139C1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2"/>
              <c:pt idx="0">
                <c:v>0</c:v>
              </c:pt>
              <c:pt idx="1">
                <c:v>217494.91219999999</c:v>
              </c:pt>
            </c:numLit>
          </c:val>
          <c:extLst>
            <c:ext xmlns:c16="http://schemas.microsoft.com/office/drawing/2014/chart" uri="{C3380CC4-5D6E-409C-BE32-E72D297353CC}">
              <c16:uniqueId val="{00000004-0C4B-1745-85C9-518B6139C11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3B-C845-A3EB-601BB18994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3B-C845-A3EB-601BB18994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3B-C845-A3EB-601BB18994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F3B-C845-A3EB-601BB18994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F3B-C845-A3EB-601BB18994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F3B-C845-A3EB-601BB1899408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F3B-C845-A3EB-601BB189940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F3B-C845-A3EB-601BB189940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F3B-C845-A3EB-601BB189940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F3B-C845-A3EB-601BB189940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F3B-C845-A3EB-601BB189940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F3B-C845-A3EB-601BB189940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6"/>
              <c:pt idx="0">
                <c:v>-154.28141466093464</c:v>
              </c:pt>
              <c:pt idx="1">
                <c:v>2602.1641704158569</c:v>
              </c:pt>
              <c:pt idx="4">
                <c:v>28922.446931279355</c:v>
              </c:pt>
              <c:pt idx="5">
                <c:v>1043.2190760059614</c:v>
              </c:pt>
            </c:numLit>
          </c:val>
          <c:extLst>
            <c:ext xmlns:c16="http://schemas.microsoft.com/office/drawing/2014/chart" uri="{C3380CC4-5D6E-409C-BE32-E72D297353CC}">
              <c16:uniqueId val="{0000000C-9F3B-C845-A3EB-601BB189940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B0-B64C-95F1-CCD7512521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B0-B64C-95F1-CCD7512521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B0-B64C-95F1-CCD75125217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CB0-B64C-95F1-CCD75125217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CB0-B64C-95F1-CCD75125217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CB0-B64C-95F1-CCD75125217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3"/>
              <c:pt idx="0">
                <c:v>1043.2190760059614</c:v>
              </c:pt>
              <c:pt idx="1">
                <c:v>-154.28141466093464</c:v>
              </c:pt>
              <c:pt idx="2">
                <c:v>2602.1641704158569</c:v>
              </c:pt>
            </c:numLit>
          </c:val>
          <c:extLst>
            <c:ext xmlns:c16="http://schemas.microsoft.com/office/drawing/2014/chart" uri="{C3380CC4-5D6E-409C-BE32-E72D297353CC}">
              <c16:uniqueId val="{00000006-ECB0-B64C-95F1-CCD75125217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D3-FA4F-B282-278894EFE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D3-FA4F-B282-278894EFED16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总负债
</a:t>
                    </a:r>
                    <a:fld id="{FE19E2F2-8D0D-A344-9ECB-5F54A39335F3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7D3-FA4F-B282-278894EFED16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净资产
</a:t>
                    </a:r>
                    <a:fld id="{B3019BB4-BFD5-0545-A2D8-8973D345A118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7D3-FA4F-B282-278894EFED1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币安驾驶舱!$J$23:$J$24</c:f>
              <c:numCache>
                <c:formatCode>#,##0.00_ </c:formatCode>
                <c:ptCount val="2"/>
                <c:pt idx="0">
                  <c:v>343000</c:v>
                </c:pt>
                <c:pt idx="1">
                  <c:v>244438.19400000002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3-FA4F-B282-278894EFED1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2A-B04B-A7D2-8E64AA2336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2A-B04B-A7D2-8E64AA2336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2A-B04B-A7D2-8E64AA2336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2A-B04B-A7D2-8E64AA2336AD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稳定币</a:t>
                    </a:r>
                    <a:br>
                      <a:rPr lang="zh-CN" altLang="en-US"/>
                    </a:br>
                    <a:fld id="{21AC7D85-D452-074B-93EF-C3D05449B28B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D2A-B04B-A7D2-8E64AA2336A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</a:p>
                  <a:p>
                    <a:pPr>
                      <a:defRPr/>
                    </a:pPr>
                    <a:fld id="{F6884658-D910-7343-A775-AFFE08FDD6F4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D2A-B04B-A7D2-8E64AA2336AD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br>
                      <a:rPr lang="zh-CN" altLang="en-US"/>
                    </a:br>
                    <a:fld id="{139A7799-0C75-D146-9622-51752EB4659A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D2A-B04B-A7D2-8E64AA2336AD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纳指</a:t>
                    </a:r>
                    <a:br>
                      <a:rPr lang="zh-CN" altLang="en-US"/>
                    </a:br>
                    <a:fld id="{21BFF7AD-83B1-6B4E-BB99-63D3CA6B749F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D2A-B04B-A7D2-8E64AA2336A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币安驾驶舱!$J$16:$J$19</c:f>
              <c:numCache>
                <c:formatCode>#,##0.00_ </c:formatCode>
                <c:ptCount val="4"/>
                <c:pt idx="0">
                  <c:v>0</c:v>
                </c:pt>
                <c:pt idx="1">
                  <c:v>580597.52399999998</c:v>
                </c:pt>
                <c:pt idx="2">
                  <c:v>6840.67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A-B04B-A7D2-8E64AA2336A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>
                <a:solidFill>
                  <a:schemeClr val="bg1">
                    <a:lumMod val="95000"/>
                  </a:schemeClr>
                </a:solidFill>
              </a:rPr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13-D340-B3A3-D336784C00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13-D340-B3A3-D336784C00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13-D340-B3A3-D336784C009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加密货币</a:t>
                    </a:r>
                  </a:p>
                  <a:p>
                    <a:pPr>
                      <a:defRPr>
                        <a:solidFill>
                          <a:schemeClr val="bg1">
                            <a:lumMod val="95000"/>
                          </a:schemeClr>
                        </a:solidFill>
                      </a:defRPr>
                    </a:pPr>
                    <a:fld id="{8D415C06-63E5-7C43-B0CE-14AFC897F89B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513-D340-B3A3-D336784C009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零钱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E35A57DA-1218-D545-AD8C-858501A4D43D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513-D340-B3A3-D336784C009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纳指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B5737FE1-C582-2F41-8FC1-891E71477D81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513-D340-B3A3-D336784C00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币安驾驶舱!$J$17:$J$19</c:f>
              <c:numCache>
                <c:formatCode>#,##0.00_ </c:formatCode>
                <c:ptCount val="3"/>
                <c:pt idx="0">
                  <c:v>580597.52399999998</c:v>
                </c:pt>
                <c:pt idx="1">
                  <c:v>6840.67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13-D340-B3A3-D336784C00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(卓尔金历!$M$42,卓尔金历!$O$42,卓尔金历!$Q$42)</c:f>
              <c:numCache>
                <c:formatCode>#,##0.00_ </c:formatCode>
                <c:ptCount val="3"/>
                <c:pt idx="0">
                  <c:v>0.32900451320533397</c:v>
                </c:pt>
                <c:pt idx="1">
                  <c:v>0.51136736735502097</c:v>
                </c:pt>
                <c:pt idx="2">
                  <c:v>0.42018594028017747</c:v>
                </c:pt>
              </c:numCache>
            </c:numRef>
          </c:xVal>
          <c:yVal>
            <c:numRef>
              <c:f>(卓尔金历!$M$43,卓尔金历!$O$43,卓尔金历!$Q$43)</c:f>
              <c:numCache>
                <c:formatCode>#,##0.00_ </c:formatCode>
                <c:ptCount val="3"/>
                <c:pt idx="0">
                  <c:v>-0.20872250589034727</c:v>
                </c:pt>
                <c:pt idx="1">
                  <c:v>-0.10759570683957953</c:v>
                </c:pt>
                <c:pt idx="2">
                  <c:v>-0.15815910636496339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C9-084F-8646-A9CC28D6F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35-CB4E-8A15-110A47AC4FFF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(卓尔金历!$M$42,卓尔金历!$O$42,卓尔金历!$Q$42)</c:f>
              <c:numCache>
                <c:formatCode>#,##0.00_ </c:formatCode>
                <c:ptCount val="3"/>
                <c:pt idx="0">
                  <c:v>0.32900451320533397</c:v>
                </c:pt>
                <c:pt idx="1">
                  <c:v>0.51136736735502097</c:v>
                </c:pt>
                <c:pt idx="2">
                  <c:v>0.42018594028017747</c:v>
                </c:pt>
              </c:numCache>
            </c:numRef>
          </c:xVal>
          <c:yVal>
            <c:numRef>
              <c:f>(卓尔金历!$M$43,卓尔金历!$O$43,卓尔金历!$Q$43)</c:f>
              <c:numCache>
                <c:formatCode>#,##0.00_ </c:formatCode>
                <c:ptCount val="3"/>
                <c:pt idx="0">
                  <c:v>-0.20872250589034727</c:v>
                </c:pt>
                <c:pt idx="1">
                  <c:v>-0.10759570683957953</c:v>
                </c:pt>
                <c:pt idx="2">
                  <c:v>-0.15815910636496339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35-CB4E-8A15-110A47AC4FFF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35-CB4E-8A15-110A47AC4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hyperlink" Target="https://www.bfm-unity.com/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6.xml"/><Relationship Id="rId7" Type="http://schemas.openxmlformats.org/officeDocument/2006/relationships/hyperlink" Target="https://www.bfm-unity.com/" TargetMode="Externa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chart" Target="../charts/chart10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ling-hang-duo-lei-da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https://www.bfm-unity.com/bfm-da-bi-fang-meng-shu-chan/management-cockpit-operation/shu-xue-li-qi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519557</xdr:colOff>
      <xdr:row>2</xdr:row>
      <xdr:rowOff>18217</xdr:rowOff>
    </xdr:from>
    <xdr:to>
      <xdr:col>11</xdr:col>
      <xdr:colOff>998366</xdr:colOff>
      <xdr:row>2</xdr:row>
      <xdr:rowOff>3716249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5F9D7-75DC-414F-9528-2C214C3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303" y="1420904"/>
          <a:ext cx="7719705" cy="36980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330200</xdr:colOff>
      <xdr:row>66</xdr:row>
      <xdr:rowOff>184354</xdr:rowOff>
    </xdr:from>
    <xdr:to>
      <xdr:col>27</xdr:col>
      <xdr:colOff>95250</xdr:colOff>
      <xdr:row>93</xdr:row>
      <xdr:rowOff>190501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BDEADC-E2A0-ED41-9682-2BCD9E8F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343958</xdr:colOff>
      <xdr:row>5</xdr:row>
      <xdr:rowOff>143387</xdr:rowOff>
    </xdr:from>
    <xdr:to>
      <xdr:col>27</xdr:col>
      <xdr:colOff>122903</xdr:colOff>
      <xdr:row>34</xdr:row>
      <xdr:rowOff>143387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FAC0ADA-2A55-3344-BFDC-44316B1DF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343958</xdr:colOff>
      <xdr:row>36</xdr:row>
      <xdr:rowOff>163870</xdr:rowOff>
    </xdr:from>
    <xdr:to>
      <xdr:col>27</xdr:col>
      <xdr:colOff>122903</xdr:colOff>
      <xdr:row>64</xdr:row>
      <xdr:rowOff>163870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A26B64D-79F5-B04D-9337-D3CBBE8D2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24</xdr:col>
      <xdr:colOff>939080</xdr:colOff>
      <xdr:row>2</xdr:row>
      <xdr:rowOff>14319</xdr:rowOff>
    </xdr:from>
    <xdr:to>
      <xdr:col>25</xdr:col>
      <xdr:colOff>1148163</xdr:colOff>
      <xdr:row>2</xdr:row>
      <xdr:rowOff>1218080</xdr:rowOff>
    </xdr:to>
    <xdr:pic>
      <xdr:nvPicPr>
        <xdr:cNvPr id="7" name="图片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803BED3-AC72-BF46-8E24-B2144377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8345" y="2012701"/>
          <a:ext cx="2524965" cy="12037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82178</xdr:colOff>
      <xdr:row>31</xdr:row>
      <xdr:rowOff>55282</xdr:rowOff>
    </xdr:from>
    <xdr:to>
      <xdr:col>10</xdr:col>
      <xdr:colOff>859119</xdr:colOff>
      <xdr:row>44</xdr:row>
      <xdr:rowOff>79188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54E8F8C-061F-A84C-A11A-2F6791F65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881529</xdr:colOff>
      <xdr:row>31</xdr:row>
      <xdr:rowOff>55282</xdr:rowOff>
    </xdr:from>
    <xdr:to>
      <xdr:col>14</xdr:col>
      <xdr:colOff>567764</xdr:colOff>
      <xdr:row>44</xdr:row>
      <xdr:rowOff>79188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C7CD9A2-46FB-4147-B74D-885C648F0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597646</xdr:colOff>
      <xdr:row>31</xdr:row>
      <xdr:rowOff>55282</xdr:rowOff>
    </xdr:from>
    <xdr:to>
      <xdr:col>17</xdr:col>
      <xdr:colOff>1376828</xdr:colOff>
      <xdr:row>44</xdr:row>
      <xdr:rowOff>79188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F5E014D-C3BE-E447-AAEA-E883108AA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82178</xdr:colOff>
      <xdr:row>31</xdr:row>
      <xdr:rowOff>55282</xdr:rowOff>
    </xdr:from>
    <xdr:to>
      <xdr:col>10</xdr:col>
      <xdr:colOff>859119</xdr:colOff>
      <xdr:row>44</xdr:row>
      <xdr:rowOff>79188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7D2ABF1-31C2-E147-9B15-42A709B1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881529</xdr:colOff>
      <xdr:row>31</xdr:row>
      <xdr:rowOff>55282</xdr:rowOff>
    </xdr:from>
    <xdr:to>
      <xdr:col>14</xdr:col>
      <xdr:colOff>567764</xdr:colOff>
      <xdr:row>44</xdr:row>
      <xdr:rowOff>79188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C997C55-2023-774D-88E9-765F68B64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597646</xdr:colOff>
      <xdr:row>31</xdr:row>
      <xdr:rowOff>55282</xdr:rowOff>
    </xdr:from>
    <xdr:to>
      <xdr:col>17</xdr:col>
      <xdr:colOff>1376828</xdr:colOff>
      <xdr:row>44</xdr:row>
      <xdr:rowOff>79188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54B03B9-CD75-C846-84F3-479F450C6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0</xdr:colOff>
      <xdr:row>4</xdr:row>
      <xdr:rowOff>8401</xdr:rowOff>
    </xdr:from>
    <xdr:to>
      <xdr:col>18</xdr:col>
      <xdr:colOff>3337</xdr:colOff>
      <xdr:row>5</xdr:row>
      <xdr:rowOff>200763</xdr:rowOff>
    </xdr:to>
    <xdr:pic>
      <xdr:nvPicPr>
        <xdr:cNvPr id="10" name="图片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62C59E-57A1-574E-9CB0-91CEA81C9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88733" y="1566268"/>
          <a:ext cx="1400336" cy="6241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680968</xdr:colOff>
      <xdr:row>51</xdr:row>
      <xdr:rowOff>106483</xdr:rowOff>
    </xdr:from>
    <xdr:to>
      <xdr:col>8</xdr:col>
      <xdr:colOff>130611</xdr:colOff>
      <xdr:row>73</xdr:row>
      <xdr:rowOff>197692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66030</xdr:colOff>
      <xdr:row>57</xdr:row>
      <xdr:rowOff>45173</xdr:rowOff>
    </xdr:from>
    <xdr:to>
      <xdr:col>4</xdr:col>
      <xdr:colOff>634656</xdr:colOff>
      <xdr:row>63</xdr:row>
      <xdr:rowOff>121373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3023183" y="7906195"/>
          <a:ext cx="1365853" cy="1299850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68</xdr:row>
      <xdr:rowOff>104351</xdr:rowOff>
    </xdr:from>
    <xdr:to>
      <xdr:col>7</xdr:col>
      <xdr:colOff>108049</xdr:colOff>
      <xdr:row>71</xdr:row>
      <xdr:rowOff>100299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5489637" y="10208731"/>
          <a:ext cx="606879" cy="607772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61</xdr:row>
      <xdr:rowOff>197391</xdr:rowOff>
    </xdr:from>
    <xdr:to>
      <xdr:col>3</xdr:col>
      <xdr:colOff>346983</xdr:colOff>
      <xdr:row>65</xdr:row>
      <xdr:rowOff>39015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2649150" y="8874179"/>
          <a:ext cx="654986" cy="657391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665490</xdr:colOff>
      <xdr:row>57</xdr:row>
      <xdr:rowOff>46504</xdr:rowOff>
    </xdr:from>
    <xdr:to>
      <xdr:col>6</xdr:col>
      <xdr:colOff>441166</xdr:colOff>
      <xdr:row>70</xdr:row>
      <xdr:rowOff>17057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419870" y="7907526"/>
          <a:ext cx="1370128" cy="2621794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61680</xdr:colOff>
      <xdr:row>63</xdr:row>
      <xdr:rowOff>147506</xdr:rowOff>
    </xdr:from>
    <xdr:to>
      <xdr:col>6</xdr:col>
      <xdr:colOff>461871</xdr:colOff>
      <xdr:row>70</xdr:row>
      <xdr:rowOff>36891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3018833" y="9232178"/>
          <a:ext cx="2791870" cy="1316976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1774</xdr:colOff>
      <xdr:row>66</xdr:row>
      <xdr:rowOff>8980</xdr:rowOff>
    </xdr:from>
    <xdr:to>
      <xdr:col>19</xdr:col>
      <xdr:colOff>10106</xdr:colOff>
      <xdr:row>72</xdr:row>
      <xdr:rowOff>3736</xdr:rowOff>
    </xdr:to>
    <xdr:pic>
      <xdr:nvPicPr>
        <xdr:cNvPr id="4" name="图片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A2B9D0-AB5D-8A42-ADFC-5B6490C4D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4332" y="9785027"/>
          <a:ext cx="2464390" cy="1215240"/>
        </a:xfrm>
        <a:prstGeom prst="rect">
          <a:avLst/>
        </a:prstGeom>
      </xdr:spPr>
    </xdr:pic>
    <xdr:clientData/>
  </xdr:twoCellAnchor>
  <xdr:twoCellAnchor>
    <xdr:from>
      <xdr:col>1</xdr:col>
      <xdr:colOff>680968</xdr:colOff>
      <xdr:row>11</xdr:row>
      <xdr:rowOff>106483</xdr:rowOff>
    </xdr:from>
    <xdr:to>
      <xdr:col>8</xdr:col>
      <xdr:colOff>130611</xdr:colOff>
      <xdr:row>33</xdr:row>
      <xdr:rowOff>197692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39339D13-5141-8745-9E94-27107FB25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66030</xdr:colOff>
      <xdr:row>17</xdr:row>
      <xdr:rowOff>45173</xdr:rowOff>
    </xdr:from>
    <xdr:to>
      <xdr:col>4</xdr:col>
      <xdr:colOff>634656</xdr:colOff>
      <xdr:row>23</xdr:row>
      <xdr:rowOff>121373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3873FF01-7F46-9B47-9BA2-4F0CAA9D19A7}"/>
            </a:ext>
          </a:extLst>
        </xdr:cNvPr>
        <xdr:cNvSpPr/>
      </xdr:nvSpPr>
      <xdr:spPr>
        <a:xfrm flipH="1">
          <a:off x="3012430" y="18316240"/>
          <a:ext cx="1364493" cy="1295400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28</xdr:row>
      <xdr:rowOff>104351</xdr:rowOff>
    </xdr:from>
    <xdr:to>
      <xdr:col>7</xdr:col>
      <xdr:colOff>108049</xdr:colOff>
      <xdr:row>31</xdr:row>
      <xdr:rowOff>100299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CE40296A-5698-D942-BC62-DDB27AAFC300}"/>
            </a:ext>
          </a:extLst>
        </xdr:cNvPr>
        <xdr:cNvSpPr/>
      </xdr:nvSpPr>
      <xdr:spPr>
        <a:xfrm>
          <a:off x="5474805" y="20610618"/>
          <a:ext cx="610711" cy="605548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21</xdr:row>
      <xdr:rowOff>197391</xdr:rowOff>
    </xdr:from>
    <xdr:to>
      <xdr:col>3</xdr:col>
      <xdr:colOff>346983</xdr:colOff>
      <xdr:row>25</xdr:row>
      <xdr:rowOff>39015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13167FEA-2AD9-CA4D-B7B1-1E397BD7E001}"/>
            </a:ext>
          </a:extLst>
        </xdr:cNvPr>
        <xdr:cNvSpPr/>
      </xdr:nvSpPr>
      <xdr:spPr>
        <a:xfrm>
          <a:off x="2639756" y="19281258"/>
          <a:ext cx="653627" cy="654424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665490</xdr:colOff>
      <xdr:row>17</xdr:row>
      <xdr:rowOff>46504</xdr:rowOff>
    </xdr:from>
    <xdr:to>
      <xdr:col>6</xdr:col>
      <xdr:colOff>441166</xdr:colOff>
      <xdr:row>30</xdr:row>
      <xdr:rowOff>17057</xdr:rowOff>
    </xdr:to>
    <xdr:sp macro="" textlink="">
      <xdr:nvSpPr>
        <xdr:cNvPr id="21" name="任意形状 20">
          <a:extLst>
            <a:ext uri="{FF2B5EF4-FFF2-40B4-BE49-F238E27FC236}">
              <a16:creationId xmlns:a16="http://schemas.microsoft.com/office/drawing/2014/main" id="{9058856C-32D7-3E4D-A677-0C06DD753B82}"/>
            </a:ext>
          </a:extLst>
        </xdr:cNvPr>
        <xdr:cNvSpPr/>
      </xdr:nvSpPr>
      <xdr:spPr>
        <a:xfrm>
          <a:off x="4407757" y="18317571"/>
          <a:ext cx="1367409" cy="2612153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61680</xdr:colOff>
      <xdr:row>23</xdr:row>
      <xdr:rowOff>147506</xdr:rowOff>
    </xdr:from>
    <xdr:to>
      <xdr:col>6</xdr:col>
      <xdr:colOff>461871</xdr:colOff>
      <xdr:row>30</xdr:row>
      <xdr:rowOff>36891</xdr:rowOff>
    </xdr:to>
    <xdr:sp macro="" textlink="">
      <xdr:nvSpPr>
        <xdr:cNvPr id="22" name="任意形状 21">
          <a:extLst>
            <a:ext uri="{FF2B5EF4-FFF2-40B4-BE49-F238E27FC236}">
              <a16:creationId xmlns:a16="http://schemas.microsoft.com/office/drawing/2014/main" id="{BA0541A7-EC01-804F-A1CE-00597A009B88}"/>
            </a:ext>
          </a:extLst>
        </xdr:cNvPr>
        <xdr:cNvSpPr/>
      </xdr:nvSpPr>
      <xdr:spPr>
        <a:xfrm>
          <a:off x="3008080" y="19637773"/>
          <a:ext cx="2787791" cy="1311785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273046</xdr:colOff>
      <xdr:row>2</xdr:row>
      <xdr:rowOff>116170</xdr:rowOff>
    </xdr:from>
    <xdr:to>
      <xdr:col>41</xdr:col>
      <xdr:colOff>31750</xdr:colOff>
      <xdr:row>2</xdr:row>
      <xdr:rowOff>4224621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D2DFCC-EA7E-4342-B3DC-A3022BC76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4296" y="2418045"/>
          <a:ext cx="7537454" cy="41084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155844</xdr:colOff>
      <xdr:row>9</xdr:row>
      <xdr:rowOff>38856</xdr:rowOff>
    </xdr:from>
    <xdr:to>
      <xdr:col>15</xdr:col>
      <xdr:colOff>711200</xdr:colOff>
      <xdr:row>14</xdr:row>
      <xdr:rowOff>156419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D8488-2ADC-FF4D-95A2-0DBA89FF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6244" y="1994656"/>
          <a:ext cx="2460356" cy="12097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hyperlink" Target="https://www.bfm-unity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urufocus.cn/indicator/buffett-market-valuation" TargetMode="External"/><Relationship Id="rId13" Type="http://schemas.openxmlformats.org/officeDocument/2006/relationships/hyperlink" Target="https://www.gurufocus.cn/indicator/buffett-market-valuation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https://www.gurufocus.cn/indicator/buffett-market-valuation" TargetMode="External"/><Relationship Id="rId7" Type="http://schemas.openxmlformats.org/officeDocument/2006/relationships/hyperlink" Target="https://www.gurufocus.cn/indicator/shiller_pe" TargetMode="External"/><Relationship Id="rId12" Type="http://schemas.openxmlformats.org/officeDocument/2006/relationships/hyperlink" Target="https://www.gurufocus.cn/indicator/shiller_pe" TargetMode="External"/><Relationship Id="rId17" Type="http://schemas.openxmlformats.org/officeDocument/2006/relationships/hyperlink" Target="http://fund.eastmoney.com/006479.html" TargetMode="External"/><Relationship Id="rId2" Type="http://schemas.openxmlformats.org/officeDocument/2006/relationships/hyperlink" Target="https://www.gurufocus.cn/indicator/shiller_pe" TargetMode="External"/><Relationship Id="rId16" Type="http://schemas.openxmlformats.org/officeDocument/2006/relationships/hyperlink" Target="https://www.bfm-unity.com/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qkl123.com/data/s2f/btc" TargetMode="External"/><Relationship Id="rId1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qkl123.com/data/s2f/btc" TargetMode="External"/><Relationship Id="rId19" Type="http://schemas.openxmlformats.org/officeDocument/2006/relationships/image" Target="../media/image1.jpeg"/><Relationship Id="rId4" Type="http://schemas.openxmlformats.org/officeDocument/2006/relationships/hyperlink" Target="https://www.qkl123.com/data/s2f/btc" TargetMode="External"/><Relationship Id="rId9" Type="http://schemas.openxmlformats.org/officeDocument/2006/relationships/hyperlink" Target="https://www.qkl123.com/data/s2f/btc" TargetMode="External"/><Relationship Id="rId14" Type="http://schemas.openxmlformats.org/officeDocument/2006/relationships/hyperlink" Target="https://www.qkl123.com/data/s2f/btc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shiller_pe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3.xml"/><Relationship Id="rId4" Type="http://schemas.openxmlformats.org/officeDocument/2006/relationships/hyperlink" Target="https://www.gurufocus.cn/indicator/buffett-market-valuatio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qkl123.com/data/s2f/btc" TargetMode="External"/><Relationship Id="rId3" Type="http://schemas.openxmlformats.org/officeDocument/2006/relationships/hyperlink" Target="https://www.qkl123.com/data/s2f/btc" TargetMode="External"/><Relationship Id="rId7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bfm-unity.com/bfm-da-bi-fang-meng-shu-chan/zi-chan-pei-zhi/ling-hang-duo-lei-da/zhuo-er-jin-li-fa-de-sheng-ji-2-wu-cha-fen-xi" TargetMode="External"/><Relationship Id="rId10" Type="http://schemas.openxmlformats.org/officeDocument/2006/relationships/image" Target="../media/image1.jpeg"/><Relationship Id="rId4" Type="http://schemas.openxmlformats.org/officeDocument/2006/relationships/hyperlink" Target="https://www.bfm-unity.com/bfm-da-bi-fang-meng-shu-chan/management-cockpit-operation/zi-chan-pei-zhi/ling-hang-duo-lei-da/zhuo-er-jin-li-fa-de-sheng-ji-2-wu-cha-fen-xi" TargetMode="External"/><Relationship Id="rId9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bfm-unity.com/bfm-da-bi-fang-meng-shu-chan/zi-chan-pei-zhi/ling-hang-duo-lei-da" TargetMode="External"/><Relationship Id="rId1" Type="http://schemas.openxmlformats.org/officeDocument/2006/relationships/hyperlink" Target="https://www.bfm-unity.com/bfm-da-bi-fang-meng-shu-chan/management-cockpit-operation/zi-chan-pei-zhi/ling-hang-duo-lei-da" TargetMode="External"/><Relationship Id="rId4" Type="http://schemas.openxmlformats.org/officeDocument/2006/relationships/image" Target="../media/image1.jpeg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qkl123.com/data/s2f/btc" TargetMode="External"/><Relationship Id="rId3" Type="http://schemas.openxmlformats.org/officeDocument/2006/relationships/hyperlink" Target="https://www.qkl123.com/data/s2f/btc" TargetMode="External"/><Relationship Id="rId7" Type="http://schemas.openxmlformats.org/officeDocument/2006/relationships/hyperlink" Target="https://www.blockchain.com/charts/mvrv" TargetMode="External"/><Relationship Id="rId12" Type="http://schemas.openxmlformats.org/officeDocument/2006/relationships/image" Target="../media/image6.png"/><Relationship Id="rId2" Type="http://schemas.openxmlformats.org/officeDocument/2006/relationships/hyperlink" Target="https://www.blockchain.com/charts/mvrv" TargetMode="External"/><Relationship Id="rId1" Type="http://schemas.openxmlformats.org/officeDocument/2006/relationships/hyperlink" Target="https://www.qkl123.com/data/s2f/btc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drawing" Target="../drawings/drawing6.xml"/><Relationship Id="rId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bfm-unity.com/bfm-da-bi-fang-meng-shu-chan/management-cockpit-operation/shu-xue-li-qi" TargetMode="External"/><Relationship Id="rId4" Type="http://schemas.openxmlformats.org/officeDocument/2006/relationships/hyperlink" Target="https://www.blockchain.com/charts/mvrv" TargetMode="External"/><Relationship Id="rId9" Type="http://schemas.openxmlformats.org/officeDocument/2006/relationships/hyperlink" Target="https://www.bfm-unity.com/qian-xian/management-cockpit-operation/shu-xue-li-q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EF86-3831-254C-BF23-9402892381C9}">
  <dimension ref="B1:N23"/>
  <sheetViews>
    <sheetView showGridLines="0" topLeftCell="A3" zoomScaleNormal="92" workbookViewId="0">
      <selection activeCell="K7" sqref="K7"/>
    </sheetView>
  </sheetViews>
  <sheetFormatPr baseColWidth="10" defaultRowHeight="16"/>
  <cols>
    <col min="1" max="1" width="15" customWidth="1"/>
    <col min="2" max="3" width="3.33203125" customWidth="1"/>
    <col min="4" max="4" width="9" bestFit="1" customWidth="1"/>
    <col min="5" max="5" width="10" bestFit="1" customWidth="1"/>
    <col min="6" max="6" width="18.6640625" bestFit="1" customWidth="1"/>
    <col min="7" max="7" width="10" bestFit="1" customWidth="1"/>
    <col min="8" max="8" width="19.5" customWidth="1"/>
    <col min="9" max="10" width="14.1640625" bestFit="1" customWidth="1"/>
    <col min="11" max="11" width="18.6640625" bestFit="1" customWidth="1"/>
    <col min="12" max="12" width="19.6640625" bestFit="1" customWidth="1"/>
    <col min="13" max="14" width="3.33203125" customWidth="1"/>
    <col min="16" max="16" width="18.6640625" bestFit="1" customWidth="1"/>
    <col min="17" max="18" width="14.1640625" bestFit="1" customWidth="1"/>
  </cols>
  <sheetData>
    <row r="1" spans="2:14" ht="94" customHeight="1"/>
    <row r="2" spans="2:14" ht="16" customHeight="1" thickBot="1"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</row>
    <row r="3" spans="2:14" ht="294" customHeight="1" thickBot="1">
      <c r="B3" s="124"/>
      <c r="C3" s="492" t="s">
        <v>30</v>
      </c>
      <c r="D3" s="493"/>
      <c r="E3" s="493"/>
      <c r="F3" s="493"/>
      <c r="G3" s="493"/>
      <c r="H3" s="493"/>
      <c r="I3" s="493"/>
      <c r="J3" s="493"/>
      <c r="K3" s="493"/>
      <c r="L3" s="493"/>
      <c r="M3" s="494"/>
      <c r="N3" s="124"/>
    </row>
    <row r="4" spans="2:14" ht="16" customHeight="1" thickBot="1">
      <c r="B4" s="124"/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</row>
    <row r="5" spans="2:14" ht="17" thickBot="1">
      <c r="B5" s="124"/>
      <c r="C5" s="496" t="s">
        <v>79</v>
      </c>
      <c r="D5" s="497"/>
      <c r="E5" s="497"/>
      <c r="F5" s="497"/>
      <c r="G5" s="497"/>
      <c r="H5" s="497"/>
      <c r="I5" s="497"/>
      <c r="J5" s="497"/>
      <c r="K5" s="497"/>
      <c r="L5" s="497"/>
      <c r="M5" s="498"/>
      <c r="N5" s="110"/>
    </row>
    <row r="6" spans="2:14" ht="17" thickBot="1">
      <c r="B6" s="124"/>
      <c r="C6" s="125"/>
      <c r="D6" s="126"/>
      <c r="E6" s="126"/>
      <c r="F6" s="126"/>
      <c r="G6" s="127"/>
      <c r="H6" s="126"/>
      <c r="I6" s="126"/>
      <c r="J6" s="126"/>
      <c r="K6" s="126"/>
      <c r="L6" s="126"/>
      <c r="M6" s="126"/>
      <c r="N6" s="110"/>
    </row>
    <row r="7" spans="2:14" ht="56" customHeight="1" thickTop="1" thickBot="1">
      <c r="B7" s="124"/>
      <c r="C7" s="125"/>
      <c r="D7" s="126"/>
      <c r="E7" s="126"/>
      <c r="F7" s="392"/>
      <c r="G7" s="505" t="s">
        <v>80</v>
      </c>
      <c r="H7" s="506"/>
      <c r="I7" s="507"/>
      <c r="J7" s="126"/>
      <c r="K7" s="126"/>
      <c r="L7" s="126"/>
      <c r="M7" s="126"/>
      <c r="N7" s="110"/>
    </row>
    <row r="8" spans="2:14" ht="56" customHeight="1" thickBot="1">
      <c r="B8" s="124"/>
      <c r="C8" s="125"/>
      <c r="D8" s="126"/>
      <c r="E8" s="126"/>
      <c r="F8" s="392"/>
      <c r="G8" s="676" t="s">
        <v>172</v>
      </c>
      <c r="H8" s="677"/>
      <c r="I8" s="678"/>
      <c r="J8" s="390" t="s">
        <v>173</v>
      </c>
      <c r="K8" s="126"/>
      <c r="L8" s="126"/>
      <c r="M8" s="126"/>
      <c r="N8" s="110"/>
    </row>
    <row r="9" spans="2:14" ht="56" customHeight="1" thickBot="1">
      <c r="B9" s="124"/>
      <c r="C9" s="125"/>
      <c r="D9" s="126"/>
      <c r="E9" s="126"/>
      <c r="F9" s="392"/>
      <c r="G9" s="508" t="s">
        <v>105</v>
      </c>
      <c r="H9" s="509"/>
      <c r="I9" s="510"/>
      <c r="J9" s="391" t="s">
        <v>116</v>
      </c>
      <c r="K9" s="323" t="s">
        <v>117</v>
      </c>
      <c r="L9" s="126"/>
      <c r="M9" s="126"/>
      <c r="N9" s="110"/>
    </row>
    <row r="10" spans="2:14" ht="17" thickTop="1">
      <c r="B10" s="124"/>
      <c r="C10" s="125"/>
      <c r="D10" s="126"/>
      <c r="E10" s="126"/>
      <c r="F10" s="126"/>
      <c r="G10" s="126"/>
      <c r="H10" s="126"/>
      <c r="I10" s="393"/>
      <c r="J10" s="126"/>
      <c r="K10" s="126"/>
      <c r="L10" s="126"/>
      <c r="M10" s="126"/>
      <c r="N10" s="110"/>
    </row>
    <row r="11" spans="2:14">
      <c r="B11" s="124"/>
      <c r="C11" s="124"/>
      <c r="D11" s="128"/>
      <c r="E11" s="128"/>
      <c r="F11" s="128"/>
      <c r="G11" s="128"/>
      <c r="H11" s="128"/>
      <c r="I11" s="128"/>
      <c r="J11" s="128"/>
      <c r="K11" s="128"/>
      <c r="L11" s="128"/>
      <c r="M11" s="128"/>
      <c r="N11" s="110"/>
    </row>
    <row r="12" spans="2:14" ht="17" thickBot="1">
      <c r="B12" s="124"/>
      <c r="C12" s="129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10"/>
    </row>
    <row r="13" spans="2:14" ht="17" thickBot="1">
      <c r="B13" s="124"/>
      <c r="C13" s="496" t="s">
        <v>81</v>
      </c>
      <c r="D13" s="497"/>
      <c r="E13" s="497"/>
      <c r="F13" s="497"/>
      <c r="G13" s="497"/>
      <c r="H13" s="497"/>
      <c r="I13" s="497"/>
      <c r="J13" s="497"/>
      <c r="K13" s="497"/>
      <c r="L13" s="497"/>
      <c r="M13" s="498"/>
      <c r="N13" s="110"/>
    </row>
    <row r="14" spans="2:14" ht="17" thickBot="1">
      <c r="B14" s="124"/>
      <c r="C14" s="125"/>
      <c r="D14" s="126"/>
      <c r="E14" s="126"/>
      <c r="F14" s="126"/>
      <c r="G14" s="126"/>
      <c r="H14" s="126"/>
      <c r="I14" s="126"/>
      <c r="J14" s="126"/>
      <c r="K14" s="126"/>
      <c r="L14" s="126"/>
      <c r="M14" s="126"/>
      <c r="N14" s="110"/>
    </row>
    <row r="15" spans="2:14" ht="17" thickBot="1">
      <c r="B15" s="124"/>
      <c r="C15" s="131"/>
      <c r="D15" s="132"/>
      <c r="E15" s="126"/>
      <c r="F15" s="126"/>
      <c r="G15" s="126"/>
      <c r="H15" s="126"/>
      <c r="I15" s="126"/>
      <c r="J15" s="126"/>
      <c r="K15" s="488" t="s">
        <v>82</v>
      </c>
      <c r="L15" s="126"/>
      <c r="M15" s="126"/>
      <c r="N15" s="110"/>
    </row>
    <row r="16" spans="2:14" ht="18" thickTop="1" thickBot="1">
      <c r="B16" s="133"/>
      <c r="C16" s="134"/>
      <c r="D16" s="135"/>
      <c r="E16" s="136" t="s">
        <v>38</v>
      </c>
      <c r="F16" s="137" t="s">
        <v>83</v>
      </c>
      <c r="G16" s="499" t="s">
        <v>84</v>
      </c>
      <c r="H16" s="138" t="s">
        <v>85</v>
      </c>
      <c r="I16" s="502" t="s">
        <v>86</v>
      </c>
      <c r="J16" s="139" t="s">
        <v>87</v>
      </c>
      <c r="K16" s="489" t="s">
        <v>88</v>
      </c>
      <c r="L16" s="140" t="s">
        <v>87</v>
      </c>
      <c r="M16" s="141"/>
      <c r="N16" s="110"/>
    </row>
    <row r="17" spans="2:14" ht="17" thickTop="1">
      <c r="B17" s="133"/>
      <c r="C17" s="142"/>
      <c r="D17" s="143"/>
      <c r="E17" s="126"/>
      <c r="F17" s="126"/>
      <c r="G17" s="500"/>
      <c r="H17" s="126"/>
      <c r="I17" s="503"/>
      <c r="J17" s="144" t="s">
        <v>89</v>
      </c>
      <c r="K17" s="490" t="s">
        <v>88</v>
      </c>
      <c r="L17" s="145" t="s">
        <v>89</v>
      </c>
      <c r="M17" s="146"/>
      <c r="N17" s="110"/>
    </row>
    <row r="18" spans="2:14" ht="17" thickBot="1">
      <c r="B18" s="133"/>
      <c r="C18" s="134"/>
      <c r="D18" s="136" t="s">
        <v>90</v>
      </c>
      <c r="E18" s="147" t="s">
        <v>10</v>
      </c>
      <c r="F18" s="148" t="s">
        <v>105</v>
      </c>
      <c r="G18" s="501"/>
      <c r="H18" s="144" t="s">
        <v>91</v>
      </c>
      <c r="I18" s="503"/>
      <c r="J18" s="149" t="s">
        <v>56</v>
      </c>
      <c r="K18" s="490" t="s">
        <v>88</v>
      </c>
      <c r="L18" s="140" t="s">
        <v>56</v>
      </c>
      <c r="M18" s="150"/>
      <c r="N18" s="110"/>
    </row>
    <row r="19" spans="2:14" ht="17" thickBot="1">
      <c r="B19" s="133"/>
      <c r="C19" s="134"/>
      <c r="D19" s="151" t="s">
        <v>6</v>
      </c>
      <c r="E19" s="126"/>
      <c r="F19" s="152" t="s">
        <v>0</v>
      </c>
      <c r="G19" s="126"/>
      <c r="H19" s="126"/>
      <c r="I19" s="504"/>
      <c r="J19" s="153" t="s">
        <v>92</v>
      </c>
      <c r="K19" s="491" t="s">
        <v>88</v>
      </c>
      <c r="L19" s="478" t="s">
        <v>92</v>
      </c>
      <c r="M19" s="154"/>
      <c r="N19" s="110"/>
    </row>
    <row r="20" spans="2:14">
      <c r="B20" s="133"/>
      <c r="C20" s="155"/>
      <c r="D20" s="156"/>
      <c r="E20" s="126"/>
      <c r="F20" s="152" t="s">
        <v>5</v>
      </c>
      <c r="G20" s="126"/>
      <c r="H20" s="126"/>
      <c r="I20" s="126"/>
      <c r="J20" s="126"/>
      <c r="K20" s="393"/>
      <c r="L20" s="157"/>
      <c r="M20" s="158"/>
      <c r="N20" s="110"/>
    </row>
    <row r="21" spans="2:14" ht="17" thickBot="1">
      <c r="B21" s="133"/>
      <c r="C21" s="155"/>
      <c r="D21" s="159"/>
      <c r="E21" s="132"/>
      <c r="F21" s="160"/>
      <c r="G21" s="132"/>
      <c r="H21" s="132"/>
      <c r="I21" s="132"/>
      <c r="J21" s="132"/>
      <c r="K21" s="132"/>
      <c r="L21" s="161"/>
      <c r="M21" s="158"/>
      <c r="N21" s="110"/>
    </row>
    <row r="22" spans="2:14" ht="18" thickTop="1" thickBot="1">
      <c r="B22" s="133"/>
      <c r="C22" s="162"/>
      <c r="D22" s="495" t="s">
        <v>80</v>
      </c>
      <c r="E22" s="495"/>
      <c r="F22" s="495"/>
      <c r="G22" s="495"/>
      <c r="H22" s="495"/>
      <c r="I22" s="495"/>
      <c r="J22" s="495"/>
      <c r="K22" s="495"/>
      <c r="L22" s="495"/>
      <c r="M22" s="291"/>
      <c r="N22" s="110"/>
    </row>
    <row r="23" spans="2:14" ht="17" thickTop="1">
      <c r="B23" s="124"/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223"/>
      <c r="N23" s="110"/>
    </row>
  </sheetData>
  <mergeCells count="9">
    <mergeCell ref="C3:M3"/>
    <mergeCell ref="D22:L22"/>
    <mergeCell ref="C13:M13"/>
    <mergeCell ref="G16:G18"/>
    <mergeCell ref="I16:I19"/>
    <mergeCell ref="C5:M5"/>
    <mergeCell ref="G7:I7"/>
    <mergeCell ref="G8:I8"/>
    <mergeCell ref="G9:I9"/>
  </mergeCells>
  <phoneticPr fontId="2" type="noConversion"/>
  <hyperlinks>
    <hyperlink ref="C3:M3" r:id="rId1" display="https://www.bfm-unity.com/" xr:uid="{80C9C4FC-55A3-CC49-B706-7575B95327B8}"/>
    <hyperlink ref="G7:I7" location="记录仪!A1" display="记录仪" xr:uid="{2B4BB54D-B400-824F-A8EB-3A16D435D35A}"/>
    <hyperlink ref="G9:I9" location="卓尔金历!A1" display="卓尔金历法" xr:uid="{CDCDA2D5-C7CB-5B42-B9D1-9C21A0F455CF}"/>
    <hyperlink ref="K9" location="卓尔金历法实验室!A1" display="卓尔金历法实验室" xr:uid="{C7831036-30CD-3741-9C77-189D02D4D330}"/>
    <hyperlink ref="J9" location="神经网络!A1" display="神经网络" xr:uid="{8896E008-D39A-A446-B378-E25AF1FC1F6C}"/>
    <hyperlink ref="J8" location="派网驾驶舱!A1" display="派网驾驶舱" xr:uid="{1D47CA0B-29FF-934C-A6BF-4250C38A5109}"/>
    <hyperlink ref="G8:I8" location="币安驾驶舱!A1" display="驾驶舱" xr:uid="{4CEA0B76-AAF9-C54A-A108-08D66D6F0B26}"/>
  </hyperlinks>
  <pageMargins left="0.7" right="0.7" top="0.75" bottom="0.75" header="0.3" footer="0.3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C07C-51F4-B844-975B-72CDB7484FFB}">
  <dimension ref="B1:AM156"/>
  <sheetViews>
    <sheetView showGridLines="0" tabSelected="1" zoomScale="35" zoomScaleNormal="75" workbookViewId="0">
      <pane xSplit="3" topLeftCell="D1" activePane="topRight" state="frozen"/>
      <selection pane="topRight" activeCell="N19" sqref="N19"/>
    </sheetView>
  </sheetViews>
  <sheetFormatPr baseColWidth="10" defaultColWidth="30.33203125" defaultRowHeight="28" customHeight="1"/>
  <cols>
    <col min="1" max="1" width="30.33203125" customWidth="1"/>
    <col min="2" max="2" width="3.6640625" customWidth="1"/>
    <col min="3" max="17" width="30.33203125" customWidth="1"/>
    <col min="18" max="18" width="3.1640625" customWidth="1"/>
    <col min="19" max="19" width="30.33203125" customWidth="1"/>
    <col min="20" max="20" width="3.1640625" customWidth="1"/>
    <col min="21" max="27" width="30.33203125" customWidth="1"/>
    <col min="28" max="28" width="3.1640625" customWidth="1"/>
  </cols>
  <sheetData>
    <row r="1" spans="2:29" ht="171" customHeight="1"/>
    <row r="2" spans="2:29" ht="28" customHeight="1" thickBot="1"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</row>
    <row r="3" spans="2:29" ht="113" customHeight="1" thickBot="1">
      <c r="B3" s="110"/>
      <c r="C3" s="308" t="s">
        <v>138</v>
      </c>
      <c r="D3" s="110"/>
      <c r="E3" s="517" t="s">
        <v>140</v>
      </c>
      <c r="F3" s="518"/>
      <c r="G3" s="518"/>
      <c r="H3" s="518"/>
      <c r="I3" s="518"/>
      <c r="J3" s="518"/>
      <c r="K3" s="518"/>
      <c r="L3" s="518"/>
      <c r="M3" s="518"/>
      <c r="N3" s="518"/>
      <c r="O3" s="518"/>
      <c r="P3" s="518"/>
      <c r="Q3" s="518"/>
      <c r="R3" s="518"/>
      <c r="S3" s="519"/>
      <c r="T3" s="207"/>
      <c r="U3" s="110"/>
      <c r="V3" s="371" t="s">
        <v>146</v>
      </c>
      <c r="W3" s="110"/>
      <c r="X3" s="514" t="s">
        <v>139</v>
      </c>
      <c r="Y3" s="515"/>
      <c r="Z3" s="515"/>
      <c r="AA3" s="516"/>
      <c r="AB3" s="110"/>
    </row>
    <row r="4" spans="2:29" ht="28" customHeight="1">
      <c r="B4" s="110"/>
      <c r="C4" s="207"/>
      <c r="D4" s="110"/>
      <c r="E4" s="207"/>
      <c r="F4" s="207"/>
      <c r="G4" s="207"/>
      <c r="H4" s="207"/>
      <c r="I4" s="207"/>
      <c r="J4" s="207"/>
      <c r="K4" s="207"/>
      <c r="L4" s="207"/>
      <c r="M4" s="207"/>
      <c r="N4" s="207"/>
      <c r="O4" s="207"/>
      <c r="P4" s="207"/>
      <c r="Q4" s="207"/>
      <c r="R4" s="207"/>
      <c r="S4" s="207"/>
      <c r="T4" s="207"/>
      <c r="U4" s="110"/>
      <c r="V4" s="207"/>
      <c r="W4" s="110"/>
      <c r="X4" s="110"/>
      <c r="Y4" s="110"/>
      <c r="Z4" s="110"/>
      <c r="AA4" s="110"/>
      <c r="AB4" s="110"/>
    </row>
    <row r="5" spans="2:29" ht="28" customHeight="1">
      <c r="AB5" s="181"/>
      <c r="AC5" s="181"/>
    </row>
    <row r="6" spans="2:29" ht="28" customHeight="1" thickBot="1">
      <c r="B6" s="110"/>
      <c r="C6" s="110"/>
      <c r="D6" s="358"/>
      <c r="E6" s="223"/>
      <c r="F6" s="110"/>
      <c r="G6" s="110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81"/>
      <c r="AB6" s="181"/>
      <c r="AC6" s="181"/>
    </row>
    <row r="7" spans="2:29" s="55" customFormat="1" ht="28" customHeight="1">
      <c r="B7" s="110"/>
      <c r="C7" s="320" t="s">
        <v>93</v>
      </c>
      <c r="D7" s="359" t="s">
        <v>94</v>
      </c>
      <c r="E7" s="178">
        <v>44381</v>
      </c>
      <c r="F7" s="163">
        <v>44388</v>
      </c>
      <c r="G7" s="163">
        <v>44395</v>
      </c>
      <c r="H7" s="163">
        <v>44402</v>
      </c>
      <c r="I7" s="163">
        <v>44409</v>
      </c>
      <c r="J7" s="163">
        <v>44416</v>
      </c>
      <c r="K7" s="163">
        <v>44423</v>
      </c>
      <c r="L7" s="163">
        <v>44430</v>
      </c>
      <c r="M7" s="163">
        <v>44437</v>
      </c>
      <c r="N7" s="163">
        <v>44444</v>
      </c>
      <c r="O7" s="163">
        <v>44451</v>
      </c>
      <c r="P7" s="163">
        <v>44458</v>
      </c>
      <c r="Q7" s="163">
        <v>44465</v>
      </c>
      <c r="R7" s="110"/>
      <c r="S7" s="511" t="s">
        <v>143</v>
      </c>
      <c r="T7" s="207"/>
      <c r="U7" s="182"/>
      <c r="AB7" s="181"/>
      <c r="AC7" s="182"/>
    </row>
    <row r="8" spans="2:29" s="164" customFormat="1" ht="28" customHeight="1">
      <c r="B8" s="110"/>
      <c r="C8" s="345" t="s">
        <v>38</v>
      </c>
      <c r="D8" s="360">
        <f>LOOKUP(9E+307,E8:Q8)</f>
        <v>39.299999999999997</v>
      </c>
      <c r="E8" s="354">
        <v>38.299999999999997</v>
      </c>
      <c r="F8" s="346">
        <v>38.1</v>
      </c>
      <c r="G8" s="346">
        <v>37.700000000000003</v>
      </c>
      <c r="H8" s="346">
        <v>38.5</v>
      </c>
      <c r="I8" s="346">
        <v>38.299999999999997</v>
      </c>
      <c r="J8" s="346">
        <v>38.700000000000003</v>
      </c>
      <c r="K8" s="346">
        <v>38.9</v>
      </c>
      <c r="L8" s="346">
        <v>38.700000000000003</v>
      </c>
      <c r="M8" s="346">
        <v>39.299999999999997</v>
      </c>
      <c r="N8" s="346"/>
      <c r="O8" s="346"/>
      <c r="P8" s="346"/>
      <c r="Q8" s="346"/>
      <c r="R8" s="110"/>
      <c r="S8" s="512"/>
      <c r="T8" s="207"/>
      <c r="U8" s="183"/>
      <c r="AB8" s="181"/>
      <c r="AC8" s="183"/>
    </row>
    <row r="9" spans="2:29" s="164" customFormat="1" ht="28" customHeight="1" thickBot="1">
      <c r="B9" s="110"/>
      <c r="C9" s="347" t="s">
        <v>36</v>
      </c>
      <c r="D9" s="361">
        <f>LOOKUP(9E+307,E9:Q9)</f>
        <v>206.3</v>
      </c>
      <c r="E9" s="354">
        <v>206.5</v>
      </c>
      <c r="F9" s="346">
        <v>207.1</v>
      </c>
      <c r="G9" s="346">
        <v>204.2</v>
      </c>
      <c r="H9" s="346">
        <v>208.7</v>
      </c>
      <c r="I9" s="346">
        <v>207.2</v>
      </c>
      <c r="J9" s="346">
        <v>203.1</v>
      </c>
      <c r="K9" s="346">
        <v>204.1</v>
      </c>
      <c r="L9" s="346">
        <v>202</v>
      </c>
      <c r="M9" s="346">
        <v>206.3</v>
      </c>
      <c r="N9" s="346"/>
      <c r="O9" s="346"/>
      <c r="P9" s="346"/>
      <c r="Q9" s="346"/>
      <c r="R9" s="110"/>
      <c r="S9" s="512"/>
      <c r="T9" s="207"/>
      <c r="U9" s="183"/>
      <c r="AB9" s="181"/>
      <c r="AC9" s="183"/>
    </row>
    <row r="10" spans="2:29" s="164" customFormat="1" ht="28" customHeight="1">
      <c r="B10" s="110"/>
      <c r="C10" s="311" t="s">
        <v>13</v>
      </c>
      <c r="D10" s="362">
        <f>LOOKUP(9E+307,E10:Q10)</f>
        <v>48200</v>
      </c>
      <c r="E10" s="354">
        <v>135300</v>
      </c>
      <c r="F10" s="346">
        <v>132500</v>
      </c>
      <c r="G10" s="346">
        <v>114400</v>
      </c>
      <c r="H10" s="346">
        <v>93700</v>
      </c>
      <c r="I10" s="346">
        <v>68200</v>
      </c>
      <c r="J10" s="350">
        <v>63400</v>
      </c>
      <c r="K10" s="346">
        <v>54900</v>
      </c>
      <c r="L10" s="346">
        <v>52900</v>
      </c>
      <c r="M10" s="346">
        <v>48200</v>
      </c>
      <c r="N10" s="346"/>
      <c r="O10" s="346"/>
      <c r="P10" s="346"/>
      <c r="Q10" s="346"/>
      <c r="R10" s="110"/>
      <c r="S10" s="512"/>
      <c r="T10" s="207"/>
      <c r="U10" s="183"/>
      <c r="AB10" s="181"/>
      <c r="AC10" s="183"/>
    </row>
    <row r="11" spans="2:29" s="56" customFormat="1" ht="28" customHeight="1">
      <c r="B11" s="110"/>
      <c r="C11" s="312" t="s">
        <v>5</v>
      </c>
      <c r="D11" s="363">
        <f>LOOKUP(9E+307,E11:Q11)</f>
        <v>2.3780000000000001</v>
      </c>
      <c r="E11" s="355">
        <v>1.782</v>
      </c>
      <c r="F11" s="350">
        <v>1.746</v>
      </c>
      <c r="G11" s="350">
        <v>1.5309999999999999</v>
      </c>
      <c r="H11" s="350">
        <v>2.0150000000000001</v>
      </c>
      <c r="I11" s="350">
        <v>2.0859999999999999</v>
      </c>
      <c r="J11" s="353">
        <v>2.149</v>
      </c>
      <c r="K11" s="350">
        <v>2.2949999999999999</v>
      </c>
      <c r="L11" s="350">
        <v>2.4180000000000001</v>
      </c>
      <c r="M11" s="350">
        <v>2.3780000000000001</v>
      </c>
      <c r="N11" s="350"/>
      <c r="O11" s="350"/>
      <c r="P11" s="350"/>
      <c r="Q11" s="350"/>
      <c r="R11" s="110"/>
      <c r="S11" s="512"/>
      <c r="T11" s="207"/>
      <c r="U11" s="184"/>
      <c r="AB11" s="181"/>
      <c r="AC11" s="184"/>
    </row>
    <row r="12" spans="2:29" s="56" customFormat="1" ht="28" customHeight="1">
      <c r="B12" s="110"/>
      <c r="C12" s="312" t="s">
        <v>14</v>
      </c>
      <c r="D12" s="363">
        <f>LOOKUP(9E+307,E12:Q12)</f>
        <v>49900</v>
      </c>
      <c r="E12" s="355">
        <v>34600</v>
      </c>
      <c r="F12" s="350">
        <v>34000</v>
      </c>
      <c r="G12" s="350">
        <v>30000</v>
      </c>
      <c r="H12" s="350">
        <v>38600</v>
      </c>
      <c r="I12" s="350">
        <v>41600</v>
      </c>
      <c r="J12" s="350">
        <v>41900</v>
      </c>
      <c r="K12" s="350">
        <v>47000</v>
      </c>
      <c r="L12" s="350">
        <v>48500</v>
      </c>
      <c r="M12" s="350">
        <v>49900</v>
      </c>
      <c r="N12" s="350"/>
      <c r="O12" s="350"/>
      <c r="P12" s="350"/>
      <c r="Q12" s="350"/>
      <c r="R12" s="110"/>
      <c r="S12" s="512"/>
      <c r="T12" s="207"/>
      <c r="U12" s="184"/>
      <c r="AB12" s="181"/>
      <c r="AC12" s="184"/>
    </row>
    <row r="13" spans="2:29" s="56" customFormat="1" ht="28" customHeight="1">
      <c r="B13" s="110"/>
      <c r="C13" s="313" t="s">
        <v>9</v>
      </c>
      <c r="D13" s="364">
        <f>LN(D11/卓尔金历法实验室!$E$44)/卓尔金历法实验室!$E$46</f>
        <v>0.32900451320533397</v>
      </c>
      <c r="E13" s="169">
        <f>LN(E11/卓尔金历法实验室!$E$44)/卓尔金历法实验室!$E$46</f>
        <v>-1.1381985569048694E-2</v>
      </c>
      <c r="F13" s="121">
        <f>LN(F11/卓尔金历法实验室!$E$44)/卓尔金历法实验室!$E$46</f>
        <v>-3.5459418081777973E-2</v>
      </c>
      <c r="G13" s="121">
        <f>LN(G11/卓尔金历法实验室!$E$44)/卓尔金历法实验室!$E$46</f>
        <v>-0.19048647485051112</v>
      </c>
      <c r="H13" s="121">
        <f>LN(H11/卓尔金历法实验室!$E$44)/卓尔金历法实验室!$E$46</f>
        <v>0.13358947463600293</v>
      </c>
      <c r="I13" s="121">
        <f>LN(I11/卓尔金历法实验室!$E$44)/卓尔金历法实验室!$E$46</f>
        <v>0.1744433398740674</v>
      </c>
      <c r="J13" s="121">
        <f>LN(J11/卓尔金历法实验室!$E$44)/卓尔金历法实验室!$E$46</f>
        <v>0.20954602590730906</v>
      </c>
      <c r="K13" s="121">
        <f>LN(K11/卓尔金历法实验室!$E$44)/卓尔金历法实验室!$E$46</f>
        <v>0.28709147308339217</v>
      </c>
      <c r="L13" s="121">
        <f>LN(L11/卓尔金历法实验室!$E$44)/卓尔金历法实验室!$E$46</f>
        <v>0.34868392270973697</v>
      </c>
      <c r="M13" s="121">
        <f>LN(M11/卓尔金历法实验室!$E$44)/卓尔金历法实验室!$E$46</f>
        <v>0.32900451320533397</v>
      </c>
      <c r="N13" s="121" t="e">
        <f>LN(N11/卓尔金历法实验室!$E$44)/卓尔金历法实验室!$E$46</f>
        <v>#NUM!</v>
      </c>
      <c r="O13" s="121" t="e">
        <f>LN(O11/卓尔金历法实验室!$E$44)/卓尔金历法实验室!$E$46</f>
        <v>#NUM!</v>
      </c>
      <c r="P13" s="121" t="e">
        <f>LN(P11/卓尔金历法实验室!$E$44)/卓尔金历法实验室!$E$46</f>
        <v>#NUM!</v>
      </c>
      <c r="Q13" s="121" t="e">
        <f>LN(Q11/卓尔金历法实验室!$E$44)/卓尔金历法实验室!$E$46</f>
        <v>#NUM!</v>
      </c>
      <c r="R13" s="110"/>
      <c r="S13" s="512"/>
      <c r="T13" s="207"/>
      <c r="U13" s="184"/>
      <c r="AB13" s="181"/>
      <c r="AC13" s="184"/>
    </row>
    <row r="14" spans="2:29" s="56" customFormat="1" ht="28" customHeight="1">
      <c r="B14" s="110"/>
      <c r="C14" s="313" t="s">
        <v>10</v>
      </c>
      <c r="D14" s="364">
        <f t="shared" ref="D14:E14" si="0">D10/D12</f>
        <v>0.96593186372745488</v>
      </c>
      <c r="E14" s="169">
        <f t="shared" si="0"/>
        <v>3.9104046242774566</v>
      </c>
      <c r="F14" s="121">
        <f t="shared" ref="F14:H14" si="1">F10/F12</f>
        <v>3.8970588235294117</v>
      </c>
      <c r="G14" s="121">
        <f t="shared" si="1"/>
        <v>3.8133333333333335</v>
      </c>
      <c r="H14" s="121">
        <f t="shared" si="1"/>
        <v>2.4274611398963732</v>
      </c>
      <c r="I14" s="121">
        <f t="shared" ref="I14:Q14" si="2">I10/I12</f>
        <v>1.6394230769230769</v>
      </c>
      <c r="J14" s="121">
        <f t="shared" si="2"/>
        <v>1.5131264916467781</v>
      </c>
      <c r="K14" s="121">
        <f t="shared" si="2"/>
        <v>1.1680851063829787</v>
      </c>
      <c r="L14" s="121">
        <f t="shared" si="2"/>
        <v>1.090721649484536</v>
      </c>
      <c r="M14" s="121">
        <f t="shared" si="2"/>
        <v>0.96593186372745488</v>
      </c>
      <c r="N14" s="121" t="e">
        <f t="shared" si="2"/>
        <v>#DIV/0!</v>
      </c>
      <c r="O14" s="121" t="e">
        <f t="shared" si="2"/>
        <v>#DIV/0!</v>
      </c>
      <c r="P14" s="121" t="e">
        <f t="shared" si="2"/>
        <v>#DIV/0!</v>
      </c>
      <c r="Q14" s="121" t="e">
        <f t="shared" si="2"/>
        <v>#DIV/0!</v>
      </c>
      <c r="R14" s="110"/>
      <c r="S14" s="512"/>
      <c r="T14" s="207"/>
      <c r="U14" s="184"/>
      <c r="AB14" s="181"/>
      <c r="AC14" s="184"/>
    </row>
    <row r="15" spans="2:29" s="56" customFormat="1" ht="28" customHeight="1">
      <c r="B15" s="110"/>
      <c r="C15" s="313" t="s">
        <v>1</v>
      </c>
      <c r="D15" s="364">
        <f>LN(D14/卓尔金历法实验室!$E$49)/卓尔金历法实验室!$E$50</f>
        <v>-0.20872250589034727</v>
      </c>
      <c r="E15" s="169">
        <f>LN(E14/卓尔金历法实验室!$E$49)/卓尔金历法实验室!$E$50</f>
        <v>0.52518239041424741</v>
      </c>
      <c r="F15" s="121">
        <f>LN(F14/卓尔金历法实验室!$E$49)/卓尔金历法实验室!$E$50</f>
        <v>0.52338805494283136</v>
      </c>
      <c r="G15" s="121">
        <f>LN(G14/卓尔金历法实验室!$E$49)/卓尔金历法实验室!$E$50</f>
        <v>0.51198905254555049</v>
      </c>
      <c r="H15" s="121">
        <f>LN(H14/卓尔金历法实验室!$E$49)/卓尔金历法实验室!$E$50</f>
        <v>0.27493463825622039</v>
      </c>
      <c r="I15" s="121">
        <f>LN(I14/卓尔金历法实验室!$E$49)/卓尔金历法实验室!$E$50</f>
        <v>6.8928631092360221E-2</v>
      </c>
      <c r="J15" s="121">
        <f>LN(J14/卓尔金历法实验室!$E$49)/卓尔金历法实验室!$E$50</f>
        <v>2.6852991317439019E-2</v>
      </c>
      <c r="K15" s="121">
        <f>LN(K14/卓尔金历法实验室!$E$49)/卓尔金历法实验室!$E$50</f>
        <v>-0.10898568428617784</v>
      </c>
      <c r="L15" s="121">
        <f>LN(L14/卓尔金历法实验室!$E$49)/卓尔金历法实验室!$E$50</f>
        <v>-0.14495194050175828</v>
      </c>
      <c r="M15" s="121">
        <f>LN(M14/卓尔金历法实验室!$E$49)/卓尔金历法实验室!$E$50</f>
        <v>-0.20872250589034727</v>
      </c>
      <c r="N15" s="121" t="e">
        <f>LN(N14/卓尔金历法实验室!$E$49)/卓尔金历法实验室!$E$50</f>
        <v>#DIV/0!</v>
      </c>
      <c r="O15" s="121" t="e">
        <f>LN(O14/卓尔金历法实验室!$E$49)/卓尔金历法实验室!$E$50</f>
        <v>#DIV/0!</v>
      </c>
      <c r="P15" s="121" t="e">
        <f>LN(P14/卓尔金历法实验室!$E$49)/卓尔金历法实验室!$E$50</f>
        <v>#DIV/0!</v>
      </c>
      <c r="Q15" s="121" t="e">
        <f>LN(Q14/卓尔金历法实验室!$E$49)/卓尔金历法实验室!$E$50</f>
        <v>#DIV/0!</v>
      </c>
      <c r="R15" s="110"/>
      <c r="S15" s="512"/>
      <c r="T15" s="207"/>
      <c r="U15" s="184"/>
      <c r="AB15" s="181"/>
      <c r="AC15" s="184"/>
    </row>
    <row r="16" spans="2:29" s="56" customFormat="1" ht="28" customHeight="1">
      <c r="B16" s="300"/>
      <c r="C16" s="469" t="s">
        <v>105</v>
      </c>
      <c r="D16" s="470">
        <f>INDEX(神经网络!$F$10:$BN$70,MATCH(ROUND(D15*2,1)/2,神经网络!$D$10:$D$70,0),MATCH(ROUND(D13*2,1)/2,神经网络!$F$8:$BN$8,0))</f>
        <v>1.3798742358789167</v>
      </c>
      <c r="E16" s="471">
        <f>INDEX(神经网络!$F$10:$BN$70,MATCH(ROUND(E15*2,1)/2,神经网络!$D$10:$D$70,0),MATCH(ROUND(E13*2,1)/2,神经网络!$F$8:$BN$8,0))</f>
        <v>1.3705805131224771</v>
      </c>
      <c r="F16" s="169">
        <f>INDEX(神经网络!$F$10:$BN$70,MATCH(ROUND(F15*2,1)/2,神经网络!$D$10:$D$70,0),MATCH(ROUND(F13*2,1)/2,神经网络!$F$8:$BN$8,0))</f>
        <v>1.2171299995502285</v>
      </c>
      <c r="G16" s="169">
        <f>INDEX(神经网络!$F$10:$BN$70,MATCH(ROUND(G15*2,1)/2,神经网络!$D$10:$D$70,0),MATCH(ROUND(G13*2,1)/2,神经网络!$F$8:$BN$8,0))</f>
        <v>0.8424550607290443</v>
      </c>
      <c r="H16" s="169">
        <f>INDEX(神经网络!$F$10:$BN$70,MATCH(ROUND(H15*2,1)/2,神经网络!$D$10:$D$70,0),MATCH(ROUND(H13*2,1)/2,神经网络!$F$8:$BN$8,0))</f>
        <v>1.4273093687549556</v>
      </c>
      <c r="I16" s="169">
        <f>INDEX(神经网络!$F$10:$BN$70,MATCH(ROUND(I15*2,1)/2,神经网络!$D$10:$D$70,0),MATCH(ROUND(I13*2,1)/2,神经网络!$F$8:$BN$8,0))</f>
        <v>1.2026960504933701</v>
      </c>
      <c r="J16" s="169">
        <f>INDEX(神经网络!$F$10:$BN$70,MATCH(ROUND(J15*2,1)/2,神经网络!$D$10:$D$70,0),MATCH(ROUND(J13*2,1)/2,神经网络!$F$8:$BN$8,0))</f>
        <v>1.3195709486450851</v>
      </c>
      <c r="K16" s="169">
        <f>INDEX(神经网络!$F$10:$BN$70,MATCH(ROUND(K15*2,1)/2,神经网络!$D$10:$D$70,0),MATCH(ROUND(K13*2,1)/2,神经网络!$F$8:$BN$8,0))</f>
        <v>1.3804265628798498</v>
      </c>
      <c r="L16" s="169">
        <f>INDEX(神经网络!$F$10:$BN$70,MATCH(ROUND(L15*2,1)/2,神经网络!$D$10:$D$70,0),MATCH(ROUND(L13*2,1)/2,神经网络!$F$8:$BN$8,0))</f>
        <v>1.4268355696627217</v>
      </c>
      <c r="M16" s="169">
        <f>INDEX(神经网络!$F$10:$BN$70,MATCH(ROUND(M15*2,1)/2,神经网络!$D$10:$D$70,0),MATCH(ROUND(M13*2,1)/2,神经网络!$F$8:$BN$8,0))</f>
        <v>1.3798742358789167</v>
      </c>
      <c r="N16" s="169" t="e">
        <f>INDEX(神经网络!$F$10:$BN$70,MATCH(ROUND(N15*2,1)/2,神经网络!$D$10:$D$70,0),MATCH(ROUND(N13*2,1)/2,神经网络!$F$8:$BN$8,0))</f>
        <v>#DIV/0!</v>
      </c>
      <c r="O16" s="169" t="e">
        <f>INDEX(神经网络!$F$10:$BN$70,MATCH(ROUND(O15*2,1)/2,神经网络!$D$10:$D$70,0),MATCH(ROUND(O13*2,1)/2,神经网络!$F$8:$BN$8,0))</f>
        <v>#DIV/0!</v>
      </c>
      <c r="P16" s="169" t="e">
        <f>INDEX(神经网络!$F$10:$BN$70,MATCH(ROUND(P15*2,1)/2,神经网络!$D$10:$D$70,0),MATCH(ROUND(P13*2,1)/2,神经网络!$F$8:$BN$8,0))</f>
        <v>#DIV/0!</v>
      </c>
      <c r="Q16" s="169" t="e">
        <f>INDEX(神经网络!$F$10:$BN$70,MATCH(ROUND(Q15*2,1)/2,神经网络!$D$10:$D$70,0),MATCH(ROUND(Q13*2,1)/2,神经网络!$F$8:$BN$8,0))</f>
        <v>#DIV/0!</v>
      </c>
      <c r="R16" s="110"/>
      <c r="S16" s="512"/>
      <c r="T16" s="207"/>
      <c r="U16" s="184"/>
      <c r="AB16" s="181"/>
      <c r="AC16" s="184"/>
    </row>
    <row r="17" spans="2:39" s="56" customFormat="1" ht="28" customHeight="1" thickBot="1">
      <c r="B17" s="110"/>
      <c r="C17" s="468" t="s">
        <v>198</v>
      </c>
      <c r="D17" s="473">
        <f t="shared" ref="D17:D22" si="3">LOOKUP(9E+307,E17:Q17)</f>
        <v>-4.696133378380507</v>
      </c>
      <c r="E17" s="169"/>
      <c r="F17" s="472">
        <f>(F16-E16)*100</f>
        <v>-15.345051357224859</v>
      </c>
      <c r="G17" s="472">
        <f t="shared" ref="G17:L17" si="4">(G16-F16)*100</f>
        <v>-37.467493882118418</v>
      </c>
      <c r="H17" s="472">
        <f t="shared" si="4"/>
        <v>58.485430802591132</v>
      </c>
      <c r="I17" s="472">
        <f t="shared" si="4"/>
        <v>-22.461331826158549</v>
      </c>
      <c r="J17" s="472">
        <f t="shared" si="4"/>
        <v>11.687489815171492</v>
      </c>
      <c r="K17" s="472">
        <f t="shared" si="4"/>
        <v>6.085561423476471</v>
      </c>
      <c r="L17" s="472">
        <f t="shared" si="4"/>
        <v>4.6409006782871964</v>
      </c>
      <c r="M17" s="472">
        <f t="shared" ref="M17" si="5">(M16-L16)*100</f>
        <v>-4.696133378380507</v>
      </c>
      <c r="N17" s="472" t="e">
        <f t="shared" ref="N17" si="6">(N16-M16)*100</f>
        <v>#DIV/0!</v>
      </c>
      <c r="O17" s="472" t="e">
        <f t="shared" ref="O17" si="7">(O16-N16)*100</f>
        <v>#DIV/0!</v>
      </c>
      <c r="P17" s="472" t="e">
        <f t="shared" ref="P17" si="8">(P16-O16)*100</f>
        <v>#DIV/0!</v>
      </c>
      <c r="Q17" s="472" t="e">
        <f t="shared" ref="Q17" si="9">(Q16-P16)*100</f>
        <v>#DIV/0!</v>
      </c>
      <c r="R17" s="110"/>
      <c r="S17" s="512"/>
      <c r="T17" s="207"/>
      <c r="U17" s="184"/>
      <c r="AB17" s="181"/>
      <c r="AC17" s="184"/>
    </row>
    <row r="18" spans="2:39" s="56" customFormat="1" ht="28" customHeight="1">
      <c r="B18" s="110"/>
      <c r="C18" s="348" t="s">
        <v>55</v>
      </c>
      <c r="D18" s="362">
        <f t="shared" si="3"/>
        <v>6.45</v>
      </c>
      <c r="E18" s="355">
        <v>6.41</v>
      </c>
      <c r="F18" s="350">
        <v>6.43</v>
      </c>
      <c r="G18" s="350">
        <v>6.47</v>
      </c>
      <c r="H18" s="350">
        <v>6.46</v>
      </c>
      <c r="I18" s="350">
        <v>6.43</v>
      </c>
      <c r="J18" s="350">
        <v>6.42</v>
      </c>
      <c r="K18" s="350">
        <v>6.42</v>
      </c>
      <c r="L18" s="350">
        <v>6.42</v>
      </c>
      <c r="M18" s="350">
        <v>6.45</v>
      </c>
      <c r="N18" s="350"/>
      <c r="O18" s="350"/>
      <c r="P18" s="350"/>
      <c r="Q18" s="350"/>
      <c r="R18" s="110"/>
      <c r="S18" s="512"/>
      <c r="T18" s="207"/>
      <c r="U18" s="184"/>
      <c r="AB18" s="181"/>
      <c r="AC18" s="184"/>
    </row>
    <row r="19" spans="2:39" s="56" customFormat="1" ht="28" customHeight="1">
      <c r="B19" s="110"/>
      <c r="C19" s="345" t="s">
        <v>95</v>
      </c>
      <c r="D19" s="363">
        <f t="shared" si="3"/>
        <v>4.33</v>
      </c>
      <c r="E19" s="356">
        <v>4.12</v>
      </c>
      <c r="F19" s="352">
        <v>4.1755000000000004</v>
      </c>
      <c r="G19" s="352">
        <v>4.1266999999999996</v>
      </c>
      <c r="H19" s="352">
        <v>4.2862</v>
      </c>
      <c r="I19" s="352">
        <v>4.2815000000000003</v>
      </c>
      <c r="J19" s="352">
        <v>4.3022999999999998</v>
      </c>
      <c r="K19" s="352">
        <v>4.2813999999999997</v>
      </c>
      <c r="L19" s="352">
        <v>4.2438000000000002</v>
      </c>
      <c r="M19" s="352">
        <v>4.33</v>
      </c>
      <c r="N19" s="352"/>
      <c r="O19" s="352"/>
      <c r="P19" s="352"/>
      <c r="Q19" s="352"/>
      <c r="R19" s="110"/>
      <c r="S19" s="512"/>
      <c r="T19" s="207"/>
      <c r="U19" s="185"/>
      <c r="V19" s="174"/>
      <c r="W19" s="174"/>
      <c r="X19" s="174"/>
      <c r="Y19" s="174"/>
      <c r="Z19" s="174"/>
      <c r="AA19" s="174"/>
      <c r="AB19" s="181"/>
      <c r="AC19" s="185"/>
      <c r="AD19" s="174"/>
      <c r="AE19" s="174"/>
      <c r="AF19" s="174"/>
      <c r="AG19" s="174"/>
      <c r="AH19" s="174"/>
      <c r="AI19" s="174"/>
      <c r="AJ19" s="174"/>
      <c r="AK19" s="174"/>
      <c r="AL19" s="174"/>
      <c r="AM19" s="174"/>
    </row>
    <row r="20" spans="2:39" s="56" customFormat="1" ht="28" customHeight="1">
      <c r="B20" s="110"/>
      <c r="C20" s="349" t="s">
        <v>96</v>
      </c>
      <c r="D20" s="363">
        <f t="shared" si="3"/>
        <v>0</v>
      </c>
      <c r="E20" s="356">
        <v>0</v>
      </c>
      <c r="F20" s="356">
        <v>0</v>
      </c>
      <c r="G20" s="356">
        <v>0</v>
      </c>
      <c r="H20" s="352">
        <v>0</v>
      </c>
      <c r="I20" s="352">
        <v>0</v>
      </c>
      <c r="J20" s="352">
        <v>0</v>
      </c>
      <c r="K20" s="352">
        <v>0</v>
      </c>
      <c r="L20" s="352">
        <v>0</v>
      </c>
      <c r="M20" s="352">
        <v>0</v>
      </c>
      <c r="N20" s="352"/>
      <c r="O20" s="352"/>
      <c r="P20" s="352"/>
      <c r="Q20" s="352"/>
      <c r="R20" s="110"/>
      <c r="S20" s="512"/>
      <c r="T20" s="207"/>
      <c r="U20" s="185"/>
      <c r="V20" s="174"/>
      <c r="W20" s="174"/>
      <c r="X20" s="174"/>
      <c r="Y20" s="174"/>
      <c r="Z20" s="174"/>
      <c r="AA20" s="174"/>
      <c r="AB20" s="181"/>
      <c r="AC20" s="185"/>
      <c r="AD20" s="174"/>
      <c r="AE20" s="174"/>
      <c r="AF20" s="174"/>
      <c r="AG20" s="174"/>
      <c r="AH20" s="174"/>
      <c r="AI20" s="174"/>
      <c r="AJ20" s="174"/>
      <c r="AK20" s="174"/>
      <c r="AL20" s="174"/>
      <c r="AM20" s="174"/>
    </row>
    <row r="21" spans="2:39" s="56" customFormat="1" ht="28" customHeight="1">
      <c r="B21" s="110"/>
      <c r="C21" s="349" t="s">
        <v>97</v>
      </c>
      <c r="D21" s="363">
        <f t="shared" si="3"/>
        <v>6840.67</v>
      </c>
      <c r="E21" s="356">
        <v>9369.4500000000007</v>
      </c>
      <c r="F21" s="352">
        <v>9260.92</v>
      </c>
      <c r="G21" s="352">
        <v>8583.2000000000007</v>
      </c>
      <c r="H21" s="352">
        <v>9000</v>
      </c>
      <c r="I21" s="352">
        <v>9000</v>
      </c>
      <c r="J21" s="352">
        <v>7994</v>
      </c>
      <c r="K21" s="352">
        <v>6800.28</v>
      </c>
      <c r="L21" s="352">
        <v>6831.27</v>
      </c>
      <c r="M21" s="352">
        <v>6840.67</v>
      </c>
      <c r="N21" s="352"/>
      <c r="O21" s="352"/>
      <c r="P21" s="352"/>
      <c r="Q21" s="352"/>
      <c r="R21" s="110"/>
      <c r="S21" s="512"/>
      <c r="T21" s="207"/>
      <c r="U21" s="185"/>
      <c r="V21" s="174"/>
      <c r="W21" s="174"/>
      <c r="X21" s="174"/>
      <c r="Y21" s="174"/>
      <c r="Z21" s="174"/>
      <c r="AA21" s="174"/>
      <c r="AB21" s="181"/>
      <c r="AC21" s="185"/>
      <c r="AD21" s="174"/>
      <c r="AE21" s="174"/>
      <c r="AF21" s="174"/>
      <c r="AG21" s="174"/>
      <c r="AH21" s="174"/>
      <c r="AI21" s="174"/>
      <c r="AJ21" s="174"/>
      <c r="AK21" s="174"/>
      <c r="AL21" s="174"/>
      <c r="AM21" s="174"/>
    </row>
    <row r="22" spans="2:39" s="56" customFormat="1" ht="28" customHeight="1">
      <c r="B22" s="110"/>
      <c r="C22" s="349" t="s">
        <v>98</v>
      </c>
      <c r="D22" s="363">
        <f t="shared" si="3"/>
        <v>0</v>
      </c>
      <c r="E22" s="356">
        <v>0</v>
      </c>
      <c r="F22" s="356">
        <v>0</v>
      </c>
      <c r="G22" s="352">
        <v>0</v>
      </c>
      <c r="H22" s="352">
        <v>0</v>
      </c>
      <c r="I22" s="352">
        <v>0</v>
      </c>
      <c r="J22" s="352">
        <v>0</v>
      </c>
      <c r="K22" s="352">
        <v>0</v>
      </c>
      <c r="L22" s="352">
        <v>0</v>
      </c>
      <c r="M22" s="352">
        <v>0</v>
      </c>
      <c r="N22" s="352"/>
      <c r="O22" s="352"/>
      <c r="P22" s="352"/>
      <c r="Q22" s="352"/>
      <c r="R22" s="110"/>
      <c r="S22" s="512"/>
      <c r="T22" s="207"/>
      <c r="U22" s="185"/>
      <c r="V22" s="174"/>
      <c r="W22" s="174"/>
      <c r="X22" s="174"/>
      <c r="Y22" s="174"/>
      <c r="Z22" s="174"/>
      <c r="AA22" s="174"/>
      <c r="AB22" s="181"/>
      <c r="AC22" s="185"/>
      <c r="AD22" s="174"/>
      <c r="AE22" s="174"/>
      <c r="AF22" s="174"/>
      <c r="AG22" s="174"/>
      <c r="AH22" s="174"/>
      <c r="AI22" s="174"/>
      <c r="AJ22" s="174"/>
      <c r="AK22" s="174"/>
      <c r="AL22" s="174"/>
      <c r="AM22" s="174"/>
    </row>
    <row r="23" spans="2:39" s="56" customFormat="1" ht="28" customHeight="1">
      <c r="B23" s="110"/>
      <c r="C23" s="317" t="s">
        <v>99</v>
      </c>
      <c r="D23" s="365">
        <f>D22*D18</f>
        <v>0</v>
      </c>
      <c r="E23" s="169">
        <f t="shared" ref="E23:Q23" si="10">E22*E18</f>
        <v>0</v>
      </c>
      <c r="F23" s="121">
        <f t="shared" si="10"/>
        <v>0</v>
      </c>
      <c r="G23" s="121">
        <f t="shared" si="10"/>
        <v>0</v>
      </c>
      <c r="H23" s="121">
        <f t="shared" si="10"/>
        <v>0</v>
      </c>
      <c r="I23" s="121">
        <f t="shared" si="10"/>
        <v>0</v>
      </c>
      <c r="J23" s="121">
        <f t="shared" si="10"/>
        <v>0</v>
      </c>
      <c r="K23" s="121">
        <f>K22*K18</f>
        <v>0</v>
      </c>
      <c r="L23" s="121">
        <f>L22*L18</f>
        <v>0</v>
      </c>
      <c r="M23" s="121">
        <f t="shared" si="10"/>
        <v>0</v>
      </c>
      <c r="N23" s="121">
        <f t="shared" si="10"/>
        <v>0</v>
      </c>
      <c r="O23" s="121">
        <f t="shared" si="10"/>
        <v>0</v>
      </c>
      <c r="P23" s="121">
        <f t="shared" si="10"/>
        <v>0</v>
      </c>
      <c r="Q23" s="121">
        <f t="shared" si="10"/>
        <v>0</v>
      </c>
      <c r="R23" s="110"/>
      <c r="S23" s="512"/>
      <c r="T23" s="207"/>
      <c r="U23" s="185"/>
      <c r="V23" s="174"/>
      <c r="W23" s="174"/>
      <c r="X23" s="174"/>
      <c r="Y23" s="174"/>
      <c r="Z23" s="174"/>
      <c r="AA23" s="174"/>
      <c r="AB23" s="181"/>
      <c r="AC23" s="185"/>
      <c r="AD23" s="174"/>
      <c r="AE23" s="174"/>
      <c r="AF23" s="174"/>
      <c r="AG23" s="174"/>
      <c r="AH23" s="174"/>
      <c r="AI23" s="174"/>
      <c r="AJ23" s="174"/>
      <c r="AK23" s="174"/>
      <c r="AL23" s="174"/>
      <c r="AM23" s="174"/>
    </row>
    <row r="24" spans="2:39" s="56" customFormat="1" ht="28" customHeight="1">
      <c r="B24" s="110"/>
      <c r="C24" s="349" t="s">
        <v>100</v>
      </c>
      <c r="D24" s="363">
        <f>LOOKUP(9E+307,E24:Q24)</f>
        <v>90015.12</v>
      </c>
      <c r="E24" s="356">
        <v>59075.37</v>
      </c>
      <c r="F24" s="352">
        <v>54548.53</v>
      </c>
      <c r="G24" s="352">
        <v>47352</v>
      </c>
      <c r="H24" s="352">
        <v>62324.09</v>
      </c>
      <c r="I24" s="352">
        <f>35536.08+36077.91</f>
        <v>71613.990000000005</v>
      </c>
      <c r="J24" s="352">
        <f>51675.64+26093.21</f>
        <v>77768.850000000006</v>
      </c>
      <c r="K24" s="352">
        <f>58449+31375</f>
        <v>89824</v>
      </c>
      <c r="L24" s="352">
        <f>63092+30935</f>
        <v>94027</v>
      </c>
      <c r="M24" s="352">
        <f>3705.23+11427.28+74882.61</f>
        <v>90015.12</v>
      </c>
      <c r="N24" s="352"/>
      <c r="O24" s="352"/>
      <c r="P24" s="352"/>
      <c r="Q24" s="352"/>
      <c r="R24" s="110"/>
      <c r="S24" s="512"/>
      <c r="T24" s="207"/>
      <c r="U24" s="185"/>
      <c r="V24" s="174"/>
      <c r="W24" s="174"/>
      <c r="X24" s="174"/>
      <c r="Y24" s="174"/>
      <c r="Z24" s="174"/>
      <c r="AA24" s="174"/>
      <c r="AB24" s="181"/>
      <c r="AC24" s="185"/>
      <c r="AD24" s="174"/>
      <c r="AE24" s="174"/>
      <c r="AF24" s="174"/>
      <c r="AG24" s="174"/>
      <c r="AH24" s="174"/>
      <c r="AI24" s="174"/>
      <c r="AJ24" s="174"/>
      <c r="AK24" s="174"/>
      <c r="AL24" s="174"/>
      <c r="AM24" s="174"/>
    </row>
    <row r="25" spans="2:39" s="56" customFormat="1" ht="28" customHeight="1">
      <c r="B25" s="110"/>
      <c r="C25" s="317" t="s">
        <v>101</v>
      </c>
      <c r="D25" s="365">
        <f t="shared" ref="D25" si="11">D24*D18</f>
        <v>580597.52399999998</v>
      </c>
      <c r="E25" s="169">
        <f>E24*E18</f>
        <v>378673.12170000002</v>
      </c>
      <c r="F25" s="121">
        <f t="shared" ref="F25:Q25" si="12">F24*F18</f>
        <v>350747.04790000001</v>
      </c>
      <c r="G25" s="121">
        <f t="shared" si="12"/>
        <v>306367.44</v>
      </c>
      <c r="H25" s="121">
        <f t="shared" si="12"/>
        <v>402613.6214</v>
      </c>
      <c r="I25" s="121">
        <f t="shared" si="12"/>
        <v>460477.95569999999</v>
      </c>
      <c r="J25" s="121">
        <f t="shared" si="12"/>
        <v>499276.01700000005</v>
      </c>
      <c r="K25" s="121">
        <f>K24*K18</f>
        <v>576670.07999999996</v>
      </c>
      <c r="L25" s="121">
        <f>L24*L18</f>
        <v>603653.34</v>
      </c>
      <c r="M25" s="121">
        <f t="shared" si="12"/>
        <v>580597.52399999998</v>
      </c>
      <c r="N25" s="121">
        <f t="shared" si="12"/>
        <v>0</v>
      </c>
      <c r="O25" s="121">
        <f t="shared" si="12"/>
        <v>0</v>
      </c>
      <c r="P25" s="121">
        <f t="shared" si="12"/>
        <v>0</v>
      </c>
      <c r="Q25" s="121">
        <f t="shared" si="12"/>
        <v>0</v>
      </c>
      <c r="R25" s="110"/>
      <c r="S25" s="512"/>
      <c r="T25" s="207"/>
      <c r="U25" s="185"/>
      <c r="V25" s="174"/>
      <c r="W25" s="174"/>
      <c r="X25" s="174"/>
      <c r="Y25" s="174"/>
      <c r="Z25" s="174"/>
      <c r="AA25" s="174"/>
      <c r="AB25" s="181"/>
      <c r="AC25" s="185"/>
      <c r="AD25" s="174"/>
      <c r="AE25" s="174"/>
      <c r="AF25" s="174"/>
      <c r="AG25" s="174"/>
      <c r="AH25" s="174"/>
      <c r="AI25" s="174"/>
      <c r="AJ25" s="174"/>
      <c r="AK25" s="174"/>
      <c r="AL25" s="174"/>
      <c r="AM25" s="174"/>
    </row>
    <row r="26" spans="2:39" s="175" customFormat="1" ht="28" customHeight="1">
      <c r="B26" s="110"/>
      <c r="C26" s="351" t="s">
        <v>60</v>
      </c>
      <c r="D26" s="366">
        <f>LOOKUP(9E+307,E26:Q26)</f>
        <v>20000</v>
      </c>
      <c r="E26" s="356">
        <v>20000</v>
      </c>
      <c r="F26" s="356">
        <v>20000</v>
      </c>
      <c r="G26" s="356">
        <v>20000</v>
      </c>
      <c r="H26" s="356">
        <v>20000</v>
      </c>
      <c r="I26" s="356">
        <v>20000</v>
      </c>
      <c r="J26" s="356">
        <v>20000</v>
      </c>
      <c r="K26" s="356">
        <v>20000</v>
      </c>
      <c r="L26" s="356">
        <v>20000</v>
      </c>
      <c r="M26" s="356">
        <v>20000</v>
      </c>
      <c r="N26" s="352"/>
      <c r="O26" s="352"/>
      <c r="P26" s="352"/>
      <c r="Q26" s="352"/>
      <c r="R26" s="110"/>
      <c r="S26" s="512"/>
      <c r="T26" s="207"/>
      <c r="U26" s="185"/>
      <c r="V26" s="174"/>
      <c r="W26" s="174"/>
      <c r="X26" s="174"/>
      <c r="Y26" s="174"/>
      <c r="Z26" s="174"/>
      <c r="AA26" s="174"/>
      <c r="AB26" s="181"/>
      <c r="AC26" s="185"/>
      <c r="AD26" s="174"/>
      <c r="AE26" s="174"/>
      <c r="AF26" s="174"/>
      <c r="AG26" s="174"/>
      <c r="AH26" s="174"/>
      <c r="AI26" s="174"/>
      <c r="AJ26" s="174"/>
      <c r="AK26" s="174"/>
      <c r="AL26" s="174"/>
      <c r="AM26" s="174"/>
    </row>
    <row r="27" spans="2:39" s="175" customFormat="1" ht="28" customHeight="1">
      <c r="B27" s="110"/>
      <c r="C27" s="351" t="s">
        <v>61</v>
      </c>
      <c r="D27" s="366">
        <f>LOOKUP(9E+307,E27:Q27)</f>
        <v>0</v>
      </c>
      <c r="E27" s="356">
        <v>0</v>
      </c>
      <c r="F27" s="356">
        <v>0</v>
      </c>
      <c r="G27" s="356">
        <v>0</v>
      </c>
      <c r="H27" s="356">
        <v>0</v>
      </c>
      <c r="I27" s="356">
        <v>0</v>
      </c>
      <c r="J27" s="356">
        <v>0</v>
      </c>
      <c r="K27" s="356">
        <v>0</v>
      </c>
      <c r="L27" s="356">
        <v>0</v>
      </c>
      <c r="M27" s="356">
        <v>0</v>
      </c>
      <c r="N27" s="356">
        <v>0</v>
      </c>
      <c r="O27" s="356">
        <v>0</v>
      </c>
      <c r="P27" s="356">
        <v>0</v>
      </c>
      <c r="Q27" s="356">
        <v>0</v>
      </c>
      <c r="R27" s="110"/>
      <c r="S27" s="512"/>
      <c r="T27" s="207"/>
      <c r="U27" s="185"/>
      <c r="V27" s="174"/>
      <c r="W27" s="174"/>
      <c r="X27" s="174"/>
      <c r="Y27" s="174"/>
      <c r="Z27" s="174"/>
      <c r="AA27" s="174"/>
      <c r="AB27" s="181"/>
      <c r="AC27" s="185"/>
      <c r="AD27" s="174"/>
      <c r="AE27" s="174"/>
      <c r="AF27" s="174"/>
      <c r="AG27" s="174"/>
      <c r="AH27" s="174"/>
      <c r="AI27" s="174"/>
      <c r="AJ27" s="174"/>
      <c r="AK27" s="174"/>
      <c r="AL27" s="174"/>
      <c r="AM27" s="174"/>
    </row>
    <row r="28" spans="2:39" s="175" customFormat="1" ht="28" customHeight="1">
      <c r="B28" s="110"/>
      <c r="C28" s="351" t="s">
        <v>107</v>
      </c>
      <c r="D28" s="366">
        <f>LOOKUP(9E+307,E28:Q28)</f>
        <v>323000</v>
      </c>
      <c r="E28" s="356">
        <f>293168.68</f>
        <v>293168.68</v>
      </c>
      <c r="F28" s="356">
        <f>293168.68</f>
        <v>293168.68</v>
      </c>
      <c r="G28" s="356">
        <f>293168.68</f>
        <v>293168.68</v>
      </c>
      <c r="H28" s="356">
        <f>313168.68</f>
        <v>313168.68</v>
      </c>
      <c r="I28" s="356">
        <f>313168.68</f>
        <v>313168.68</v>
      </c>
      <c r="J28" s="352">
        <v>323000</v>
      </c>
      <c r="K28" s="352">
        <v>323000</v>
      </c>
      <c r="L28" s="352">
        <v>323000</v>
      </c>
      <c r="M28" s="352">
        <v>323000</v>
      </c>
      <c r="N28" s="352"/>
      <c r="O28" s="352"/>
      <c r="P28" s="352"/>
      <c r="Q28" s="352"/>
      <c r="R28" s="110"/>
      <c r="S28" s="512"/>
      <c r="T28" s="207"/>
      <c r="U28" s="185"/>
      <c r="V28" s="174"/>
      <c r="W28" s="174"/>
      <c r="X28" s="174"/>
      <c r="Y28" s="174"/>
      <c r="Z28" s="174"/>
      <c r="AA28" s="174"/>
      <c r="AB28" s="181"/>
      <c r="AC28" s="185"/>
      <c r="AD28" s="174"/>
      <c r="AE28" s="174"/>
      <c r="AF28" s="174"/>
      <c r="AG28" s="174"/>
      <c r="AH28" s="174"/>
      <c r="AI28" s="174"/>
      <c r="AJ28" s="174"/>
      <c r="AK28" s="174"/>
      <c r="AL28" s="174"/>
      <c r="AM28" s="174"/>
    </row>
    <row r="29" spans="2:39" s="174" customFormat="1" ht="28" customHeight="1">
      <c r="B29" s="110"/>
      <c r="C29" s="319" t="s">
        <v>62</v>
      </c>
      <c r="D29" s="367">
        <f>D26+D27+D28</f>
        <v>343000</v>
      </c>
      <c r="E29" s="179">
        <f t="shared" ref="E29:O29" si="13">E26+E27+E28</f>
        <v>313168.68</v>
      </c>
      <c r="F29" s="179">
        <f t="shared" si="13"/>
        <v>313168.68</v>
      </c>
      <c r="G29" s="179">
        <f t="shared" si="13"/>
        <v>313168.68</v>
      </c>
      <c r="H29" s="179">
        <f t="shared" si="13"/>
        <v>333168.68</v>
      </c>
      <c r="I29" s="179">
        <f t="shared" si="13"/>
        <v>333168.68</v>
      </c>
      <c r="J29" s="179">
        <f t="shared" si="13"/>
        <v>343000</v>
      </c>
      <c r="K29" s="179">
        <f t="shared" si="13"/>
        <v>343000</v>
      </c>
      <c r="L29" s="179">
        <f t="shared" si="13"/>
        <v>343000</v>
      </c>
      <c r="M29" s="179">
        <f t="shared" si="13"/>
        <v>343000</v>
      </c>
      <c r="N29" s="179">
        <f t="shared" si="13"/>
        <v>0</v>
      </c>
      <c r="O29" s="179">
        <f t="shared" si="13"/>
        <v>0</v>
      </c>
      <c r="P29" s="179">
        <f t="shared" ref="P29:Q29" si="14">P26+P27+P28</f>
        <v>0</v>
      </c>
      <c r="Q29" s="179">
        <f t="shared" si="14"/>
        <v>0</v>
      </c>
      <c r="R29" s="110"/>
      <c r="S29" s="512"/>
      <c r="T29" s="207"/>
      <c r="U29" s="185"/>
      <c r="AB29" s="181"/>
      <c r="AC29" s="185"/>
    </row>
    <row r="30" spans="2:39" s="56" customFormat="1" ht="28" customHeight="1">
      <c r="B30" s="110"/>
      <c r="C30" s="317" t="s">
        <v>102</v>
      </c>
      <c r="D30" s="365">
        <f t="shared" ref="D30" si="15">D31-D29</f>
        <v>244438.19400000002</v>
      </c>
      <c r="E30" s="169">
        <f>E31-E29</f>
        <v>74873.891700000037</v>
      </c>
      <c r="F30" s="169">
        <f t="shared" ref="F30:O30" si="16">F31-F29</f>
        <v>46839.287899999996</v>
      </c>
      <c r="G30" s="169">
        <f t="shared" si="16"/>
        <v>1781.960000000021</v>
      </c>
      <c r="H30" s="169">
        <f t="shared" si="16"/>
        <v>78444.941400000011</v>
      </c>
      <c r="I30" s="169">
        <f t="shared" si="16"/>
        <v>136309.2757</v>
      </c>
      <c r="J30" s="169">
        <f t="shared" si="16"/>
        <v>164270.01700000005</v>
      </c>
      <c r="K30" s="169">
        <f t="shared" si="16"/>
        <v>240470.36</v>
      </c>
      <c r="L30" s="169">
        <f t="shared" si="16"/>
        <v>267484.61</v>
      </c>
      <c r="M30" s="169">
        <f t="shared" si="16"/>
        <v>244438.19400000002</v>
      </c>
      <c r="N30" s="169">
        <f t="shared" si="16"/>
        <v>0</v>
      </c>
      <c r="O30" s="169">
        <f t="shared" si="16"/>
        <v>0</v>
      </c>
      <c r="P30" s="169">
        <f>P31-P29</f>
        <v>0</v>
      </c>
      <c r="Q30" s="169">
        <f t="shared" ref="Q30" si="17">Q31-Q29</f>
        <v>0</v>
      </c>
      <c r="R30" s="110"/>
      <c r="S30" s="512"/>
      <c r="T30" s="207"/>
      <c r="U30" s="185"/>
      <c r="V30" s="174"/>
      <c r="W30" s="174"/>
      <c r="X30" s="174"/>
      <c r="Y30" s="174"/>
      <c r="Z30" s="174"/>
      <c r="AA30" s="174"/>
      <c r="AB30" s="181"/>
      <c r="AC30" s="185"/>
      <c r="AD30" s="174"/>
      <c r="AE30" s="174"/>
      <c r="AF30" s="174"/>
      <c r="AG30" s="174"/>
      <c r="AH30" s="174"/>
      <c r="AI30" s="174"/>
      <c r="AJ30" s="174"/>
      <c r="AK30" s="174"/>
      <c r="AL30" s="174"/>
      <c r="AM30" s="174"/>
    </row>
    <row r="31" spans="2:39" s="56" customFormat="1" ht="28" customHeight="1">
      <c r="B31" s="110"/>
      <c r="C31" s="317" t="s">
        <v>103</v>
      </c>
      <c r="D31" s="365">
        <f t="shared" ref="D31" si="18">D20+D21+D23+D25</f>
        <v>587438.19400000002</v>
      </c>
      <c r="E31" s="169">
        <f>E20+E21+E23+E25</f>
        <v>388042.57170000003</v>
      </c>
      <c r="F31" s="169">
        <f t="shared" ref="F31:N31" si="19">F20+F21+F23+F25</f>
        <v>360007.96789999999</v>
      </c>
      <c r="G31" s="169">
        <f t="shared" si="19"/>
        <v>314950.64</v>
      </c>
      <c r="H31" s="169">
        <f t="shared" si="19"/>
        <v>411613.6214</v>
      </c>
      <c r="I31" s="169">
        <f t="shared" si="19"/>
        <v>469477.95569999999</v>
      </c>
      <c r="J31" s="169">
        <f t="shared" si="19"/>
        <v>507270.01700000005</v>
      </c>
      <c r="K31" s="169">
        <f t="shared" si="19"/>
        <v>583470.36</v>
      </c>
      <c r="L31" s="169">
        <f t="shared" si="19"/>
        <v>610484.61</v>
      </c>
      <c r="M31" s="169">
        <f>M20+M21+M23+M25</f>
        <v>587438.19400000002</v>
      </c>
      <c r="N31" s="169">
        <f t="shared" si="19"/>
        <v>0</v>
      </c>
      <c r="O31" s="169">
        <f>O20+O21+O23+O25</f>
        <v>0</v>
      </c>
      <c r="P31" s="169">
        <f>P20+P21+P23+P25</f>
        <v>0</v>
      </c>
      <c r="Q31" s="169">
        <f t="shared" ref="Q31" si="20">Q20+Q21+Q23+Q25</f>
        <v>0</v>
      </c>
      <c r="R31" s="110"/>
      <c r="S31" s="512"/>
      <c r="T31" s="207"/>
      <c r="U31" s="185"/>
      <c r="V31" s="174"/>
      <c r="W31" s="174"/>
      <c r="X31" s="174"/>
      <c r="Y31" s="174"/>
      <c r="Z31" s="174"/>
      <c r="AA31" s="174"/>
      <c r="AB31" s="181"/>
      <c r="AC31" s="185"/>
      <c r="AD31" s="174"/>
      <c r="AE31" s="174"/>
      <c r="AF31" s="174"/>
      <c r="AG31" s="174"/>
      <c r="AH31" s="174"/>
      <c r="AI31" s="174"/>
      <c r="AJ31" s="174"/>
      <c r="AK31" s="174"/>
      <c r="AL31" s="174"/>
      <c r="AM31" s="174"/>
    </row>
    <row r="32" spans="2:39" s="56" customFormat="1" ht="28" customHeight="1">
      <c r="B32" s="110"/>
      <c r="C32" s="351" t="s">
        <v>104</v>
      </c>
      <c r="D32" s="366">
        <f>LOOKUP(9E+307,E32:Q32)</f>
        <v>0</v>
      </c>
      <c r="E32" s="356">
        <v>0</v>
      </c>
      <c r="F32" s="356">
        <v>0</v>
      </c>
      <c r="G32" s="352">
        <v>0</v>
      </c>
      <c r="H32" s="352">
        <v>0</v>
      </c>
      <c r="I32" s="352">
        <v>0</v>
      </c>
      <c r="J32" s="352">
        <v>0</v>
      </c>
      <c r="K32" s="352">
        <v>0</v>
      </c>
      <c r="L32" s="352">
        <v>0</v>
      </c>
      <c r="M32" s="352">
        <v>0</v>
      </c>
      <c r="N32" s="352">
        <v>0</v>
      </c>
      <c r="O32" s="352">
        <v>0</v>
      </c>
      <c r="P32" s="352">
        <v>0</v>
      </c>
      <c r="Q32" s="352">
        <v>0</v>
      </c>
      <c r="R32" s="110"/>
      <c r="S32" s="512"/>
      <c r="T32" s="207"/>
      <c r="U32" s="185"/>
      <c r="V32" s="174"/>
      <c r="W32" s="174"/>
      <c r="X32" s="174"/>
      <c r="Y32" s="174"/>
      <c r="Z32" s="174"/>
      <c r="AA32" s="174"/>
      <c r="AB32" s="181"/>
      <c r="AC32" s="185"/>
      <c r="AD32" s="174"/>
      <c r="AE32" s="174"/>
      <c r="AF32" s="174"/>
      <c r="AG32" s="174"/>
      <c r="AH32" s="174"/>
      <c r="AI32" s="174"/>
      <c r="AJ32" s="174"/>
      <c r="AK32" s="174"/>
      <c r="AL32" s="174"/>
      <c r="AM32" s="174"/>
    </row>
    <row r="33" spans="2:39" s="56" customFormat="1" ht="28" customHeight="1">
      <c r="B33" s="110"/>
      <c r="C33" s="317" t="s">
        <v>63</v>
      </c>
      <c r="D33" s="368">
        <f t="shared" ref="D33" si="21">D30+D32</f>
        <v>244438.19400000002</v>
      </c>
      <c r="E33" s="169">
        <f>E30+E32</f>
        <v>74873.891700000037</v>
      </c>
      <c r="F33" s="169">
        <f t="shared" ref="F33:M33" si="22">F30+F32</f>
        <v>46839.287899999996</v>
      </c>
      <c r="G33" s="169">
        <f t="shared" si="22"/>
        <v>1781.960000000021</v>
      </c>
      <c r="H33" s="169">
        <f t="shared" si="22"/>
        <v>78444.941400000011</v>
      </c>
      <c r="I33" s="169">
        <f t="shared" si="22"/>
        <v>136309.2757</v>
      </c>
      <c r="J33" s="169">
        <f t="shared" si="22"/>
        <v>164270.01700000005</v>
      </c>
      <c r="K33" s="169">
        <f t="shared" si="22"/>
        <v>240470.36</v>
      </c>
      <c r="L33" s="169">
        <f t="shared" si="22"/>
        <v>267484.61</v>
      </c>
      <c r="M33" s="169">
        <f t="shared" si="22"/>
        <v>244438.19400000002</v>
      </c>
      <c r="N33" s="169"/>
      <c r="O33" s="169"/>
      <c r="P33" s="169"/>
      <c r="Q33" s="169"/>
      <c r="R33" s="110"/>
      <c r="S33" s="512"/>
      <c r="T33" s="207"/>
      <c r="U33" s="185"/>
      <c r="V33" s="174"/>
      <c r="W33" s="174"/>
      <c r="X33" s="174"/>
      <c r="Y33" s="174"/>
      <c r="Z33" s="174"/>
      <c r="AA33" s="174"/>
      <c r="AB33" s="181"/>
      <c r="AC33" s="185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</row>
    <row r="34" spans="2:39" s="56" customFormat="1" ht="28" customHeight="1" thickBot="1">
      <c r="B34" s="110"/>
      <c r="C34" s="317" t="s">
        <v>65</v>
      </c>
      <c r="D34" s="368">
        <f t="shared" ref="D34" si="23">D31+D32</f>
        <v>587438.19400000002</v>
      </c>
      <c r="E34" s="169">
        <f>E31+E32</f>
        <v>388042.57170000003</v>
      </c>
      <c r="F34" s="169">
        <f t="shared" ref="F34:O34" si="24">F31+F32</f>
        <v>360007.96789999999</v>
      </c>
      <c r="G34" s="169">
        <f t="shared" si="24"/>
        <v>314950.64</v>
      </c>
      <c r="H34" s="169">
        <f t="shared" si="24"/>
        <v>411613.6214</v>
      </c>
      <c r="I34" s="169">
        <f t="shared" si="24"/>
        <v>469477.95569999999</v>
      </c>
      <c r="J34" s="169">
        <f t="shared" si="24"/>
        <v>507270.01700000005</v>
      </c>
      <c r="K34" s="169">
        <f t="shared" si="24"/>
        <v>583470.36</v>
      </c>
      <c r="L34" s="169">
        <f t="shared" si="24"/>
        <v>610484.61</v>
      </c>
      <c r="M34" s="169">
        <f t="shared" si="24"/>
        <v>587438.19400000002</v>
      </c>
      <c r="N34" s="169">
        <f t="shared" si="24"/>
        <v>0</v>
      </c>
      <c r="O34" s="169">
        <f t="shared" si="24"/>
        <v>0</v>
      </c>
      <c r="P34" s="169">
        <f>P31+P32</f>
        <v>0</v>
      </c>
      <c r="Q34" s="169">
        <f t="shared" ref="Q34" si="25">Q31+Q32</f>
        <v>0</v>
      </c>
      <c r="R34" s="110"/>
      <c r="S34" s="513"/>
      <c r="T34" s="207"/>
      <c r="U34" s="185"/>
      <c r="V34" s="174"/>
      <c r="W34" s="174"/>
      <c r="X34" s="174"/>
      <c r="Y34" s="174"/>
      <c r="Z34" s="174"/>
      <c r="AA34" s="174"/>
      <c r="AB34" s="181"/>
      <c r="AC34" s="185"/>
      <c r="AD34" s="174"/>
      <c r="AE34" s="174"/>
      <c r="AF34" s="174"/>
      <c r="AG34" s="174"/>
      <c r="AH34" s="174"/>
      <c r="AI34" s="174"/>
      <c r="AJ34" s="174"/>
      <c r="AK34" s="174"/>
      <c r="AL34" s="174"/>
      <c r="AM34" s="174"/>
    </row>
    <row r="35" spans="2:39" s="56" customFormat="1" ht="28" customHeight="1">
      <c r="B35" s="110"/>
      <c r="C35" s="207"/>
      <c r="D35" s="369"/>
      <c r="E35" s="357"/>
      <c r="F35" s="207"/>
      <c r="G35" s="207"/>
      <c r="H35" s="207"/>
      <c r="I35" s="207"/>
      <c r="J35" s="207"/>
      <c r="K35" s="207"/>
      <c r="L35" s="207"/>
      <c r="M35" s="207"/>
      <c r="N35" s="207"/>
      <c r="O35" s="207"/>
      <c r="P35" s="207"/>
      <c r="Q35" s="207"/>
      <c r="R35" s="110"/>
      <c r="S35" s="207"/>
      <c r="T35" s="207"/>
      <c r="U35" s="185"/>
      <c r="V35" s="174"/>
      <c r="W35" s="174"/>
      <c r="X35" s="174"/>
      <c r="Y35" s="174"/>
      <c r="Z35" s="174"/>
      <c r="AA35" s="174"/>
      <c r="AB35" s="181"/>
      <c r="AC35" s="185"/>
      <c r="AD35" s="174"/>
      <c r="AE35" s="174"/>
      <c r="AF35" s="174"/>
      <c r="AG35" s="174"/>
      <c r="AH35" s="174"/>
      <c r="AI35" s="174"/>
      <c r="AJ35" s="174"/>
      <c r="AK35" s="174"/>
      <c r="AL35" s="174"/>
      <c r="AM35" s="174"/>
    </row>
    <row r="36" spans="2:39" ht="28" customHeight="1">
      <c r="U36" s="181"/>
      <c r="AB36" s="181"/>
      <c r="AC36" s="181"/>
    </row>
    <row r="37" spans="2:39" ht="28" customHeight="1" thickBot="1">
      <c r="B37" s="110"/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81"/>
      <c r="AB37" s="181"/>
      <c r="AC37" s="181"/>
    </row>
    <row r="38" spans="2:39" s="55" customFormat="1" ht="28" customHeight="1">
      <c r="B38" s="110"/>
      <c r="C38" s="320" t="s">
        <v>93</v>
      </c>
      <c r="D38" s="321" t="s">
        <v>94</v>
      </c>
      <c r="E38" s="178">
        <v>44290</v>
      </c>
      <c r="F38" s="163">
        <v>44297</v>
      </c>
      <c r="G38" s="163">
        <v>44304</v>
      </c>
      <c r="H38" s="163">
        <v>44311</v>
      </c>
      <c r="I38" s="163">
        <v>44318</v>
      </c>
      <c r="J38" s="163">
        <v>44325</v>
      </c>
      <c r="K38" s="163">
        <v>44332</v>
      </c>
      <c r="L38" s="163">
        <v>44339</v>
      </c>
      <c r="M38" s="163">
        <v>44346</v>
      </c>
      <c r="N38" s="163">
        <v>44353</v>
      </c>
      <c r="O38" s="163">
        <v>44360</v>
      </c>
      <c r="P38" s="163">
        <v>44367</v>
      </c>
      <c r="Q38" s="163">
        <v>44374</v>
      </c>
      <c r="R38" s="110"/>
      <c r="S38" s="511" t="s">
        <v>141</v>
      </c>
      <c r="T38" s="207"/>
      <c r="U38" s="182"/>
      <c r="AB38" s="181"/>
      <c r="AC38" s="182"/>
    </row>
    <row r="39" spans="2:39" s="164" customFormat="1" ht="28" customHeight="1">
      <c r="B39" s="110"/>
      <c r="C39" s="309" t="s">
        <v>38</v>
      </c>
      <c r="D39" s="165">
        <f>LOOKUP(9E+307,E39:Q39)</f>
        <v>37.6</v>
      </c>
      <c r="E39" s="354">
        <v>36.9</v>
      </c>
      <c r="F39" s="346">
        <v>37.1</v>
      </c>
      <c r="G39" s="346"/>
      <c r="H39" s="346"/>
      <c r="I39" s="346">
        <v>37.5</v>
      </c>
      <c r="J39" s="346">
        <v>38</v>
      </c>
      <c r="K39" s="346">
        <v>37.1</v>
      </c>
      <c r="L39" s="346">
        <v>37</v>
      </c>
      <c r="M39" s="346">
        <v>37.4</v>
      </c>
      <c r="N39" s="346">
        <v>36.9</v>
      </c>
      <c r="O39" s="346">
        <v>37.299999999999997</v>
      </c>
      <c r="P39" s="346">
        <v>36.6</v>
      </c>
      <c r="Q39" s="346">
        <v>37.6</v>
      </c>
      <c r="R39" s="110"/>
      <c r="S39" s="512"/>
      <c r="T39" s="207"/>
      <c r="U39" s="183"/>
      <c r="AB39" s="181"/>
      <c r="AC39" s="183"/>
    </row>
    <row r="40" spans="2:39" s="164" customFormat="1" ht="28" customHeight="1" thickBot="1">
      <c r="B40" s="110"/>
      <c r="C40" s="310" t="s">
        <v>36</v>
      </c>
      <c r="D40" s="166">
        <f>LOOKUP(9E+307,E40:Q40)</f>
        <v>204.2</v>
      </c>
      <c r="E40" s="354"/>
      <c r="F40" s="346"/>
      <c r="G40" s="346"/>
      <c r="H40" s="346"/>
      <c r="I40" s="346"/>
      <c r="J40" s="346"/>
      <c r="K40" s="346"/>
      <c r="L40" s="346"/>
      <c r="M40" s="346"/>
      <c r="N40" s="346"/>
      <c r="O40" s="346">
        <v>202.2</v>
      </c>
      <c r="P40" s="346">
        <v>198.4</v>
      </c>
      <c r="Q40" s="346">
        <v>204.2</v>
      </c>
      <c r="R40" s="110"/>
      <c r="S40" s="512"/>
      <c r="T40" s="207"/>
      <c r="U40" s="183"/>
      <c r="AB40" s="181"/>
      <c r="AC40" s="183"/>
    </row>
    <row r="41" spans="2:39" s="164" customFormat="1" ht="28" customHeight="1">
      <c r="B41" s="110"/>
      <c r="C41" s="311" t="s">
        <v>13</v>
      </c>
      <c r="D41" s="186">
        <f>LOOKUP(9E+307,E41:Q41)</f>
        <v>107200</v>
      </c>
      <c r="E41" s="354">
        <v>59000</v>
      </c>
      <c r="F41" s="346">
        <v>58200</v>
      </c>
      <c r="G41" s="346">
        <v>62600</v>
      </c>
      <c r="H41" s="346">
        <v>66300</v>
      </c>
      <c r="I41" s="346">
        <v>85100</v>
      </c>
      <c r="J41" s="350">
        <v>71000</v>
      </c>
      <c r="K41" s="346">
        <v>64400</v>
      </c>
      <c r="L41" s="346">
        <v>68000</v>
      </c>
      <c r="M41" s="346">
        <v>67800</v>
      </c>
      <c r="N41" s="346">
        <v>82200</v>
      </c>
      <c r="O41" s="346">
        <v>94400</v>
      </c>
      <c r="P41" s="346">
        <v>92300</v>
      </c>
      <c r="Q41" s="346">
        <v>107200</v>
      </c>
      <c r="R41" s="110"/>
      <c r="S41" s="512"/>
      <c r="T41" s="207"/>
      <c r="U41" s="183"/>
      <c r="AB41" s="181"/>
      <c r="AC41" s="183"/>
    </row>
    <row r="42" spans="2:39" s="56" customFormat="1" ht="28" customHeight="1">
      <c r="B42" s="110"/>
      <c r="C42" s="312" t="s">
        <v>5</v>
      </c>
      <c r="D42" s="168">
        <f>LOOKUP(9E+307,E42:Q42)</f>
        <v>1.7150000000000001</v>
      </c>
      <c r="E42" s="355">
        <v>3.33</v>
      </c>
      <c r="F42" s="350">
        <v>3.3170000000000002</v>
      </c>
      <c r="G42" s="350">
        <v>3.2170000000000001</v>
      </c>
      <c r="H42" s="350">
        <v>2.4849999999999999</v>
      </c>
      <c r="I42" s="350">
        <v>2.9140000000000001</v>
      </c>
      <c r="J42" s="353">
        <v>2.923</v>
      </c>
      <c r="K42" s="350">
        <v>2.371</v>
      </c>
      <c r="L42" s="350">
        <v>1.89</v>
      </c>
      <c r="M42" s="350">
        <v>1.72</v>
      </c>
      <c r="N42" s="350">
        <v>1.8360000000000001</v>
      </c>
      <c r="O42" s="350">
        <v>1.905</v>
      </c>
      <c r="P42" s="350">
        <v>1.64</v>
      </c>
      <c r="Q42" s="350">
        <v>1.7150000000000001</v>
      </c>
      <c r="R42" s="110"/>
      <c r="S42" s="512"/>
      <c r="T42" s="207"/>
      <c r="U42" s="184"/>
      <c r="AB42" s="181"/>
      <c r="AC42" s="184"/>
    </row>
    <row r="43" spans="2:39" s="56" customFormat="1" ht="28" customHeight="1">
      <c r="B43" s="110"/>
      <c r="C43" s="312" t="s">
        <v>14</v>
      </c>
      <c r="D43" s="168">
        <f>LOOKUP(9E+307,E43:Q43)</f>
        <v>33200</v>
      </c>
      <c r="E43" s="355">
        <v>58900</v>
      </c>
      <c r="F43" s="350">
        <v>60300</v>
      </c>
      <c r="G43" s="350">
        <v>60300</v>
      </c>
      <c r="H43" s="350">
        <v>50200</v>
      </c>
      <c r="I43" s="350">
        <v>56500</v>
      </c>
      <c r="J43" s="350">
        <v>58000</v>
      </c>
      <c r="K43" s="350">
        <v>49000</v>
      </c>
      <c r="L43" s="350">
        <v>37100</v>
      </c>
      <c r="M43" s="350">
        <v>34300</v>
      </c>
      <c r="N43" s="350">
        <v>36200</v>
      </c>
      <c r="O43" s="350">
        <v>39273</v>
      </c>
      <c r="P43" s="350">
        <v>32809</v>
      </c>
      <c r="Q43" s="350">
        <v>33200</v>
      </c>
      <c r="R43" s="110"/>
      <c r="S43" s="512"/>
      <c r="T43" s="207"/>
      <c r="U43" s="184"/>
      <c r="AB43" s="181"/>
      <c r="AC43" s="184"/>
    </row>
    <row r="44" spans="2:39" s="56" customFormat="1" ht="28" customHeight="1">
      <c r="B44" s="110"/>
      <c r="C44" s="313" t="s">
        <v>0</v>
      </c>
      <c r="D44" s="14">
        <f>LN(D42/1.8)/0.91</f>
        <v>-5.3157784927709568E-2</v>
      </c>
      <c r="E44" s="169">
        <f t="shared" ref="E44:P44" si="26">LN(E42/1.8)/0.91</f>
        <v>0.67602817482443234</v>
      </c>
      <c r="F44" s="121">
        <f t="shared" si="26"/>
        <v>0.67172977479428175</v>
      </c>
      <c r="G44" s="121">
        <f t="shared" si="26"/>
        <v>0.638090750939308</v>
      </c>
      <c r="H44" s="121">
        <f t="shared" si="26"/>
        <v>0.35438021389722313</v>
      </c>
      <c r="I44" s="121">
        <f t="shared" si="26"/>
        <v>0.52938466249548799</v>
      </c>
      <c r="J44" s="121">
        <f t="shared" si="26"/>
        <v>0.53277342991976917</v>
      </c>
      <c r="K44" s="121">
        <f t="shared" si="26"/>
        <v>0.30277488151774667</v>
      </c>
      <c r="L44" s="121">
        <f t="shared" si="26"/>
        <v>5.3615565021353659E-2</v>
      </c>
      <c r="M44" s="121">
        <f t="shared" si="26"/>
        <v>-4.9958652831601537E-2</v>
      </c>
      <c r="N44" s="121">
        <f t="shared" si="26"/>
        <v>2.1761128896900801E-2</v>
      </c>
      <c r="O44" s="121">
        <f t="shared" si="26"/>
        <v>6.2302575468731088E-2</v>
      </c>
      <c r="P44" s="121">
        <f t="shared" si="26"/>
        <v>-0.10229716820440889</v>
      </c>
      <c r="Q44" s="121">
        <f t="shared" ref="Q44" si="27">LN(Q42/1.8)/0.91</f>
        <v>-5.3157784927709568E-2</v>
      </c>
      <c r="R44" s="110"/>
      <c r="S44" s="512"/>
      <c r="T44" s="207"/>
      <c r="U44" s="184"/>
      <c r="AB44" s="181"/>
      <c r="AC44" s="184"/>
    </row>
    <row r="45" spans="2:39" s="56" customFormat="1" ht="28" customHeight="1">
      <c r="B45" s="110"/>
      <c r="C45" s="313" t="s">
        <v>10</v>
      </c>
      <c r="D45" s="14">
        <f t="shared" ref="D45:P45" si="28">D41/D43</f>
        <v>3.2289156626506026</v>
      </c>
      <c r="E45" s="169">
        <f t="shared" si="28"/>
        <v>1.0016977928692699</v>
      </c>
      <c r="F45" s="121">
        <f t="shared" si="28"/>
        <v>0.96517412935323388</v>
      </c>
      <c r="G45" s="121">
        <f t="shared" si="28"/>
        <v>1.0381426202321724</v>
      </c>
      <c r="H45" s="121">
        <f t="shared" si="28"/>
        <v>1.3207171314741035</v>
      </c>
      <c r="I45" s="121">
        <f t="shared" si="28"/>
        <v>1.5061946902654868</v>
      </c>
      <c r="J45" s="121">
        <f t="shared" si="28"/>
        <v>1.2241379310344827</v>
      </c>
      <c r="K45" s="121">
        <f t="shared" si="28"/>
        <v>1.3142857142857143</v>
      </c>
      <c r="L45" s="121">
        <f t="shared" si="28"/>
        <v>1.8328840970350404</v>
      </c>
      <c r="M45" s="121">
        <f t="shared" si="28"/>
        <v>1.9766763848396502</v>
      </c>
      <c r="N45" s="121">
        <f t="shared" si="28"/>
        <v>2.270718232044199</v>
      </c>
      <c r="O45" s="121">
        <f t="shared" si="28"/>
        <v>2.4036870114327908</v>
      </c>
      <c r="P45" s="121">
        <f t="shared" si="28"/>
        <v>2.8132524612149106</v>
      </c>
      <c r="Q45" s="121">
        <f t="shared" ref="Q45" si="29">Q41/Q43</f>
        <v>3.2289156626506026</v>
      </c>
      <c r="R45" s="110"/>
      <c r="S45" s="512"/>
      <c r="T45" s="207"/>
      <c r="U45" s="184"/>
      <c r="AB45" s="181"/>
      <c r="AC45" s="184"/>
    </row>
    <row r="46" spans="2:39" s="56" customFormat="1" ht="28" customHeight="1">
      <c r="B46" s="110"/>
      <c r="C46" s="313" t="s">
        <v>1</v>
      </c>
      <c r="D46" s="170">
        <f t="shared" ref="D46:P46" si="30">LN(D45/1.44)/1.68</f>
        <v>0.48065670186092246</v>
      </c>
      <c r="E46" s="169">
        <f t="shared" si="30"/>
        <v>-0.21603973829745887</v>
      </c>
      <c r="F46" s="121">
        <f t="shared" si="30"/>
        <v>-0.23814872772836709</v>
      </c>
      <c r="G46" s="121">
        <f t="shared" si="30"/>
        <v>-0.19476782096130726</v>
      </c>
      <c r="H46" s="121">
        <f t="shared" si="30"/>
        <v>-5.1469192317723803E-2</v>
      </c>
      <c r="I46" s="121">
        <f t="shared" si="30"/>
        <v>2.6751954666085757E-2</v>
      </c>
      <c r="J46" s="121">
        <f t="shared" si="30"/>
        <v>-9.6670385174412593E-2</v>
      </c>
      <c r="K46" s="121">
        <f t="shared" si="30"/>
        <v>-5.4374868207278548E-2</v>
      </c>
      <c r="L46" s="121">
        <f t="shared" si="30"/>
        <v>0.14359977498500476</v>
      </c>
      <c r="M46" s="121">
        <f t="shared" si="30"/>
        <v>0.18855578999199196</v>
      </c>
      <c r="N46" s="121">
        <f t="shared" si="30"/>
        <v>0.27110301764434513</v>
      </c>
      <c r="O46" s="121">
        <f t="shared" si="30"/>
        <v>0.30497660696278223</v>
      </c>
      <c r="P46" s="121">
        <f t="shared" si="30"/>
        <v>0.39862985709822313</v>
      </c>
      <c r="Q46" s="121">
        <f t="shared" ref="Q46" si="31">LN(Q45/1.44)/1.68</f>
        <v>0.48065670186092246</v>
      </c>
      <c r="R46" s="110"/>
      <c r="S46" s="512"/>
      <c r="T46" s="207"/>
      <c r="U46" s="184"/>
      <c r="AB46" s="181"/>
      <c r="AC46" s="184"/>
    </row>
    <row r="47" spans="2:39" s="56" customFormat="1" ht="28" customHeight="1" thickBot="1">
      <c r="B47" s="110"/>
      <c r="C47" s="314" t="s">
        <v>105</v>
      </c>
      <c r="D47" s="171">
        <f>INDEX(神经网络!$F$10:$BN$70,MATCH(ROUND(D46*2,1)/2,神经网络!$D$10:$D$70,0),MATCH(ROUND(D44*2,1)/2,神经网络!$F$8:$BN$8,0))</f>
        <v>1.2171299995502285</v>
      </c>
      <c r="E47" s="169">
        <f>INDEX(神经网络!$F$10:$BN$70,MATCH(ROUND(E46*2,1)/2,神经网络!$D$10:$D$70,0),MATCH(ROUND(E44*2,1)/2,神经网络!$F$8:$BN$8,0))</f>
        <v>1.8470594582659099</v>
      </c>
      <c r="F47" s="169">
        <f>INDEX(神经网络!$F$10:$BN$70,MATCH(ROUND(F46*2,1)/2,神经网络!$D$10:$D$70,0),MATCH(ROUND(F44*2,1)/2,神经网络!$F$8:$BN$8,0))</f>
        <v>1.7882503990598544</v>
      </c>
      <c r="G47" s="169">
        <f>INDEX(神经网络!$F$10:$BN$70,MATCH(ROUND(G46*2,1)/2,神经网络!$D$10:$D$70,0),MATCH(ROUND(G44*2,1)/2,神经网络!$F$8:$BN$8,0))</f>
        <v>1.8083322331331433</v>
      </c>
      <c r="H47" s="169">
        <f>INDEX(神经网络!$F$10:$BN$70,MATCH(ROUND(H46*2,1)/2,神经网络!$D$10:$D$70,0),MATCH(ROUND(H44*2,1)/2,神经网络!$F$8:$BN$8,0))</f>
        <v>1.5286906940731038</v>
      </c>
      <c r="I47" s="169">
        <f>INDEX(神经网络!$F$10:$BN$70,MATCH(ROUND(I46*2,1)/2,神经网络!$D$10:$D$70,0),MATCH(ROUND(I44*2,1)/2,神经网络!$F$8:$BN$8,0))</f>
        <v>1.8314123979824277</v>
      </c>
      <c r="J47" s="169">
        <f>INDEX(神经网络!$F$10:$BN$70,MATCH(ROUND(J46*2,1)/2,神经网络!$D$10:$D$70,0),MATCH(ROUND(J44*2,1)/2,神经网络!$F$8:$BN$8,0))</f>
        <v>1.7658648552541414</v>
      </c>
      <c r="K47" s="169">
        <f>INDEX(神经网络!$F$10:$BN$70,MATCH(ROUND(K46*2,1)/2,神经网络!$D$10:$D$70,0),MATCH(ROUND(K44*2,1)/2,神经网络!$F$8:$BN$8,0))</f>
        <v>1.427247471703518</v>
      </c>
      <c r="L47" s="169">
        <f>INDEX(神经网络!$F$10:$BN$70,MATCH(ROUND(L46*2,1)/2,神经网络!$D$10:$D$70,0),MATCH(ROUND(L44*2,1)/2,神经网络!$F$8:$BN$8,0))</f>
        <v>1.075078935648178</v>
      </c>
      <c r="M47" s="169">
        <f>INDEX(神经网络!$F$10:$BN$70,MATCH(ROUND(M46*2,1)/2,神经网络!$D$10:$D$70,0),MATCH(ROUND(M44*2,1)/2,神经网络!$F$8:$BN$8,0))</f>
        <v>0.87808532687340779</v>
      </c>
      <c r="N47" s="169">
        <f>INDEX(神经网络!$F$10:$BN$70,MATCH(ROUND(N46*2,1)/2,神经网络!$D$10:$D$70,0),MATCH(ROUND(N44*2,1)/2,神经网络!$F$8:$BN$8,0))</f>
        <v>1.0747856233084021</v>
      </c>
      <c r="O47" s="169">
        <f>INDEX(神经网络!$F$10:$BN$70,MATCH(ROUND(O46*2,1)/2,神经网络!$D$10:$D$70,0),MATCH(ROUND(O44*2,1)/2,神经网络!$F$8:$BN$8,0))</f>
        <v>1.2634359454377737</v>
      </c>
      <c r="P47" s="169">
        <f>INDEX(神经网络!$F$10:$BN$70,MATCH(ROUND(P46*2,1)/2,神经网络!$D$10:$D$70,0),MATCH(ROUND(P44*2,1)/2,神经网络!$F$8:$BN$8,0))</f>
        <v>1.0040879361936188</v>
      </c>
      <c r="Q47" s="169">
        <f>INDEX(神经网络!$F$10:$BN$70,MATCH(ROUND(Q46*2,1)/2,神经网络!$D$10:$D$70,0),MATCH(ROUND(Q44*2,1)/2,神经网络!$F$8:$BN$8,0))</f>
        <v>1.2171299995502285</v>
      </c>
      <c r="R47" s="110"/>
      <c r="S47" s="512"/>
      <c r="T47" s="207"/>
      <c r="U47" s="184"/>
      <c r="AB47" s="181"/>
      <c r="AC47" s="184"/>
    </row>
    <row r="48" spans="2:39" s="56" customFormat="1" ht="28" customHeight="1">
      <c r="B48" s="110"/>
      <c r="C48" s="315" t="s">
        <v>55</v>
      </c>
      <c r="D48" s="187">
        <f>LOOKUP(9E+307,E48:Q48)</f>
        <v>6.39</v>
      </c>
      <c r="E48" s="355">
        <v>6.71</v>
      </c>
      <c r="F48" s="350">
        <v>6.74</v>
      </c>
      <c r="G48" s="350">
        <v>6.74</v>
      </c>
      <c r="H48" s="350">
        <v>6.7</v>
      </c>
      <c r="I48" s="350">
        <v>6.58</v>
      </c>
      <c r="J48" s="350">
        <v>6.56</v>
      </c>
      <c r="K48" s="350">
        <v>6.56</v>
      </c>
      <c r="L48" s="350">
        <v>6.33</v>
      </c>
      <c r="M48" s="350">
        <v>6.44</v>
      </c>
      <c r="N48" s="350">
        <v>6.37</v>
      </c>
      <c r="O48" s="350">
        <v>6.35</v>
      </c>
      <c r="P48" s="350">
        <v>6.35</v>
      </c>
      <c r="Q48" s="350">
        <v>6.39</v>
      </c>
      <c r="R48" s="110"/>
      <c r="S48" s="512"/>
      <c r="T48" s="207"/>
      <c r="U48" s="184"/>
      <c r="AB48" s="181"/>
      <c r="AC48" s="184"/>
    </row>
    <row r="49" spans="2:39" s="56" customFormat="1" ht="28" customHeight="1">
      <c r="B49" s="110"/>
      <c r="C49" s="316" t="s">
        <v>95</v>
      </c>
      <c r="D49" s="172">
        <f>LOOKUP(9E+307,E49:Q49)</f>
        <v>4.07</v>
      </c>
      <c r="E49" s="356">
        <v>3.8153000000000001</v>
      </c>
      <c r="F49" s="352">
        <v>3.94</v>
      </c>
      <c r="G49" s="352">
        <v>4.0049000000000001</v>
      </c>
      <c r="H49" s="352">
        <v>3.9058999999999999</v>
      </c>
      <c r="I49" s="352">
        <v>3.9447999999999999</v>
      </c>
      <c r="J49" s="352">
        <v>3.9232</v>
      </c>
      <c r="K49" s="352">
        <v>3.6532</v>
      </c>
      <c r="L49" s="352">
        <v>3.7195</v>
      </c>
      <c r="M49" s="352">
        <v>3.84</v>
      </c>
      <c r="N49" s="352">
        <v>3.8125</v>
      </c>
      <c r="O49" s="352">
        <v>3.86</v>
      </c>
      <c r="P49" s="352"/>
      <c r="Q49" s="352">
        <v>4.07</v>
      </c>
      <c r="R49" s="110"/>
      <c r="S49" s="512"/>
      <c r="T49" s="207"/>
      <c r="U49" s="185"/>
      <c r="V49" s="174"/>
      <c r="W49" s="174"/>
      <c r="X49" s="174"/>
      <c r="Y49" s="174"/>
      <c r="Z49" s="174"/>
      <c r="AA49" s="174"/>
      <c r="AB49" s="181"/>
      <c r="AC49" s="185"/>
      <c r="AD49" s="174"/>
      <c r="AE49" s="174"/>
      <c r="AF49" s="174"/>
      <c r="AG49" s="174"/>
      <c r="AH49" s="174"/>
      <c r="AI49" s="174"/>
      <c r="AJ49" s="174"/>
      <c r="AK49" s="174"/>
      <c r="AL49" s="174"/>
      <c r="AM49" s="174"/>
    </row>
    <row r="50" spans="2:39" s="56" customFormat="1" ht="28" customHeight="1">
      <c r="B50" s="110"/>
      <c r="C50" s="316" t="s">
        <v>96</v>
      </c>
      <c r="D50" s="172">
        <f>LOOKUP(9E+307,E50:Q50)</f>
        <v>0</v>
      </c>
      <c r="E50" s="356">
        <v>0</v>
      </c>
      <c r="F50" s="356">
        <v>0</v>
      </c>
      <c r="G50" s="356">
        <v>0</v>
      </c>
      <c r="H50" s="352">
        <v>0</v>
      </c>
      <c r="I50" s="352">
        <v>0</v>
      </c>
      <c r="J50" s="352">
        <v>0</v>
      </c>
      <c r="K50" s="352">
        <v>0</v>
      </c>
      <c r="L50" s="352">
        <v>0</v>
      </c>
      <c r="M50" s="352">
        <v>0</v>
      </c>
      <c r="N50" s="352">
        <v>0</v>
      </c>
      <c r="O50" s="352">
        <v>0</v>
      </c>
      <c r="P50" s="352">
        <v>0</v>
      </c>
      <c r="Q50" s="352">
        <v>0</v>
      </c>
      <c r="R50" s="110"/>
      <c r="S50" s="512"/>
      <c r="T50" s="207"/>
      <c r="U50" s="185"/>
      <c r="V50" s="174"/>
      <c r="W50" s="174"/>
      <c r="X50" s="174"/>
      <c r="Y50" s="174"/>
      <c r="Z50" s="174"/>
      <c r="AA50" s="174"/>
      <c r="AB50" s="181"/>
      <c r="AC50" s="185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</row>
    <row r="51" spans="2:39" s="56" customFormat="1" ht="28" customHeight="1">
      <c r="B51" s="110"/>
      <c r="C51" s="316" t="s">
        <v>97</v>
      </c>
      <c r="D51" s="172">
        <f>LOOKUP(9E+307,E51:Q51)</f>
        <v>9119.27</v>
      </c>
      <c r="E51" s="356">
        <v>18209.12</v>
      </c>
      <c r="F51" s="352">
        <v>7000</v>
      </c>
      <c r="G51" s="352">
        <v>7129.96</v>
      </c>
      <c r="H51" s="352">
        <v>1279.93</v>
      </c>
      <c r="I51" s="352">
        <v>7000</v>
      </c>
      <c r="J51" s="352">
        <v>6192.78</v>
      </c>
      <c r="K51" s="352">
        <v>7030.07</v>
      </c>
      <c r="L51" s="352">
        <v>6863.61</v>
      </c>
      <c r="M51" s="352">
        <v>6016.88</v>
      </c>
      <c r="N51" s="352">
        <v>9521.4</v>
      </c>
      <c r="O51" s="352">
        <v>10516.59</v>
      </c>
      <c r="P51" s="352">
        <v>10516.59</v>
      </c>
      <c r="Q51" s="352">
        <v>9119.27</v>
      </c>
      <c r="R51" s="110"/>
      <c r="S51" s="512"/>
      <c r="T51" s="207"/>
      <c r="U51" s="185"/>
      <c r="V51" s="174"/>
      <c r="W51" s="174"/>
      <c r="X51" s="174"/>
      <c r="Y51" s="174"/>
      <c r="Z51" s="174"/>
      <c r="AA51" s="174"/>
      <c r="AB51" s="181"/>
      <c r="AC51" s="185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</row>
    <row r="52" spans="2:39" s="56" customFormat="1" ht="28" customHeight="1">
      <c r="B52" s="110"/>
      <c r="C52" s="316" t="s">
        <v>98</v>
      </c>
      <c r="D52" s="172">
        <f>LOOKUP(9E+307,E52:Q52)</f>
        <v>5870</v>
      </c>
      <c r="E52" s="356">
        <v>0</v>
      </c>
      <c r="F52" s="356">
        <v>0</v>
      </c>
      <c r="G52" s="352">
        <v>0</v>
      </c>
      <c r="H52" s="352">
        <v>1</v>
      </c>
      <c r="I52" s="352">
        <v>0</v>
      </c>
      <c r="J52" s="352">
        <v>0</v>
      </c>
      <c r="K52" s="352">
        <v>22045.45</v>
      </c>
      <c r="L52" s="352">
        <v>39028.949999999997</v>
      </c>
      <c r="M52" s="352">
        <v>51688.02</v>
      </c>
      <c r="N52" s="352">
        <v>49913</v>
      </c>
      <c r="O52" s="352">
        <v>0</v>
      </c>
      <c r="P52" s="352">
        <v>0</v>
      </c>
      <c r="Q52" s="352">
        <v>5870</v>
      </c>
      <c r="R52" s="110"/>
      <c r="S52" s="512"/>
      <c r="T52" s="207"/>
      <c r="U52" s="185"/>
      <c r="V52" s="174"/>
      <c r="W52" s="174"/>
      <c r="X52" s="174"/>
      <c r="Y52" s="174"/>
      <c r="Z52" s="174"/>
      <c r="AA52" s="174"/>
      <c r="AB52" s="181"/>
      <c r="AC52" s="185"/>
      <c r="AD52" s="174"/>
      <c r="AE52" s="174"/>
      <c r="AF52" s="174"/>
      <c r="AG52" s="174"/>
      <c r="AH52" s="174"/>
      <c r="AI52" s="174"/>
      <c r="AJ52" s="174"/>
      <c r="AK52" s="174"/>
      <c r="AL52" s="174"/>
      <c r="AM52" s="174"/>
    </row>
    <row r="53" spans="2:39" s="56" customFormat="1" ht="28" customHeight="1">
      <c r="B53" s="110"/>
      <c r="C53" s="317" t="s">
        <v>99</v>
      </c>
      <c r="D53" s="121">
        <f>D52*D48</f>
        <v>37509.299999999996</v>
      </c>
      <c r="E53" s="169">
        <f>E52*E48</f>
        <v>0</v>
      </c>
      <c r="F53" s="121">
        <f>F52*F48</f>
        <v>0</v>
      </c>
      <c r="G53" s="121">
        <f>G52*G48</f>
        <v>0</v>
      </c>
      <c r="H53" s="121">
        <f>H52*H48</f>
        <v>6.7</v>
      </c>
      <c r="I53" s="121">
        <f t="shared" ref="I53:Q53" si="32">I52*I48</f>
        <v>0</v>
      </c>
      <c r="J53" s="121">
        <f t="shared" si="32"/>
        <v>0</v>
      </c>
      <c r="K53" s="121">
        <f t="shared" si="32"/>
        <v>144618.152</v>
      </c>
      <c r="L53" s="121">
        <f t="shared" si="32"/>
        <v>247053.25349999999</v>
      </c>
      <c r="M53" s="121">
        <f t="shared" si="32"/>
        <v>332870.84879999998</v>
      </c>
      <c r="N53" s="121">
        <f t="shared" si="32"/>
        <v>317945.81</v>
      </c>
      <c r="O53" s="121">
        <f t="shared" si="32"/>
        <v>0</v>
      </c>
      <c r="P53" s="121">
        <f t="shared" si="32"/>
        <v>0</v>
      </c>
      <c r="Q53" s="121">
        <f t="shared" si="32"/>
        <v>37509.299999999996</v>
      </c>
      <c r="R53" s="110"/>
      <c r="S53" s="512"/>
      <c r="T53" s="207"/>
      <c r="U53" s="185"/>
      <c r="V53" s="174"/>
      <c r="W53" s="174"/>
      <c r="X53" s="174"/>
      <c r="Y53" s="174"/>
      <c r="Z53" s="174"/>
      <c r="AA53" s="174"/>
      <c r="AB53" s="181"/>
      <c r="AC53" s="185"/>
      <c r="AD53" s="174"/>
      <c r="AE53" s="174"/>
      <c r="AF53" s="174"/>
      <c r="AG53" s="174"/>
      <c r="AH53" s="174"/>
      <c r="AI53" s="174"/>
      <c r="AJ53" s="174"/>
      <c r="AK53" s="174"/>
      <c r="AL53" s="174"/>
      <c r="AM53" s="174"/>
    </row>
    <row r="54" spans="2:39" s="56" customFormat="1" ht="28" customHeight="1">
      <c r="B54" s="110"/>
      <c r="C54" s="316" t="s">
        <v>100</v>
      </c>
      <c r="D54" s="172">
        <f>LOOKUP(9E+307,E54:Q54)</f>
        <v>44195</v>
      </c>
      <c r="E54" s="356">
        <v>29699.82</v>
      </c>
      <c r="F54" s="352">
        <v>30535</v>
      </c>
      <c r="G54" s="352">
        <v>35510.800000000003</v>
      </c>
      <c r="H54" s="352">
        <f>36099-746.26*2</f>
        <v>34606.480000000003</v>
      </c>
      <c r="I54" s="352">
        <v>47953.53</v>
      </c>
      <c r="J54" s="352">
        <v>55001.23</v>
      </c>
      <c r="K54" s="352">
        <f>1988.82+3149.93+39445.55</f>
        <v>44584.3</v>
      </c>
      <c r="L54" s="352">
        <v>17098.45</v>
      </c>
      <c r="M54" s="352">
        <v>15228.09</v>
      </c>
      <c r="N54" s="352">
        <v>17240</v>
      </c>
      <c r="O54" s="352">
        <v>67854</v>
      </c>
      <c r="P54" s="352">
        <v>53246</v>
      </c>
      <c r="Q54" s="352">
        <v>44195</v>
      </c>
      <c r="R54" s="110"/>
      <c r="S54" s="512"/>
      <c r="T54" s="207"/>
      <c r="U54" s="185"/>
      <c r="V54" s="174"/>
      <c r="W54" s="174"/>
      <c r="X54" s="174"/>
      <c r="Y54" s="174"/>
      <c r="Z54" s="174"/>
      <c r="AA54" s="174"/>
      <c r="AB54" s="181"/>
      <c r="AC54" s="185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</row>
    <row r="55" spans="2:39" s="56" customFormat="1" ht="28" customHeight="1">
      <c r="B55" s="110"/>
      <c r="C55" s="317" t="s">
        <v>101</v>
      </c>
      <c r="D55" s="121">
        <f t="shared" ref="D55:N55" si="33">D54*D48</f>
        <v>282406.05</v>
      </c>
      <c r="E55" s="169">
        <f t="shared" si="33"/>
        <v>199285.7922</v>
      </c>
      <c r="F55" s="121">
        <f t="shared" si="33"/>
        <v>205805.9</v>
      </c>
      <c r="G55" s="121">
        <f t="shared" si="33"/>
        <v>239342.79200000002</v>
      </c>
      <c r="H55" s="121">
        <f t="shared" si="33"/>
        <v>231863.41600000003</v>
      </c>
      <c r="I55" s="121">
        <f t="shared" si="33"/>
        <v>315534.22739999997</v>
      </c>
      <c r="J55" s="121">
        <f t="shared" si="33"/>
        <v>360808.06880000001</v>
      </c>
      <c r="K55" s="121">
        <f t="shared" si="33"/>
        <v>292473.00800000003</v>
      </c>
      <c r="L55" s="121">
        <f t="shared" si="33"/>
        <v>108233.1885</v>
      </c>
      <c r="M55" s="121">
        <f t="shared" si="33"/>
        <v>98068.899600000004</v>
      </c>
      <c r="N55" s="121">
        <f t="shared" si="33"/>
        <v>109818.8</v>
      </c>
      <c r="O55" s="121">
        <f>O54*O48</f>
        <v>430872.89999999997</v>
      </c>
      <c r="P55" s="121">
        <f>P54*P48</f>
        <v>338112.1</v>
      </c>
      <c r="Q55" s="121">
        <f>Q54*Q48</f>
        <v>282406.05</v>
      </c>
      <c r="R55" s="110"/>
      <c r="S55" s="512"/>
      <c r="T55" s="207"/>
      <c r="U55" s="185"/>
      <c r="V55" s="174"/>
      <c r="W55" s="174"/>
      <c r="X55" s="174"/>
      <c r="Y55" s="174"/>
      <c r="Z55" s="174"/>
      <c r="AA55" s="174"/>
      <c r="AB55" s="181"/>
      <c r="AC55" s="185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</row>
    <row r="56" spans="2:39" s="175" customFormat="1" ht="28" customHeight="1">
      <c r="B56" s="110"/>
      <c r="C56" s="318" t="s">
        <v>60</v>
      </c>
      <c r="D56" s="176">
        <f>LOOKUP(9E+307,E56:Q56)</f>
        <v>20000</v>
      </c>
      <c r="E56" s="356">
        <v>0</v>
      </c>
      <c r="F56" s="356">
        <v>0</v>
      </c>
      <c r="G56" s="356">
        <v>0</v>
      </c>
      <c r="H56" s="356">
        <v>0</v>
      </c>
      <c r="I56" s="356">
        <v>20000</v>
      </c>
      <c r="J56" s="356">
        <v>20000</v>
      </c>
      <c r="K56" s="356">
        <v>20000</v>
      </c>
      <c r="L56" s="352">
        <v>20000</v>
      </c>
      <c r="M56" s="352">
        <v>20000</v>
      </c>
      <c r="N56" s="352">
        <v>20000</v>
      </c>
      <c r="O56" s="352">
        <v>20000</v>
      </c>
      <c r="P56" s="352">
        <v>20000</v>
      </c>
      <c r="Q56" s="352">
        <v>20000</v>
      </c>
      <c r="R56" s="110"/>
      <c r="S56" s="512"/>
      <c r="T56" s="207"/>
      <c r="U56" s="185"/>
      <c r="V56" s="174"/>
      <c r="W56" s="174"/>
      <c r="X56" s="174"/>
      <c r="Y56" s="174"/>
      <c r="Z56" s="174"/>
      <c r="AA56" s="174"/>
      <c r="AB56" s="181"/>
      <c r="AC56" s="185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</row>
    <row r="57" spans="2:39" s="175" customFormat="1" ht="28" customHeight="1">
      <c r="B57" s="110"/>
      <c r="C57" s="318" t="s">
        <v>61</v>
      </c>
      <c r="D57" s="176">
        <f>LOOKUP(9E+307,E57:Q57)</f>
        <v>0</v>
      </c>
      <c r="E57" s="356">
        <v>0</v>
      </c>
      <c r="F57" s="356">
        <v>0</v>
      </c>
      <c r="G57" s="356">
        <v>0</v>
      </c>
      <c r="H57" s="356">
        <v>0</v>
      </c>
      <c r="I57" s="356">
        <v>13500</v>
      </c>
      <c r="J57" s="356">
        <v>13500</v>
      </c>
      <c r="K57" s="356">
        <v>13500</v>
      </c>
      <c r="L57" s="356">
        <v>13500</v>
      </c>
      <c r="M57" s="356">
        <v>13500</v>
      </c>
      <c r="N57" s="356">
        <v>0</v>
      </c>
      <c r="O57" s="356">
        <v>0</v>
      </c>
      <c r="P57" s="356">
        <v>0</v>
      </c>
      <c r="Q57" s="356">
        <v>0</v>
      </c>
      <c r="R57" s="110"/>
      <c r="S57" s="512"/>
      <c r="T57" s="207"/>
      <c r="U57" s="185"/>
      <c r="V57" s="174"/>
      <c r="W57" s="174"/>
      <c r="X57" s="174"/>
      <c r="Y57" s="174"/>
      <c r="Z57" s="174"/>
      <c r="AA57" s="174"/>
      <c r="AB57" s="181"/>
      <c r="AC57" s="185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</row>
    <row r="58" spans="2:39" s="175" customFormat="1" ht="28" customHeight="1">
      <c r="B58" s="110"/>
      <c r="C58" s="318" t="s">
        <v>107</v>
      </c>
      <c r="D58" s="176">
        <f>LOOKUP(9E+307,E58:Q58)</f>
        <v>293168.68</v>
      </c>
      <c r="E58" s="356">
        <f t="shared" ref="E58:G58" si="34">100168.68</f>
        <v>100168.68</v>
      </c>
      <c r="F58" s="356">
        <f t="shared" si="34"/>
        <v>100168.68</v>
      </c>
      <c r="G58" s="356">
        <f t="shared" si="34"/>
        <v>100168.68</v>
      </c>
      <c r="H58" s="356">
        <f>100168.68</f>
        <v>100168.68</v>
      </c>
      <c r="I58" s="356">
        <f>100168.68+18000</f>
        <v>118168.68</v>
      </c>
      <c r="J58" s="352">
        <f>100168.68+18000</f>
        <v>118168.68</v>
      </c>
      <c r="K58" s="352">
        <v>223168.68</v>
      </c>
      <c r="L58" s="352">
        <v>223168.68</v>
      </c>
      <c r="M58" s="352">
        <v>293168.68</v>
      </c>
      <c r="N58" s="352">
        <v>293168.68</v>
      </c>
      <c r="O58" s="352">
        <f>293168.68</f>
        <v>293168.68</v>
      </c>
      <c r="P58" s="352">
        <f>293168.68</f>
        <v>293168.68</v>
      </c>
      <c r="Q58" s="352">
        <f>293168.68</f>
        <v>293168.68</v>
      </c>
      <c r="R58" s="110"/>
      <c r="S58" s="512"/>
      <c r="T58" s="207"/>
      <c r="U58" s="185"/>
      <c r="V58" s="174"/>
      <c r="W58" s="174"/>
      <c r="X58" s="174"/>
      <c r="Y58" s="174"/>
      <c r="Z58" s="174"/>
      <c r="AA58" s="174"/>
      <c r="AB58" s="181"/>
      <c r="AC58" s="185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</row>
    <row r="59" spans="2:39" s="174" customFormat="1" ht="28" customHeight="1">
      <c r="B59" s="110"/>
      <c r="C59" s="319" t="s">
        <v>62</v>
      </c>
      <c r="D59" s="173">
        <f>D56+D57+D58</f>
        <v>313168.68</v>
      </c>
      <c r="E59" s="179">
        <f t="shared" ref="E59:P59" si="35">E56+E57+E58</f>
        <v>100168.68</v>
      </c>
      <c r="F59" s="179">
        <f t="shared" si="35"/>
        <v>100168.68</v>
      </c>
      <c r="G59" s="179">
        <f t="shared" si="35"/>
        <v>100168.68</v>
      </c>
      <c r="H59" s="179">
        <f t="shared" si="35"/>
        <v>100168.68</v>
      </c>
      <c r="I59" s="179">
        <f t="shared" si="35"/>
        <v>151668.68</v>
      </c>
      <c r="J59" s="179">
        <f t="shared" si="35"/>
        <v>151668.68</v>
      </c>
      <c r="K59" s="179">
        <f t="shared" si="35"/>
        <v>256668.68</v>
      </c>
      <c r="L59" s="179">
        <f t="shared" si="35"/>
        <v>256668.68</v>
      </c>
      <c r="M59" s="179">
        <f t="shared" si="35"/>
        <v>326668.68</v>
      </c>
      <c r="N59" s="179">
        <f t="shared" si="35"/>
        <v>313168.68</v>
      </c>
      <c r="O59" s="179">
        <f t="shared" si="35"/>
        <v>313168.68</v>
      </c>
      <c r="P59" s="179">
        <f t="shared" si="35"/>
        <v>313168.68</v>
      </c>
      <c r="Q59" s="179">
        <f t="shared" ref="Q59" si="36">Q56+Q57+Q58</f>
        <v>313168.68</v>
      </c>
      <c r="R59" s="110"/>
      <c r="S59" s="512"/>
      <c r="T59" s="207"/>
      <c r="U59" s="185"/>
      <c r="AB59" s="181"/>
      <c r="AC59" s="185"/>
    </row>
    <row r="60" spans="2:39" s="56" customFormat="1" ht="28" customHeight="1">
      <c r="B60" s="110"/>
      <c r="C60" s="317" t="s">
        <v>102</v>
      </c>
      <c r="D60" s="121">
        <f t="shared" ref="D60:N60" si="37">D61-D59</f>
        <v>15865.940000000002</v>
      </c>
      <c r="E60" s="169">
        <f t="shared" si="37"/>
        <v>117326.2322</v>
      </c>
      <c r="F60" s="169">
        <f t="shared" si="37"/>
        <v>112637.22</v>
      </c>
      <c r="G60" s="169">
        <f t="shared" si="37"/>
        <v>146304.07200000001</v>
      </c>
      <c r="H60" s="169">
        <f t="shared" si="37"/>
        <v>132981.36600000004</v>
      </c>
      <c r="I60" s="169">
        <f t="shared" si="37"/>
        <v>170865.54739999998</v>
      </c>
      <c r="J60" s="169">
        <f t="shared" si="37"/>
        <v>215332.16880000004</v>
      </c>
      <c r="K60" s="169">
        <f t="shared" si="37"/>
        <v>187452.55000000005</v>
      </c>
      <c r="L60" s="169">
        <f t="shared" si="37"/>
        <v>105481.37199999997</v>
      </c>
      <c r="M60" s="169">
        <f t="shared" si="37"/>
        <v>110287.94839999999</v>
      </c>
      <c r="N60" s="169">
        <f t="shared" si="37"/>
        <v>124117.33000000002</v>
      </c>
      <c r="O60" s="169">
        <f>O61-O59</f>
        <v>128220.81</v>
      </c>
      <c r="P60" s="169">
        <f>P61-P59</f>
        <v>35460.010000000009</v>
      </c>
      <c r="Q60" s="169">
        <f>Q61-Q59</f>
        <v>15865.940000000002</v>
      </c>
      <c r="R60" s="110"/>
      <c r="S60" s="512"/>
      <c r="T60" s="207"/>
      <c r="U60" s="185"/>
      <c r="V60" s="174"/>
      <c r="W60" s="174"/>
      <c r="X60" s="174"/>
      <c r="Y60" s="174"/>
      <c r="Z60" s="174"/>
      <c r="AA60" s="174"/>
      <c r="AB60" s="181"/>
      <c r="AC60" s="185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</row>
    <row r="61" spans="2:39" s="56" customFormat="1" ht="28" customHeight="1">
      <c r="B61" s="110"/>
      <c r="C61" s="317" t="s">
        <v>103</v>
      </c>
      <c r="D61" s="121">
        <f t="shared" ref="D61:N61" si="38">D50+D51+D53+D55</f>
        <v>329034.62</v>
      </c>
      <c r="E61" s="169">
        <f t="shared" si="38"/>
        <v>217494.91219999999</v>
      </c>
      <c r="F61" s="169">
        <f t="shared" si="38"/>
        <v>212805.9</v>
      </c>
      <c r="G61" s="169">
        <f t="shared" si="38"/>
        <v>246472.75200000001</v>
      </c>
      <c r="H61" s="169">
        <f t="shared" si="38"/>
        <v>233150.04600000003</v>
      </c>
      <c r="I61" s="169">
        <f t="shared" si="38"/>
        <v>322534.22739999997</v>
      </c>
      <c r="J61" s="169">
        <f t="shared" si="38"/>
        <v>367000.84880000004</v>
      </c>
      <c r="K61" s="169">
        <f t="shared" si="38"/>
        <v>444121.23000000004</v>
      </c>
      <c r="L61" s="169">
        <f t="shared" si="38"/>
        <v>362150.05199999997</v>
      </c>
      <c r="M61" s="169">
        <f t="shared" si="38"/>
        <v>436956.62839999999</v>
      </c>
      <c r="N61" s="169">
        <f t="shared" si="38"/>
        <v>437286.01</v>
      </c>
      <c r="O61" s="169">
        <f>O50+O51+O53+O55</f>
        <v>441389.49</v>
      </c>
      <c r="P61" s="169">
        <f>P50+P51+P53+P55</f>
        <v>348628.69</v>
      </c>
      <c r="Q61" s="169">
        <f>Q50+Q51+Q53+Q55</f>
        <v>329034.62</v>
      </c>
      <c r="R61" s="110"/>
      <c r="S61" s="512"/>
      <c r="T61" s="207"/>
      <c r="U61" s="185"/>
      <c r="V61" s="174"/>
      <c r="W61" s="174"/>
      <c r="X61" s="174"/>
      <c r="Y61" s="174"/>
      <c r="Z61" s="174"/>
      <c r="AA61" s="174"/>
      <c r="AB61" s="181"/>
      <c r="AC61" s="185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</row>
    <row r="62" spans="2:39" s="56" customFormat="1" ht="28" customHeight="1">
      <c r="B62" s="110"/>
      <c r="C62" s="318" t="s">
        <v>104</v>
      </c>
      <c r="D62" s="176">
        <f>LOOKUP(9E+307,E62:Q62)</f>
        <v>0</v>
      </c>
      <c r="E62" s="356">
        <v>39898.68</v>
      </c>
      <c r="F62" s="356">
        <f>110286*0.441</f>
        <v>48636.126000000004</v>
      </c>
      <c r="G62" s="352">
        <v>0</v>
      </c>
      <c r="H62" s="352">
        <v>0</v>
      </c>
      <c r="I62" s="352">
        <v>0</v>
      </c>
      <c r="J62" s="352">
        <v>0</v>
      </c>
      <c r="K62" s="352">
        <v>0</v>
      </c>
      <c r="L62" s="352">
        <v>0</v>
      </c>
      <c r="M62" s="352">
        <v>0</v>
      </c>
      <c r="N62" s="352">
        <v>0</v>
      </c>
      <c r="O62" s="352">
        <v>0</v>
      </c>
      <c r="P62" s="352">
        <v>0</v>
      </c>
      <c r="Q62" s="352">
        <v>0</v>
      </c>
      <c r="R62" s="110"/>
      <c r="S62" s="512"/>
      <c r="T62" s="207"/>
      <c r="U62" s="185"/>
      <c r="V62" s="174"/>
      <c r="W62" s="174"/>
      <c r="X62" s="174"/>
      <c r="Y62" s="174"/>
      <c r="Z62" s="174"/>
      <c r="AA62" s="174"/>
      <c r="AB62" s="181"/>
      <c r="AC62" s="185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</row>
    <row r="63" spans="2:39" s="56" customFormat="1" ht="28" customHeight="1">
      <c r="B63" s="110"/>
      <c r="C63" s="317" t="s">
        <v>63</v>
      </c>
      <c r="D63" s="169">
        <f t="shared" ref="D63:N63" si="39">D60+D62</f>
        <v>15865.940000000002</v>
      </c>
      <c r="E63" s="169">
        <f t="shared" si="39"/>
        <v>157224.91219999999</v>
      </c>
      <c r="F63" s="169">
        <f t="shared" si="39"/>
        <v>161273.34600000002</v>
      </c>
      <c r="G63" s="169">
        <f t="shared" si="39"/>
        <v>146304.07200000001</v>
      </c>
      <c r="H63" s="169">
        <f t="shared" si="39"/>
        <v>132981.36600000004</v>
      </c>
      <c r="I63" s="169">
        <f t="shared" si="39"/>
        <v>170865.54739999998</v>
      </c>
      <c r="J63" s="169">
        <f t="shared" si="39"/>
        <v>215332.16880000004</v>
      </c>
      <c r="K63" s="169">
        <f t="shared" si="39"/>
        <v>187452.55000000005</v>
      </c>
      <c r="L63" s="169">
        <f t="shared" si="39"/>
        <v>105481.37199999997</v>
      </c>
      <c r="M63" s="169">
        <f t="shared" si="39"/>
        <v>110287.94839999999</v>
      </c>
      <c r="N63" s="169">
        <f t="shared" si="39"/>
        <v>124117.33000000002</v>
      </c>
      <c r="O63" s="169">
        <f>O60+O62</f>
        <v>128220.81</v>
      </c>
      <c r="P63" s="169">
        <f>P60+P62</f>
        <v>35460.010000000009</v>
      </c>
      <c r="Q63" s="169">
        <f>Q60+Q62</f>
        <v>15865.940000000002</v>
      </c>
      <c r="R63" s="110"/>
      <c r="S63" s="512"/>
      <c r="T63" s="207"/>
      <c r="U63" s="185"/>
      <c r="V63" s="174"/>
      <c r="W63" s="174"/>
      <c r="X63" s="174"/>
      <c r="Y63" s="174"/>
      <c r="Z63" s="174"/>
      <c r="AA63" s="174"/>
      <c r="AB63" s="181"/>
      <c r="AC63" s="185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</row>
    <row r="64" spans="2:39" s="56" customFormat="1" ht="28" customHeight="1" thickBot="1">
      <c r="B64" s="110"/>
      <c r="C64" s="317" t="s">
        <v>65</v>
      </c>
      <c r="D64" s="169">
        <f t="shared" ref="D64:N64" si="40">D61+D62</f>
        <v>329034.62</v>
      </c>
      <c r="E64" s="169">
        <f t="shared" si="40"/>
        <v>257393.59219999998</v>
      </c>
      <c r="F64" s="169">
        <f t="shared" si="40"/>
        <v>261442.02600000001</v>
      </c>
      <c r="G64" s="169">
        <f t="shared" si="40"/>
        <v>246472.75200000001</v>
      </c>
      <c r="H64" s="169">
        <f t="shared" si="40"/>
        <v>233150.04600000003</v>
      </c>
      <c r="I64" s="169">
        <f t="shared" si="40"/>
        <v>322534.22739999997</v>
      </c>
      <c r="J64" s="169">
        <f t="shared" si="40"/>
        <v>367000.84880000004</v>
      </c>
      <c r="K64" s="169">
        <f t="shared" si="40"/>
        <v>444121.23000000004</v>
      </c>
      <c r="L64" s="169">
        <f t="shared" si="40"/>
        <v>362150.05199999997</v>
      </c>
      <c r="M64" s="169">
        <f t="shared" si="40"/>
        <v>436956.62839999999</v>
      </c>
      <c r="N64" s="169">
        <f t="shared" si="40"/>
        <v>437286.01</v>
      </c>
      <c r="O64" s="169">
        <f>O61+O62</f>
        <v>441389.49</v>
      </c>
      <c r="P64" s="169">
        <f>P61+P62</f>
        <v>348628.69</v>
      </c>
      <c r="Q64" s="169">
        <f>Q61+Q62</f>
        <v>329034.62</v>
      </c>
      <c r="R64" s="110"/>
      <c r="S64" s="513"/>
      <c r="T64" s="207"/>
      <c r="U64" s="185"/>
      <c r="V64" s="174"/>
      <c r="W64" s="174"/>
      <c r="X64" s="174"/>
      <c r="Y64" s="174"/>
      <c r="Z64" s="174"/>
      <c r="AA64" s="174"/>
      <c r="AB64" s="181"/>
      <c r="AC64" s="185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</row>
    <row r="65" spans="2:39" s="56" customFormat="1" ht="28" customHeight="1">
      <c r="B65" s="110"/>
      <c r="C65" s="207"/>
      <c r="D65" s="207"/>
      <c r="E65" s="207"/>
      <c r="F65" s="207"/>
      <c r="G65" s="207"/>
      <c r="H65" s="207"/>
      <c r="I65" s="207"/>
      <c r="J65" s="207"/>
      <c r="K65" s="207"/>
      <c r="L65" s="207"/>
      <c r="M65" s="207"/>
      <c r="N65" s="207"/>
      <c r="O65" s="207"/>
      <c r="P65" s="207"/>
      <c r="Q65" s="207"/>
      <c r="R65" s="110"/>
      <c r="S65" s="207"/>
      <c r="T65" s="207"/>
      <c r="U65" s="185"/>
      <c r="V65" s="174"/>
      <c r="W65" s="174"/>
      <c r="X65" s="174"/>
      <c r="Y65" s="174"/>
      <c r="Z65" s="174"/>
      <c r="AA65" s="174"/>
      <c r="AB65" s="181"/>
      <c r="AC65" s="185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</row>
    <row r="66" spans="2:39" ht="28" customHeight="1">
      <c r="U66" s="181"/>
      <c r="AB66" s="181"/>
      <c r="AC66" s="181"/>
    </row>
    <row r="67" spans="2:39" ht="28" customHeight="1" thickBot="1">
      <c r="B67" s="110"/>
      <c r="C67" s="110"/>
      <c r="D67" s="110"/>
      <c r="E67" s="110"/>
      <c r="F67" s="110"/>
      <c r="G67" s="110"/>
      <c r="H67" s="110"/>
      <c r="I67" s="110"/>
      <c r="J67" s="110"/>
      <c r="K67" s="110"/>
      <c r="L67" s="110"/>
      <c r="M67" s="110">
        <f>50130.68+38+50000</f>
        <v>100168.68</v>
      </c>
      <c r="N67" s="110">
        <f>50130.68+38+50000</f>
        <v>100168.68</v>
      </c>
      <c r="O67" s="110"/>
      <c r="P67" s="110"/>
      <c r="Q67" s="110"/>
      <c r="R67" s="110"/>
      <c r="S67" s="110"/>
      <c r="T67" s="110"/>
      <c r="U67" s="181"/>
      <c r="AB67" s="181"/>
      <c r="AC67" s="181"/>
    </row>
    <row r="68" spans="2:39" s="55" customFormat="1" ht="28" customHeight="1">
      <c r="B68" s="110"/>
      <c r="C68" s="320" t="s">
        <v>93</v>
      </c>
      <c r="D68" s="321" t="s">
        <v>94</v>
      </c>
      <c r="E68" s="163">
        <v>44221</v>
      </c>
      <c r="F68" s="163">
        <v>44227</v>
      </c>
      <c r="G68" s="163">
        <v>44234</v>
      </c>
      <c r="H68" s="163">
        <v>44241</v>
      </c>
      <c r="I68" s="163">
        <v>44248</v>
      </c>
      <c r="J68" s="163">
        <v>44255</v>
      </c>
      <c r="K68" s="163">
        <v>44262</v>
      </c>
      <c r="L68" s="163">
        <v>44269</v>
      </c>
      <c r="M68" s="163">
        <v>44276</v>
      </c>
      <c r="N68" s="163">
        <v>44283</v>
      </c>
      <c r="O68" s="110"/>
      <c r="P68" s="286"/>
      <c r="Q68" s="287"/>
      <c r="R68" s="110"/>
      <c r="S68" s="511" t="s">
        <v>142</v>
      </c>
      <c r="T68" s="207"/>
      <c r="U68" s="182"/>
      <c r="AB68" s="181"/>
      <c r="AC68" s="182"/>
    </row>
    <row r="69" spans="2:39" s="164" customFormat="1" ht="28" customHeight="1">
      <c r="B69" s="110"/>
      <c r="C69" s="309" t="s">
        <v>38</v>
      </c>
      <c r="D69" s="165">
        <f>LOOKUP(9E+307,E69:Q69)</f>
        <v>35.4</v>
      </c>
      <c r="E69" s="354"/>
      <c r="F69" s="346"/>
      <c r="G69" s="346">
        <v>33.74</v>
      </c>
      <c r="H69" s="346"/>
      <c r="I69" s="346">
        <v>35.5</v>
      </c>
      <c r="J69" s="346">
        <v>35.5</v>
      </c>
      <c r="K69" s="346">
        <v>34.1</v>
      </c>
      <c r="L69" s="346">
        <v>35.1</v>
      </c>
      <c r="M69" s="346">
        <v>35.4</v>
      </c>
      <c r="N69" s="346">
        <v>35.4</v>
      </c>
      <c r="O69" s="207"/>
      <c r="P69" s="221"/>
      <c r="Q69" s="284"/>
      <c r="R69" s="110"/>
      <c r="S69" s="512"/>
      <c r="T69" s="207"/>
      <c r="U69" s="183"/>
      <c r="AB69" s="181"/>
      <c r="AC69" s="183"/>
    </row>
    <row r="70" spans="2:39" s="164" customFormat="1" ht="28" customHeight="1" thickBot="1">
      <c r="B70" s="110"/>
      <c r="C70" s="310" t="s">
        <v>36</v>
      </c>
      <c r="D70" s="166">
        <f>LOOKUP(9E+307,E70:Q70)</f>
        <v>196</v>
      </c>
      <c r="E70" s="354"/>
      <c r="F70" s="346"/>
      <c r="G70" s="346">
        <v>218</v>
      </c>
      <c r="H70" s="346">
        <v>196</v>
      </c>
      <c r="I70" s="346"/>
      <c r="J70" s="346"/>
      <c r="K70" s="346"/>
      <c r="L70" s="346"/>
      <c r="M70" s="346"/>
      <c r="N70" s="346"/>
      <c r="O70" s="217"/>
      <c r="P70" s="221"/>
      <c r="Q70" s="284"/>
      <c r="R70" s="110"/>
      <c r="S70" s="512"/>
      <c r="T70" s="207"/>
      <c r="U70" s="183"/>
      <c r="AB70" s="181"/>
      <c r="AC70" s="183"/>
    </row>
    <row r="71" spans="2:39" s="164" customFormat="1" ht="28" customHeight="1">
      <c r="B71" s="110"/>
      <c r="C71" s="311" t="s">
        <v>13</v>
      </c>
      <c r="D71" s="167">
        <f>LOOKUP(9E+307,E71:Q71)</f>
        <v>61200</v>
      </c>
      <c r="E71" s="354">
        <v>54900</v>
      </c>
      <c r="F71" s="346">
        <v>57400</v>
      </c>
      <c r="G71" s="346">
        <v>55000</v>
      </c>
      <c r="H71" s="346">
        <v>61100</v>
      </c>
      <c r="I71" s="346">
        <v>61300</v>
      </c>
      <c r="J71" s="350">
        <v>61300</v>
      </c>
      <c r="K71" s="346">
        <v>62800</v>
      </c>
      <c r="L71" s="346">
        <v>65200</v>
      </c>
      <c r="M71" s="346">
        <v>65800</v>
      </c>
      <c r="N71" s="346">
        <v>61200</v>
      </c>
      <c r="O71" s="217"/>
      <c r="P71" s="221"/>
      <c r="Q71" s="284"/>
      <c r="R71" s="110"/>
      <c r="S71" s="512"/>
      <c r="T71" s="207"/>
      <c r="U71" s="183"/>
      <c r="AB71" s="181"/>
      <c r="AC71" s="183"/>
    </row>
    <row r="72" spans="2:39" s="56" customFormat="1" ht="28" customHeight="1">
      <c r="B72" s="110"/>
      <c r="C72" s="312" t="s">
        <v>5</v>
      </c>
      <c r="D72" s="168">
        <f>LOOKUP(9E+307,E72:Q72)</f>
        <v>3.12</v>
      </c>
      <c r="E72" s="355">
        <v>2.9180000000000001</v>
      </c>
      <c r="F72" s="350">
        <v>2.8519999999999999</v>
      </c>
      <c r="G72" s="350">
        <v>3.4889999999999999</v>
      </c>
      <c r="H72" s="350">
        <v>3.597</v>
      </c>
      <c r="I72" s="350">
        <v>3.8410000000000002</v>
      </c>
      <c r="J72" s="353">
        <v>3.258</v>
      </c>
      <c r="K72" s="350">
        <v>3.13</v>
      </c>
      <c r="L72" s="350">
        <v>3.5169999999999999</v>
      </c>
      <c r="M72" s="350">
        <v>3.5640000000000001</v>
      </c>
      <c r="N72" s="350">
        <v>3.12</v>
      </c>
      <c r="O72" s="217"/>
      <c r="P72" s="221"/>
      <c r="Q72" s="284"/>
      <c r="R72" s="110"/>
      <c r="S72" s="512"/>
      <c r="T72" s="207"/>
      <c r="U72" s="184"/>
      <c r="AB72" s="181"/>
      <c r="AC72" s="184"/>
    </row>
    <row r="73" spans="2:39" s="56" customFormat="1" ht="28" customHeight="1">
      <c r="B73" s="110"/>
      <c r="C73" s="312" t="s">
        <v>14</v>
      </c>
      <c r="D73" s="168">
        <f>LOOKUP(9E+307,E73:Q73)</f>
        <v>53400</v>
      </c>
      <c r="E73" s="355">
        <v>34500</v>
      </c>
      <c r="F73" s="350">
        <v>32900</v>
      </c>
      <c r="G73" s="350">
        <v>40000</v>
      </c>
      <c r="H73" s="350">
        <v>47100</v>
      </c>
      <c r="I73" s="350">
        <v>57100</v>
      </c>
      <c r="J73" s="350">
        <v>53300</v>
      </c>
      <c r="K73" s="350">
        <v>49600</v>
      </c>
      <c r="L73" s="350">
        <v>54000</v>
      </c>
      <c r="M73" s="350">
        <v>59000</v>
      </c>
      <c r="N73" s="350">
        <v>53400</v>
      </c>
      <c r="O73" s="217"/>
      <c r="P73" s="221"/>
      <c r="Q73" s="284"/>
      <c r="R73" s="110"/>
      <c r="S73" s="512"/>
      <c r="T73" s="207"/>
      <c r="U73" s="184"/>
      <c r="AB73" s="181"/>
      <c r="AC73" s="184"/>
    </row>
    <row r="74" spans="2:39" s="56" customFormat="1" ht="28" customHeight="1">
      <c r="B74" s="110"/>
      <c r="C74" s="313" t="s">
        <v>0</v>
      </c>
      <c r="D74" s="14">
        <f>LN(D72/1.8)/0.91</f>
        <v>0.60444652408711197</v>
      </c>
      <c r="E74" s="169">
        <f t="shared" ref="E74:N74" si="41">LN(E72/1.8)/0.91</f>
        <v>0.53089207164667573</v>
      </c>
      <c r="F74" s="121">
        <f t="shared" si="41"/>
        <v>0.50575146994497844</v>
      </c>
      <c r="G74" s="121">
        <f t="shared" si="41"/>
        <v>0.72728406296979997</v>
      </c>
      <c r="H74" s="121">
        <f t="shared" si="41"/>
        <v>0.76078406572677781</v>
      </c>
      <c r="I74" s="121">
        <f t="shared" si="41"/>
        <v>0.83290778512269092</v>
      </c>
      <c r="J74" s="121">
        <f t="shared" si="41"/>
        <v>0.65200752228322456</v>
      </c>
      <c r="K74" s="121">
        <f t="shared" si="41"/>
        <v>0.60796301060433267</v>
      </c>
      <c r="L74" s="121">
        <f t="shared" si="41"/>
        <v>0.73606778965903996</v>
      </c>
      <c r="M74" s="121">
        <f t="shared" si="41"/>
        <v>0.75065587330378436</v>
      </c>
      <c r="N74" s="121">
        <f t="shared" si="41"/>
        <v>0.60444652408711197</v>
      </c>
      <c r="O74" s="217"/>
      <c r="P74" s="221"/>
      <c r="Q74" s="284"/>
      <c r="R74" s="110"/>
      <c r="S74" s="512"/>
      <c r="T74" s="207"/>
      <c r="U74" s="184"/>
      <c r="AB74" s="181"/>
      <c r="AC74" s="184"/>
    </row>
    <row r="75" spans="2:39" s="56" customFormat="1" ht="28" customHeight="1">
      <c r="B75" s="110"/>
      <c r="C75" s="313" t="s">
        <v>10</v>
      </c>
      <c r="D75" s="14">
        <f t="shared" ref="D75:N75" si="42">D71/D73</f>
        <v>1.146067415730337</v>
      </c>
      <c r="E75" s="169">
        <f t="shared" si="42"/>
        <v>1.5913043478260869</v>
      </c>
      <c r="F75" s="121">
        <f t="shared" si="42"/>
        <v>1.7446808510638299</v>
      </c>
      <c r="G75" s="121">
        <f t="shared" si="42"/>
        <v>1.375</v>
      </c>
      <c r="H75" s="121">
        <f t="shared" si="42"/>
        <v>1.2972399150743099</v>
      </c>
      <c r="I75" s="121">
        <f t="shared" si="42"/>
        <v>1.0735551663747811</v>
      </c>
      <c r="J75" s="121">
        <f t="shared" si="42"/>
        <v>1.150093808630394</v>
      </c>
      <c r="K75" s="121">
        <f t="shared" si="42"/>
        <v>1.2661290322580645</v>
      </c>
      <c r="L75" s="121">
        <f t="shared" si="42"/>
        <v>1.2074074074074075</v>
      </c>
      <c r="M75" s="121">
        <f t="shared" si="42"/>
        <v>1.1152542372881356</v>
      </c>
      <c r="N75" s="121">
        <f t="shared" si="42"/>
        <v>1.146067415730337</v>
      </c>
      <c r="O75" s="217"/>
      <c r="P75" s="221"/>
      <c r="Q75" s="284"/>
      <c r="R75" s="110"/>
      <c r="S75" s="512"/>
      <c r="T75" s="207"/>
      <c r="U75" s="184"/>
      <c r="AB75" s="181"/>
      <c r="AC75" s="184"/>
    </row>
    <row r="76" spans="2:39" s="56" customFormat="1" ht="28" customHeight="1">
      <c r="B76" s="110"/>
      <c r="C76" s="313" t="s">
        <v>1</v>
      </c>
      <c r="D76" s="170">
        <f t="shared" ref="D76:H76" si="43">LN(D75/1.44)/1.68</f>
        <v>-0.13589682740224884</v>
      </c>
      <c r="E76" s="169">
        <f t="shared" si="43"/>
        <v>5.9470780291822414E-2</v>
      </c>
      <c r="F76" s="121">
        <f t="shared" si="43"/>
        <v>0.11424317378945553</v>
      </c>
      <c r="G76" s="121">
        <f t="shared" si="43"/>
        <v>-2.7493680041294394E-2</v>
      </c>
      <c r="H76" s="121">
        <f t="shared" si="43"/>
        <v>-6.2145385971864087E-2</v>
      </c>
      <c r="I76" s="121">
        <f>LN(I75/1.44)/1.68</f>
        <v>-0.17480201625458808</v>
      </c>
      <c r="J76" s="121">
        <f t="shared" ref="J76:M76" si="44">LN(J75/1.44)/1.68</f>
        <v>-0.13380928679615611</v>
      </c>
      <c r="K76" s="121">
        <f t="shared" si="44"/>
        <v>-7.6594567764665528E-2</v>
      </c>
      <c r="L76" s="121">
        <f t="shared" si="44"/>
        <v>-0.1048617209640335</v>
      </c>
      <c r="M76" s="121">
        <f t="shared" si="44"/>
        <v>-0.15211947569187925</v>
      </c>
      <c r="N76" s="121">
        <f>LN(N75/1.44)/1.68</f>
        <v>-0.13589682740224884</v>
      </c>
      <c r="O76" s="217"/>
      <c r="P76" s="221"/>
      <c r="Q76" s="284"/>
      <c r="R76" s="110"/>
      <c r="S76" s="512"/>
      <c r="T76" s="207"/>
      <c r="U76" s="184"/>
      <c r="AB76" s="181"/>
      <c r="AC76" s="184"/>
    </row>
    <row r="77" spans="2:39" s="56" customFormat="1" ht="28" customHeight="1" thickBot="1">
      <c r="B77" s="110"/>
      <c r="C77" s="314" t="s">
        <v>105</v>
      </c>
      <c r="D77" s="171">
        <f>INDEX(神经网络!$F$10:$BN$70,MATCH(ROUND(D76*2,1)/2,神经网络!$D$10:$D$70,0),MATCH(ROUND(D74*2,1)/2,神经网络!$F$8:$BN$8,0))</f>
        <v>1.7908253540983756</v>
      </c>
      <c r="E77" s="169">
        <f>INDEX(神经网络!$F$10:$BN$70,MATCH(ROUND(E76*2,1)/2,神经网络!$D$10:$D$70,0),MATCH(ROUND(E74*2,1)/2,神经网络!$F$8:$BN$8,0))</f>
        <v>1.8314123979824277</v>
      </c>
      <c r="F77" s="169">
        <f>INDEX(神经网络!$F$10:$BN$70,MATCH(ROUND(F76*2,1)/2,神经网络!$D$10:$D$70,0),MATCH(ROUND(F74*2,1)/2,神经网络!$F$8:$BN$8,0))</f>
        <v>1.8112233727066063</v>
      </c>
      <c r="G77" s="169">
        <f>INDEX(神经网络!$F$10:$BN$70,MATCH(ROUND(G76*2,1)/2,神经网络!$D$10:$D$70,0),MATCH(ROUND(G74*2,1)/2,神经网络!$F$8:$BN$8,0))</f>
        <v>1.9127765586798433</v>
      </c>
      <c r="H77" s="169">
        <f>INDEX(神经网络!$F$10:$BN$70,MATCH(ROUND(H76*2,1)/2,神经网络!$D$10:$D$70,0),MATCH(ROUND(H74*2,1)/2,神经网络!$F$8:$BN$8,0))</f>
        <v>1.9127765586798433</v>
      </c>
      <c r="I77" s="169">
        <f>INDEX(神经网络!$F$10:$BN$70,MATCH(ROUND(I76*2,1)/2,神经网络!$D$10:$D$70,0),MATCH(ROUND(I74*2,1)/2,神经网络!$F$8:$BN$8,0))</f>
        <v>1.9277269980794594</v>
      </c>
      <c r="J77" s="169">
        <f>INDEX(神经网络!$F$10:$BN$70,MATCH(ROUND(J76*2,1)/2,神经网络!$D$10:$D$70,0),MATCH(ROUND(J74*2,1)/2,神经网络!$F$8:$BN$8,0))</f>
        <v>1.8296429025294516</v>
      </c>
      <c r="K77" s="169">
        <f>INDEX(神经网络!$F$10:$BN$70,MATCH(ROUND(K76*2,1)/2,神经网络!$D$10:$D$70,0),MATCH(ROUND(K74*2,1)/2,神经网络!$F$8:$BN$8,0))</f>
        <v>1.8101191456776742</v>
      </c>
      <c r="L77" s="169">
        <f>INDEX(神经网络!$F$10:$BN$70,MATCH(ROUND(L76*2,1)/2,神经网络!$D$10:$D$70,0),MATCH(ROUND(L74*2,1)/2,神经网络!$F$8:$BN$8,0))</f>
        <v>1.9007897377022127</v>
      </c>
      <c r="M77" s="169">
        <f>INDEX(神经网络!$F$10:$BN$70,MATCH(ROUND(M76*2,1)/2,神经网络!$D$10:$D$70,0),MATCH(ROUND(M74*2,1)/2,神经网络!$F$8:$BN$8,0))</f>
        <v>1.8903395574894364</v>
      </c>
      <c r="N77" s="169">
        <f>INDEX(神经网络!$F$10:$BN$70,MATCH(ROUND(N76*2,1)/2,神经网络!$D$10:$D$70,0),MATCH(ROUND(N74*2,1)/2,神经网络!$F$8:$BN$8,0))</f>
        <v>1.7908253540983756</v>
      </c>
      <c r="O77" s="217"/>
      <c r="P77" s="221"/>
      <c r="Q77" s="284"/>
      <c r="R77" s="110"/>
      <c r="S77" s="512"/>
      <c r="T77" s="207"/>
      <c r="U77" s="184"/>
      <c r="AB77" s="181"/>
      <c r="AC77" s="184"/>
    </row>
    <row r="78" spans="2:39" s="56" customFormat="1" ht="28" customHeight="1">
      <c r="B78" s="110"/>
      <c r="C78" s="315" t="s">
        <v>55</v>
      </c>
      <c r="D78" s="187">
        <f>LOOKUP(9E+307,E78:Q78)</f>
        <v>6.56</v>
      </c>
      <c r="E78" s="355">
        <v>6.41</v>
      </c>
      <c r="F78" s="350">
        <v>6.42</v>
      </c>
      <c r="G78" s="350">
        <v>6.41</v>
      </c>
      <c r="H78" s="350">
        <v>6.42</v>
      </c>
      <c r="I78" s="350">
        <v>6.49</v>
      </c>
      <c r="J78" s="350">
        <v>6.96</v>
      </c>
      <c r="K78" s="350">
        <v>6.58</v>
      </c>
      <c r="L78" s="350">
        <v>6.58</v>
      </c>
      <c r="M78" s="350">
        <v>6.54</v>
      </c>
      <c r="N78" s="350">
        <v>6.56</v>
      </c>
      <c r="O78" s="217"/>
      <c r="P78" s="221"/>
      <c r="Q78" s="284"/>
      <c r="R78" s="110"/>
      <c r="S78" s="512"/>
      <c r="T78" s="207"/>
      <c r="U78" s="184"/>
      <c r="AB78" s="181"/>
    </row>
    <row r="79" spans="2:39" s="56" customFormat="1" ht="28" customHeight="1">
      <c r="B79" s="110"/>
      <c r="C79" s="316" t="s">
        <v>95</v>
      </c>
      <c r="D79" s="172">
        <f>LOOKUP(9E+307,E79:Q79)</f>
        <v>3.6204000000000001</v>
      </c>
      <c r="E79" s="356">
        <v>3.7875999999999999</v>
      </c>
      <c r="F79" s="352">
        <v>3.7875999999999999</v>
      </c>
      <c r="G79" s="352">
        <v>3.8534999999999999</v>
      </c>
      <c r="H79" s="352">
        <v>3.8755000000000002</v>
      </c>
      <c r="I79" s="352">
        <v>3.8469000000000002</v>
      </c>
      <c r="J79" s="352">
        <v>3.8469000000000002</v>
      </c>
      <c r="K79" s="352">
        <v>3.5760999999999998</v>
      </c>
      <c r="L79" s="352">
        <v>3.4805000000000001</v>
      </c>
      <c r="M79" s="352">
        <v>3.7342</v>
      </c>
      <c r="N79" s="352">
        <v>3.6204000000000001</v>
      </c>
      <c r="O79" s="217"/>
      <c r="P79" s="221"/>
      <c r="Q79" s="284"/>
      <c r="R79" s="110"/>
      <c r="S79" s="512"/>
      <c r="T79" s="207"/>
      <c r="U79" s="185"/>
      <c r="V79" s="174"/>
      <c r="W79" s="174"/>
      <c r="X79" s="174"/>
      <c r="Y79" s="174"/>
      <c r="Z79" s="174"/>
      <c r="AA79" s="174"/>
      <c r="AB79" s="181"/>
      <c r="AC79" s="185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</row>
    <row r="80" spans="2:39" s="56" customFormat="1" ht="28" customHeight="1">
      <c r="B80" s="110"/>
      <c r="C80" s="316" t="s">
        <v>96</v>
      </c>
      <c r="D80" s="172">
        <f>LOOKUP(9E+307,E80:Q80)</f>
        <v>17412.310000000001</v>
      </c>
      <c r="E80" s="356">
        <v>120993.37</v>
      </c>
      <c r="F80" s="356">
        <v>119366.56</v>
      </c>
      <c r="G80" s="356">
        <v>118188.66</v>
      </c>
      <c r="H80" s="352">
        <v>118863.41</v>
      </c>
      <c r="I80" s="352">
        <v>11170.49</v>
      </c>
      <c r="J80" s="352">
        <v>11170.49</v>
      </c>
      <c r="K80" s="352">
        <v>5501.87</v>
      </c>
      <c r="L80" s="352">
        <f>5274.51+844.64</f>
        <v>6119.1500000000005</v>
      </c>
      <c r="M80" s="352">
        <f>6276.17</f>
        <v>6276.17</v>
      </c>
      <c r="N80" s="352">
        <v>17412.310000000001</v>
      </c>
      <c r="O80" s="217"/>
      <c r="P80" s="221"/>
      <c r="Q80" s="284"/>
      <c r="R80" s="110"/>
      <c r="S80" s="512"/>
      <c r="T80" s="207"/>
      <c r="U80" s="185"/>
      <c r="V80" s="174"/>
      <c r="W80" s="174"/>
      <c r="X80" s="174"/>
      <c r="Y80" s="174"/>
      <c r="Z80" s="174"/>
      <c r="AA80" s="174"/>
      <c r="AB80" s="181"/>
      <c r="AC80" s="185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</row>
    <row r="81" spans="2:39" s="56" customFormat="1" ht="28" customHeight="1">
      <c r="B81" s="110"/>
      <c r="C81" s="316" t="s">
        <v>97</v>
      </c>
      <c r="D81" s="172">
        <f>LOOKUP(9E+307,E81:Q81)</f>
        <v>7200</v>
      </c>
      <c r="E81" s="356">
        <v>11.42</v>
      </c>
      <c r="F81" s="352">
        <v>2571.54</v>
      </c>
      <c r="G81" s="352">
        <v>1145.97</v>
      </c>
      <c r="H81" s="352">
        <v>2245.9699999999998</v>
      </c>
      <c r="I81" s="352">
        <v>107112.2</v>
      </c>
      <c r="J81" s="352">
        <v>7289.34</v>
      </c>
      <c r="K81" s="352">
        <v>6635.84</v>
      </c>
      <c r="L81" s="352">
        <f>8321.13-844.64</f>
        <v>7476.4899999999989</v>
      </c>
      <c r="M81" s="352">
        <v>67342.34</v>
      </c>
      <c r="N81" s="352">
        <v>7200</v>
      </c>
      <c r="O81" s="217"/>
      <c r="P81" s="221"/>
      <c r="Q81" s="284"/>
      <c r="R81" s="110"/>
      <c r="S81" s="512"/>
      <c r="T81" s="207"/>
      <c r="U81" s="185"/>
      <c r="V81" s="174"/>
      <c r="W81" s="174"/>
      <c r="X81" s="174"/>
      <c r="Y81" s="174"/>
      <c r="Z81" s="174"/>
      <c r="AA81" s="174"/>
      <c r="AB81" s="181"/>
      <c r="AC81" s="185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</row>
    <row r="82" spans="2:39" s="56" customFormat="1" ht="28" customHeight="1">
      <c r="B82" s="110"/>
      <c r="C82" s="316" t="s">
        <v>98</v>
      </c>
      <c r="D82" s="172">
        <f>LOOKUP(9E+307,E82:Q82)</f>
        <v>18431.97</v>
      </c>
      <c r="E82" s="356">
        <v>0</v>
      </c>
      <c r="F82" s="356">
        <v>3046.86</v>
      </c>
      <c r="G82" s="352">
        <v>0</v>
      </c>
      <c r="H82" s="352">
        <v>0</v>
      </c>
      <c r="I82" s="352">
        <v>0</v>
      </c>
      <c r="J82" s="352">
        <v>12617.28</v>
      </c>
      <c r="K82" s="352">
        <v>9639.5400000000009</v>
      </c>
      <c r="L82" s="352">
        <v>10726.52</v>
      </c>
      <c r="M82" s="352">
        <v>12299.79</v>
      </c>
      <c r="N82" s="352">
        <v>18431.97</v>
      </c>
      <c r="O82" s="217"/>
      <c r="P82" s="221"/>
      <c r="Q82" s="284"/>
      <c r="R82" s="110"/>
      <c r="S82" s="512"/>
      <c r="T82" s="207"/>
      <c r="U82" s="185"/>
      <c r="V82" s="174"/>
      <c r="W82" s="174"/>
      <c r="X82" s="174"/>
      <c r="Y82" s="174"/>
      <c r="Z82" s="174"/>
      <c r="AA82" s="174"/>
      <c r="AB82" s="181"/>
      <c r="AC82" s="185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</row>
    <row r="83" spans="2:39" s="56" customFormat="1" ht="28" customHeight="1">
      <c r="B83" s="110"/>
      <c r="C83" s="317" t="s">
        <v>99</v>
      </c>
      <c r="D83" s="121">
        <f>D82*D78</f>
        <v>120913.72320000001</v>
      </c>
      <c r="E83" s="169">
        <f t="shared" ref="E83:L83" si="45">E82*E78</f>
        <v>0</v>
      </c>
      <c r="F83" s="121">
        <f t="shared" si="45"/>
        <v>19560.841199999999</v>
      </c>
      <c r="G83" s="121">
        <f t="shared" si="45"/>
        <v>0</v>
      </c>
      <c r="H83" s="121">
        <f t="shared" si="45"/>
        <v>0</v>
      </c>
      <c r="I83" s="121">
        <f t="shared" si="45"/>
        <v>0</v>
      </c>
      <c r="J83" s="121">
        <f t="shared" si="45"/>
        <v>87816.268800000005</v>
      </c>
      <c r="K83" s="121">
        <f t="shared" si="45"/>
        <v>63428.173200000005</v>
      </c>
      <c r="L83" s="121">
        <f t="shared" si="45"/>
        <v>70580.501600000003</v>
      </c>
      <c r="M83" s="121">
        <f>M82*M78</f>
        <v>80440.626600000003</v>
      </c>
      <c r="N83" s="121">
        <f>N82*N78</f>
        <v>120913.72320000001</v>
      </c>
      <c r="O83" s="125"/>
      <c r="P83" s="221"/>
      <c r="Q83" s="284"/>
      <c r="R83" s="110"/>
      <c r="S83" s="512"/>
      <c r="T83" s="207"/>
      <c r="U83" s="185"/>
      <c r="V83" s="174"/>
      <c r="W83" s="174"/>
      <c r="X83" s="174"/>
      <c r="Y83" s="174"/>
      <c r="Z83" s="174"/>
      <c r="AA83" s="174"/>
      <c r="AB83" s="181"/>
      <c r="AC83" s="185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</row>
    <row r="84" spans="2:39" s="56" customFormat="1" ht="28" customHeight="1">
      <c r="B84" s="110"/>
      <c r="C84" s="316" t="s">
        <v>100</v>
      </c>
      <c r="D84" s="172">
        <f>LOOKUP(9E+307,E84:Q84)</f>
        <v>401.95</v>
      </c>
      <c r="E84" s="356">
        <v>393.03070000000002</v>
      </c>
      <c r="F84" s="352">
        <v>1097.98</v>
      </c>
      <c r="G84" s="352">
        <v>0</v>
      </c>
      <c r="H84" s="352">
        <v>0</v>
      </c>
      <c r="I84" s="352">
        <v>0</v>
      </c>
      <c r="J84" s="352">
        <v>2601.08</v>
      </c>
      <c r="K84" s="352">
        <v>2533.12</v>
      </c>
      <c r="L84" s="352">
        <v>1445.79</v>
      </c>
      <c r="M84" s="352">
        <v>200.56</v>
      </c>
      <c r="N84" s="352">
        <v>401.95</v>
      </c>
      <c r="O84" s="221"/>
      <c r="P84" s="221"/>
      <c r="Q84" s="284"/>
      <c r="R84" s="110"/>
      <c r="S84" s="512"/>
      <c r="T84" s="207"/>
      <c r="U84" s="185"/>
      <c r="V84" s="174"/>
      <c r="W84" s="174"/>
      <c r="X84" s="174"/>
      <c r="Y84" s="174"/>
      <c r="Z84" s="174"/>
      <c r="AA84" s="174"/>
      <c r="AB84" s="181"/>
      <c r="AC84" s="185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</row>
    <row r="85" spans="2:39" s="56" customFormat="1" ht="28" customHeight="1">
      <c r="B85" s="110"/>
      <c r="C85" s="317" t="s">
        <v>101</v>
      </c>
      <c r="D85" s="121">
        <f t="shared" ref="D85:N85" si="46">D84*D78</f>
        <v>2636.7919999999999</v>
      </c>
      <c r="E85" s="169">
        <f t="shared" si="46"/>
        <v>2519.3267870000004</v>
      </c>
      <c r="F85" s="121">
        <f t="shared" si="46"/>
        <v>7049.0316000000003</v>
      </c>
      <c r="G85" s="121">
        <f t="shared" si="46"/>
        <v>0</v>
      </c>
      <c r="H85" s="121">
        <f t="shared" si="46"/>
        <v>0</v>
      </c>
      <c r="I85" s="121">
        <f t="shared" si="46"/>
        <v>0</v>
      </c>
      <c r="J85" s="121">
        <f t="shared" si="46"/>
        <v>18103.516799999998</v>
      </c>
      <c r="K85" s="121">
        <f t="shared" si="46"/>
        <v>16667.929599999999</v>
      </c>
      <c r="L85" s="121">
        <f t="shared" si="46"/>
        <v>9513.2981999999993</v>
      </c>
      <c r="M85" s="121">
        <f t="shared" si="46"/>
        <v>1311.6623999999999</v>
      </c>
      <c r="N85" s="121">
        <f t="shared" si="46"/>
        <v>2636.7919999999999</v>
      </c>
      <c r="O85" s="207"/>
      <c r="P85" s="217"/>
      <c r="Q85" s="285"/>
      <c r="R85" s="110"/>
      <c r="S85" s="512"/>
      <c r="T85" s="207"/>
      <c r="U85" s="185"/>
      <c r="V85" s="174"/>
      <c r="W85" s="174"/>
      <c r="X85" s="174"/>
      <c r="Y85" s="174"/>
      <c r="Z85" s="174"/>
      <c r="AA85" s="174"/>
      <c r="AB85" s="181"/>
      <c r="AC85" s="185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</row>
    <row r="86" spans="2:39" s="175" customFormat="1" ht="28" customHeight="1">
      <c r="B86" s="110"/>
      <c r="C86" s="318" t="s">
        <v>60</v>
      </c>
      <c r="D86" s="176">
        <f>LOOKUP(9E+307,E86:Q86)</f>
        <v>0</v>
      </c>
      <c r="E86" s="356">
        <v>0</v>
      </c>
      <c r="F86" s="356">
        <v>20000</v>
      </c>
      <c r="G86" s="356">
        <v>20000</v>
      </c>
      <c r="H86" s="356">
        <v>20000</v>
      </c>
      <c r="I86" s="356">
        <v>20000</v>
      </c>
      <c r="J86" s="356">
        <v>20000</v>
      </c>
      <c r="K86" s="356">
        <v>0</v>
      </c>
      <c r="L86" s="352">
        <v>0</v>
      </c>
      <c r="M86" s="352">
        <v>0</v>
      </c>
      <c r="N86" s="352">
        <v>0</v>
      </c>
      <c r="O86" s="217"/>
      <c r="P86" s="217"/>
      <c r="Q86" s="285"/>
      <c r="R86" s="110"/>
      <c r="S86" s="512"/>
      <c r="T86" s="207"/>
      <c r="U86" s="185"/>
      <c r="V86" s="174"/>
      <c r="W86" s="174"/>
      <c r="X86" s="174"/>
      <c r="Y86" s="174"/>
      <c r="Z86" s="174"/>
      <c r="AA86" s="174"/>
      <c r="AB86" s="181"/>
      <c r="AC86" s="185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</row>
    <row r="87" spans="2:39" s="175" customFormat="1" ht="28" customHeight="1">
      <c r="B87" s="110"/>
      <c r="C87" s="318" t="s">
        <v>61</v>
      </c>
      <c r="D87" s="176">
        <f>LOOKUP(9E+307,E87:Q87)</f>
        <v>0</v>
      </c>
      <c r="E87" s="356">
        <v>0</v>
      </c>
      <c r="F87" s="356">
        <v>6500</v>
      </c>
      <c r="G87" s="356">
        <v>6500</v>
      </c>
      <c r="H87" s="356">
        <v>6500</v>
      </c>
      <c r="I87" s="356">
        <v>6500</v>
      </c>
      <c r="J87" s="356">
        <v>6500</v>
      </c>
      <c r="K87" s="356">
        <v>0</v>
      </c>
      <c r="L87" s="356">
        <v>0</v>
      </c>
      <c r="M87" s="356">
        <v>0</v>
      </c>
      <c r="N87" s="356">
        <v>0</v>
      </c>
      <c r="O87" s="217"/>
      <c r="P87" s="217"/>
      <c r="Q87" s="285"/>
      <c r="R87" s="110"/>
      <c r="S87" s="512"/>
      <c r="T87" s="207"/>
      <c r="U87" s="185"/>
      <c r="V87" s="174"/>
      <c r="W87" s="174"/>
      <c r="X87" s="174"/>
      <c r="Y87" s="174"/>
      <c r="Z87" s="174"/>
      <c r="AA87" s="174"/>
      <c r="AB87" s="181"/>
      <c r="AC87" s="185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</row>
    <row r="88" spans="2:39" s="174" customFormat="1" ht="28" customHeight="1">
      <c r="B88" s="110"/>
      <c r="C88" s="319" t="s">
        <v>62</v>
      </c>
      <c r="D88" s="173">
        <f t="shared" ref="D88:N88" si="47">D86+D87</f>
        <v>0</v>
      </c>
      <c r="E88" s="179">
        <f t="shared" si="47"/>
        <v>0</v>
      </c>
      <c r="F88" s="179">
        <f t="shared" si="47"/>
        <v>26500</v>
      </c>
      <c r="G88" s="179">
        <f t="shared" si="47"/>
        <v>26500</v>
      </c>
      <c r="H88" s="179">
        <f t="shared" si="47"/>
        <v>26500</v>
      </c>
      <c r="I88" s="179">
        <f t="shared" si="47"/>
        <v>26500</v>
      </c>
      <c r="J88" s="179">
        <f t="shared" si="47"/>
        <v>26500</v>
      </c>
      <c r="K88" s="179">
        <f t="shared" si="47"/>
        <v>0</v>
      </c>
      <c r="L88" s="179">
        <f t="shared" si="47"/>
        <v>0</v>
      </c>
      <c r="M88" s="179">
        <f t="shared" si="47"/>
        <v>0</v>
      </c>
      <c r="N88" s="179">
        <f t="shared" si="47"/>
        <v>0</v>
      </c>
      <c r="O88" s="217"/>
      <c r="P88" s="217"/>
      <c r="Q88" s="285"/>
      <c r="R88" s="110"/>
      <c r="S88" s="512"/>
      <c r="T88" s="207"/>
      <c r="U88" s="185"/>
      <c r="AB88" s="181"/>
      <c r="AC88" s="185"/>
    </row>
    <row r="89" spans="2:39" s="56" customFormat="1" ht="28" customHeight="1">
      <c r="B89" s="110"/>
      <c r="C89" s="317" t="s">
        <v>102</v>
      </c>
      <c r="D89" s="121">
        <f t="shared" ref="D89:L89" si="48">D90-D88</f>
        <v>148162.82519999999</v>
      </c>
      <c r="E89" s="169">
        <f t="shared" si="48"/>
        <v>123524.11678699999</v>
      </c>
      <c r="F89" s="169">
        <f t="shared" si="48"/>
        <v>122047.97279999999</v>
      </c>
      <c r="G89" s="169">
        <f t="shared" si="48"/>
        <v>92834.63</v>
      </c>
      <c r="H89" s="169">
        <f t="shared" si="48"/>
        <v>94609.38</v>
      </c>
      <c r="I89" s="169">
        <f t="shared" si="48"/>
        <v>91782.69</v>
      </c>
      <c r="J89" s="169">
        <f t="shared" si="48"/>
        <v>97879.615600000005</v>
      </c>
      <c r="K89" s="169">
        <f t="shared" si="48"/>
        <v>92233.812800000014</v>
      </c>
      <c r="L89" s="169">
        <f t="shared" si="48"/>
        <v>93689.439800000007</v>
      </c>
      <c r="M89" s="169">
        <f>M90-M88</f>
        <v>155370.799</v>
      </c>
      <c r="N89" s="169">
        <f>N90-N88</f>
        <v>148162.82519999999</v>
      </c>
      <c r="O89" s="217"/>
      <c r="P89" s="217"/>
      <c r="Q89" s="285"/>
      <c r="R89" s="110"/>
      <c r="S89" s="512"/>
      <c r="T89" s="207"/>
      <c r="U89" s="185"/>
      <c r="V89" s="174"/>
      <c r="W89" s="174"/>
      <c r="X89" s="174"/>
      <c r="Y89" s="174"/>
      <c r="Z89" s="174"/>
      <c r="AA89" s="174"/>
      <c r="AB89" s="181"/>
      <c r="AC89" s="185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</row>
    <row r="90" spans="2:39" s="56" customFormat="1" ht="28" customHeight="1">
      <c r="B90" s="110"/>
      <c r="C90" s="317" t="s">
        <v>103</v>
      </c>
      <c r="D90" s="121">
        <f t="shared" ref="D90:L90" si="49">D80+D81+D83+D85</f>
        <v>148162.82519999999</v>
      </c>
      <c r="E90" s="169">
        <f t="shared" si="49"/>
        <v>123524.11678699999</v>
      </c>
      <c r="F90" s="169">
        <f t="shared" si="49"/>
        <v>148547.97279999999</v>
      </c>
      <c r="G90" s="169">
        <f t="shared" si="49"/>
        <v>119334.63</v>
      </c>
      <c r="H90" s="169">
        <f t="shared" si="49"/>
        <v>121109.38</v>
      </c>
      <c r="I90" s="169">
        <f t="shared" si="49"/>
        <v>118282.69</v>
      </c>
      <c r="J90" s="169">
        <f t="shared" si="49"/>
        <v>124379.6156</v>
      </c>
      <c r="K90" s="169">
        <f t="shared" si="49"/>
        <v>92233.812800000014</v>
      </c>
      <c r="L90" s="169">
        <f t="shared" si="49"/>
        <v>93689.439800000007</v>
      </c>
      <c r="M90" s="169">
        <f>M80+M81+M83+M85</f>
        <v>155370.799</v>
      </c>
      <c r="N90" s="169">
        <f>N80+N81+N83+N85</f>
        <v>148162.82519999999</v>
      </c>
      <c r="O90" s="217"/>
      <c r="P90" s="217"/>
      <c r="Q90" s="285"/>
      <c r="R90" s="110"/>
      <c r="S90" s="512"/>
      <c r="T90" s="207"/>
      <c r="U90" s="185"/>
      <c r="V90" s="174"/>
      <c r="W90" s="174"/>
      <c r="X90" s="174"/>
      <c r="Y90" s="174"/>
      <c r="Z90" s="174"/>
      <c r="AA90" s="174"/>
      <c r="AB90" s="181"/>
      <c r="AC90" s="185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</row>
    <row r="91" spans="2:39" s="56" customFormat="1" ht="28" customHeight="1">
      <c r="B91" s="110"/>
      <c r="C91" s="318" t="s">
        <v>104</v>
      </c>
      <c r="D91" s="176">
        <f>LOOKUP(9E+307,E91:Q91)</f>
        <v>74318.850000000006</v>
      </c>
      <c r="E91" s="356">
        <v>0</v>
      </c>
      <c r="F91" s="356">
        <v>0</v>
      </c>
      <c r="G91" s="352">
        <v>35859.99</v>
      </c>
      <c r="H91" s="352">
        <v>40232.19</v>
      </c>
      <c r="I91" s="352">
        <v>37884.370000000003</v>
      </c>
      <c r="J91" s="352">
        <v>37884.370000000003</v>
      </c>
      <c r="K91" s="352">
        <v>39497.54</v>
      </c>
      <c r="L91" s="352">
        <v>40983.99</v>
      </c>
      <c r="M91" s="352">
        <f>40060.08+5905.19*M78</f>
        <v>78680.022599999997</v>
      </c>
      <c r="N91" s="352">
        <f>40859.58+33459.27</f>
        <v>74318.850000000006</v>
      </c>
      <c r="O91" s="217"/>
      <c r="P91" s="217"/>
      <c r="Q91" s="285"/>
      <c r="R91" s="110"/>
      <c r="S91" s="512"/>
      <c r="T91" s="207"/>
      <c r="U91" s="185"/>
      <c r="V91" s="174"/>
      <c r="W91" s="174"/>
      <c r="X91" s="174"/>
      <c r="Y91" s="174"/>
      <c r="Z91" s="174"/>
      <c r="AA91" s="174"/>
      <c r="AB91" s="181"/>
      <c r="AC91" s="185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</row>
    <row r="92" spans="2:39" s="56" customFormat="1" ht="28" customHeight="1">
      <c r="B92" s="110"/>
      <c r="C92" s="317" t="s">
        <v>63</v>
      </c>
      <c r="D92" s="121">
        <f t="shared" ref="D92" si="50">D89+D91</f>
        <v>222481.6752</v>
      </c>
      <c r="E92" s="169">
        <f t="shared" ref="E92:N92" si="51">E89+E91</f>
        <v>123524.11678699999</v>
      </c>
      <c r="F92" s="169">
        <f t="shared" si="51"/>
        <v>122047.97279999999</v>
      </c>
      <c r="G92" s="169">
        <f t="shared" si="51"/>
        <v>128694.62</v>
      </c>
      <c r="H92" s="169">
        <f t="shared" si="51"/>
        <v>134841.57</v>
      </c>
      <c r="I92" s="169">
        <f t="shared" si="51"/>
        <v>129667.06</v>
      </c>
      <c r="J92" s="169">
        <f t="shared" si="51"/>
        <v>135763.98560000001</v>
      </c>
      <c r="K92" s="169">
        <f t="shared" si="51"/>
        <v>131731.35280000002</v>
      </c>
      <c r="L92" s="169">
        <f t="shared" si="51"/>
        <v>134673.42980000001</v>
      </c>
      <c r="M92" s="169">
        <f t="shared" si="51"/>
        <v>234050.8216</v>
      </c>
      <c r="N92" s="169">
        <f t="shared" si="51"/>
        <v>222481.6752</v>
      </c>
      <c r="O92" s="217"/>
      <c r="P92" s="217"/>
      <c r="Q92" s="285"/>
      <c r="R92" s="110"/>
      <c r="S92" s="512"/>
      <c r="T92" s="207"/>
      <c r="U92" s="185"/>
      <c r="V92" s="174"/>
      <c r="W92" s="174"/>
      <c r="X92" s="174"/>
      <c r="Y92" s="174"/>
      <c r="Z92" s="174"/>
      <c r="AA92" s="174"/>
      <c r="AB92" s="181"/>
      <c r="AC92" s="185"/>
      <c r="AD92" s="174"/>
      <c r="AE92" s="174"/>
      <c r="AF92" s="174"/>
      <c r="AG92" s="174"/>
      <c r="AH92" s="174"/>
      <c r="AI92" s="174"/>
      <c r="AJ92" s="174"/>
      <c r="AK92" s="174"/>
      <c r="AL92" s="174"/>
      <c r="AM92" s="174"/>
    </row>
    <row r="93" spans="2:39" s="56" customFormat="1" ht="28" customHeight="1" thickBot="1">
      <c r="B93" s="110"/>
      <c r="C93" s="317" t="s">
        <v>65</v>
      </c>
      <c r="D93" s="121">
        <f t="shared" ref="D93" si="52">D90+D91</f>
        <v>222481.6752</v>
      </c>
      <c r="E93" s="169">
        <f t="shared" ref="E93:N93" si="53">E90+E91</f>
        <v>123524.11678699999</v>
      </c>
      <c r="F93" s="169">
        <f t="shared" si="53"/>
        <v>148547.97279999999</v>
      </c>
      <c r="G93" s="169">
        <f t="shared" si="53"/>
        <v>155194.62</v>
      </c>
      <c r="H93" s="169">
        <f t="shared" si="53"/>
        <v>161341.57</v>
      </c>
      <c r="I93" s="169">
        <f t="shared" si="53"/>
        <v>156167.06</v>
      </c>
      <c r="J93" s="169">
        <f t="shared" si="53"/>
        <v>162263.98560000001</v>
      </c>
      <c r="K93" s="169">
        <f t="shared" si="53"/>
        <v>131731.35280000002</v>
      </c>
      <c r="L93" s="169">
        <f t="shared" si="53"/>
        <v>134673.42980000001</v>
      </c>
      <c r="M93" s="169">
        <f t="shared" si="53"/>
        <v>234050.8216</v>
      </c>
      <c r="N93" s="169">
        <f t="shared" si="53"/>
        <v>222481.6752</v>
      </c>
      <c r="O93" s="288"/>
      <c r="P93" s="289"/>
      <c r="Q93" s="290"/>
      <c r="R93" s="110"/>
      <c r="S93" s="513"/>
      <c r="T93" s="207"/>
      <c r="U93" s="185"/>
      <c r="V93" s="174"/>
      <c r="W93" s="174"/>
      <c r="X93" s="174"/>
      <c r="Y93" s="174"/>
      <c r="Z93" s="174"/>
      <c r="AA93" s="174"/>
      <c r="AB93" s="181"/>
      <c r="AC93" s="185"/>
      <c r="AD93" s="174"/>
      <c r="AE93" s="174"/>
      <c r="AF93" s="174"/>
      <c r="AG93" s="174"/>
      <c r="AH93" s="174"/>
      <c r="AI93" s="174"/>
      <c r="AJ93" s="174"/>
      <c r="AK93" s="174"/>
      <c r="AL93" s="174"/>
      <c r="AM93" s="174"/>
    </row>
    <row r="94" spans="2:39" s="56" customFormat="1" ht="28" customHeight="1">
      <c r="B94" s="110"/>
      <c r="C94" s="207"/>
      <c r="D94" s="207"/>
      <c r="E94" s="207"/>
      <c r="F94" s="207"/>
      <c r="G94" s="207"/>
      <c r="H94" s="207"/>
      <c r="I94" s="207"/>
      <c r="J94" s="207"/>
      <c r="K94" s="207"/>
      <c r="L94" s="207"/>
      <c r="M94" s="207">
        <f>(M93/3-M91)/M78</f>
        <v>-101.38869520897089</v>
      </c>
      <c r="N94" s="207">
        <f>(N93/3-N91)/N78</f>
        <v>-24.129817073172468</v>
      </c>
      <c r="O94" s="110"/>
      <c r="P94" s="110"/>
      <c r="Q94" s="110"/>
      <c r="R94" s="110"/>
      <c r="S94" s="207"/>
      <c r="T94" s="207"/>
      <c r="U94" s="185"/>
      <c r="V94" s="174"/>
      <c r="W94" s="174"/>
      <c r="X94" s="174"/>
      <c r="Y94" s="174"/>
      <c r="Z94" s="174"/>
      <c r="AA94" s="174"/>
      <c r="AB94" s="181"/>
      <c r="AC94" s="185"/>
      <c r="AD94" s="174"/>
      <c r="AE94" s="174"/>
      <c r="AF94" s="174"/>
      <c r="AG94" s="174"/>
      <c r="AH94" s="174"/>
      <c r="AI94" s="174"/>
      <c r="AJ94" s="174"/>
      <c r="AK94" s="174"/>
      <c r="AL94" s="174"/>
      <c r="AM94" s="174"/>
    </row>
    <row r="95" spans="2:39" s="56" customFormat="1" ht="28" customHeight="1"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85"/>
      <c r="V95" s="174"/>
      <c r="W95" s="174"/>
      <c r="X95" s="174"/>
      <c r="Y95" s="174"/>
      <c r="Z95" s="174"/>
      <c r="AA95" s="174"/>
      <c r="AB95" s="185"/>
      <c r="AC95" s="185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</row>
    <row r="96" spans="2:39" s="56" customFormat="1" ht="28" customHeight="1"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85"/>
      <c r="AC96" s="185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</row>
    <row r="97" spans="8:39" s="56" customFormat="1" ht="28" customHeight="1"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X97" s="174"/>
      <c r="Y97" s="174"/>
      <c r="Z97" s="174"/>
      <c r="AA97" s="174"/>
      <c r="AB97" s="185"/>
      <c r="AC97" s="185"/>
      <c r="AD97" s="174"/>
      <c r="AE97" s="174"/>
      <c r="AF97" s="174"/>
      <c r="AG97" s="174"/>
      <c r="AH97" s="174"/>
      <c r="AI97" s="174"/>
      <c r="AJ97" s="174"/>
      <c r="AK97" s="174"/>
      <c r="AL97" s="174"/>
      <c r="AM97" s="174"/>
    </row>
    <row r="98" spans="8:39" s="56" customFormat="1" ht="28" customHeight="1"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85"/>
      <c r="AC98" s="185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</row>
    <row r="99" spans="8:39" s="56" customFormat="1" ht="28" customHeight="1"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85"/>
      <c r="AC99" s="185"/>
      <c r="AD99" s="174"/>
      <c r="AE99" s="174"/>
      <c r="AF99" s="174"/>
      <c r="AG99" s="174"/>
      <c r="AH99" s="174"/>
      <c r="AI99" s="174"/>
      <c r="AJ99" s="174"/>
      <c r="AK99" s="174"/>
      <c r="AL99" s="174"/>
      <c r="AM99" s="174"/>
    </row>
    <row r="100" spans="8:39" s="56" customFormat="1" ht="28" customHeight="1"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85"/>
      <c r="AC100" s="185"/>
      <c r="AD100" s="174"/>
      <c r="AE100" s="174"/>
      <c r="AF100" s="174"/>
      <c r="AG100" s="174"/>
      <c r="AH100" s="174"/>
      <c r="AI100" s="174"/>
      <c r="AJ100" s="174"/>
      <c r="AK100" s="174"/>
      <c r="AL100" s="174"/>
      <c r="AM100" s="174"/>
    </row>
    <row r="101" spans="8:39" s="56" customFormat="1" ht="28" customHeight="1"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85"/>
      <c r="AC101" s="185"/>
      <c r="AD101" s="174"/>
      <c r="AE101" s="174"/>
      <c r="AF101" s="174"/>
      <c r="AG101" s="174"/>
      <c r="AH101" s="174"/>
      <c r="AI101" s="174"/>
      <c r="AJ101" s="174"/>
      <c r="AK101" s="174"/>
      <c r="AL101" s="174"/>
      <c r="AM101" s="174"/>
    </row>
    <row r="102" spans="8:39" s="56" customFormat="1" ht="28" customHeight="1">
      <c r="AB102" s="184"/>
      <c r="AC102" s="184"/>
    </row>
    <row r="103" spans="8:39" s="56" customFormat="1" ht="28" customHeight="1">
      <c r="AB103" s="184"/>
      <c r="AC103" s="184"/>
    </row>
    <row r="104" spans="8:39" s="56" customFormat="1" ht="28" customHeight="1"/>
    <row r="105" spans="8:39" s="56" customFormat="1" ht="28" customHeight="1"/>
    <row r="106" spans="8:39" s="56" customFormat="1" ht="28" customHeight="1"/>
    <row r="107" spans="8:39" s="56" customFormat="1" ht="28" customHeight="1"/>
    <row r="108" spans="8:39" s="56" customFormat="1" ht="28" customHeight="1"/>
    <row r="109" spans="8:39" s="56" customFormat="1" ht="28" customHeight="1"/>
    <row r="110" spans="8:39" s="56" customFormat="1" ht="28" customHeight="1"/>
    <row r="111" spans="8:39" s="56" customFormat="1" ht="28" customHeight="1"/>
    <row r="112" spans="8:39" s="56" customFormat="1" ht="28" customHeight="1"/>
    <row r="113" spans="3:7" s="56" customFormat="1" ht="28" customHeight="1">
      <c r="C113" s="123"/>
      <c r="D113" s="123"/>
      <c r="E113" s="123"/>
      <c r="F113" s="123"/>
      <c r="G113" s="123"/>
    </row>
    <row r="114" spans="3:7" s="56" customFormat="1" ht="28" customHeight="1">
      <c r="E114" s="123"/>
      <c r="F114" s="123"/>
      <c r="G114" s="123"/>
    </row>
    <row r="115" spans="3:7" s="56" customFormat="1" ht="28" customHeight="1">
      <c r="C115" s="123"/>
      <c r="D115" s="123"/>
      <c r="E115" s="123"/>
      <c r="F115" s="123"/>
      <c r="G115" s="123"/>
    </row>
    <row r="116" spans="3:7" s="56" customFormat="1" ht="28" customHeight="1">
      <c r="E116" s="123"/>
      <c r="F116" s="123"/>
      <c r="G116" s="123"/>
    </row>
    <row r="117" spans="3:7" s="56" customFormat="1" ht="28" customHeight="1"/>
    <row r="118" spans="3:7" s="56" customFormat="1" ht="28" customHeight="1"/>
    <row r="119" spans="3:7" s="56" customFormat="1" ht="28" customHeight="1"/>
    <row r="120" spans="3:7" s="56" customFormat="1" ht="28" customHeight="1">
      <c r="C120" s="123"/>
      <c r="D120" s="123"/>
      <c r="E120" s="123"/>
      <c r="F120" s="123"/>
      <c r="G120" s="123"/>
    </row>
    <row r="121" spans="3:7" s="56" customFormat="1" ht="28" customHeight="1">
      <c r="E121" s="123"/>
      <c r="F121" s="123"/>
      <c r="G121" s="123"/>
    </row>
    <row r="122" spans="3:7" s="56" customFormat="1" ht="28" customHeight="1">
      <c r="C122" s="123"/>
      <c r="D122" s="123"/>
      <c r="E122" s="123"/>
      <c r="F122" s="123"/>
      <c r="G122" s="123"/>
    </row>
    <row r="123" spans="3:7" s="56" customFormat="1" ht="28" customHeight="1">
      <c r="E123" s="123"/>
      <c r="F123" s="123"/>
      <c r="G123" s="123"/>
    </row>
    <row r="124" spans="3:7" s="56" customFormat="1" ht="28" customHeight="1"/>
    <row r="125" spans="3:7" s="56" customFormat="1" ht="28" customHeight="1"/>
    <row r="126" spans="3:7" s="56" customFormat="1" ht="28" customHeight="1"/>
    <row r="127" spans="3:7" s="56" customFormat="1" ht="28" customHeight="1">
      <c r="C127" s="123"/>
      <c r="D127" s="123"/>
      <c r="E127" s="123"/>
      <c r="F127" s="123"/>
      <c r="G127" s="123"/>
    </row>
    <row r="128" spans="3:7" s="56" customFormat="1" ht="28" customHeight="1">
      <c r="E128" s="123"/>
      <c r="F128" s="123"/>
      <c r="G128" s="123"/>
    </row>
    <row r="129" spans="3:17" s="56" customFormat="1" ht="28" customHeight="1">
      <c r="C129" s="123"/>
      <c r="D129" s="123"/>
      <c r="E129" s="123"/>
      <c r="F129" s="123"/>
      <c r="G129" s="123"/>
    </row>
    <row r="130" spans="3:17" s="56" customFormat="1" ht="28" customHeight="1">
      <c r="E130" s="123"/>
      <c r="F130" s="123"/>
      <c r="G130" s="123"/>
    </row>
    <row r="131" spans="3:17" s="56" customFormat="1" ht="28" customHeight="1"/>
    <row r="132" spans="3:17" s="56" customFormat="1" ht="28" customHeight="1"/>
    <row r="133" spans="3:17" s="56" customFormat="1" ht="28" customHeight="1"/>
    <row r="134" spans="3:17" s="56" customFormat="1" ht="28" customHeight="1"/>
    <row r="135" spans="3:17" ht="28" customHeight="1">
      <c r="Q135" s="322"/>
    </row>
    <row r="136" spans="3:17" ht="28" customHeight="1">
      <c r="Q136" s="322"/>
    </row>
    <row r="137" spans="3:17" ht="28" customHeight="1">
      <c r="Q137" s="322"/>
    </row>
    <row r="138" spans="3:17" ht="28" customHeight="1">
      <c r="Q138" s="322"/>
    </row>
    <row r="139" spans="3:17" ht="28" customHeight="1">
      <c r="Q139" s="322"/>
    </row>
    <row r="140" spans="3:17" ht="28" customHeight="1">
      <c r="Q140" s="322"/>
    </row>
    <row r="141" spans="3:17" ht="28" customHeight="1">
      <c r="Q141" s="322"/>
    </row>
    <row r="142" spans="3:17" ht="28" customHeight="1">
      <c r="Q142" s="322"/>
    </row>
    <row r="143" spans="3:17" ht="28" customHeight="1">
      <c r="Q143" s="322"/>
    </row>
    <row r="144" spans="3:17" ht="28" customHeight="1">
      <c r="Q144" s="322"/>
    </row>
    <row r="145" spans="17:17" ht="28" customHeight="1">
      <c r="Q145" s="322"/>
    </row>
    <row r="146" spans="17:17" ht="28" customHeight="1">
      <c r="Q146" s="322"/>
    </row>
    <row r="147" spans="17:17" ht="28" customHeight="1">
      <c r="Q147" s="322"/>
    </row>
    <row r="148" spans="17:17" ht="28" customHeight="1">
      <c r="Q148" s="322"/>
    </row>
    <row r="149" spans="17:17" ht="28" customHeight="1">
      <c r="Q149" s="322"/>
    </row>
    <row r="150" spans="17:17" ht="28" customHeight="1">
      <c r="Q150" s="322"/>
    </row>
    <row r="151" spans="17:17" ht="28" customHeight="1">
      <c r="Q151" s="322"/>
    </row>
    <row r="152" spans="17:17" ht="28" customHeight="1">
      <c r="Q152" s="322"/>
    </row>
    <row r="153" spans="17:17" ht="28" customHeight="1">
      <c r="Q153" s="322"/>
    </row>
    <row r="154" spans="17:17" ht="28" customHeight="1">
      <c r="Q154" s="322"/>
    </row>
    <row r="155" spans="17:17" ht="28" customHeight="1">
      <c r="Q155" s="322"/>
    </row>
    <row r="156" spans="17:17" ht="28" customHeight="1">
      <c r="Q156" s="322"/>
    </row>
  </sheetData>
  <mergeCells count="5">
    <mergeCell ref="S7:S34"/>
    <mergeCell ref="S68:S93"/>
    <mergeCell ref="S38:S64"/>
    <mergeCell ref="X3:AA3"/>
    <mergeCell ref="E3:S3"/>
  </mergeCells>
  <phoneticPr fontId="2" type="noConversion"/>
  <hyperlinks>
    <hyperlink ref="C72" r:id="rId1" xr:uid="{2173AC60-2FED-0749-A091-FDBE32972067}"/>
    <hyperlink ref="C69" r:id="rId2" xr:uid="{F367E3AE-9046-8840-9552-46957CAFBAD2}"/>
    <hyperlink ref="C70" r:id="rId3" xr:uid="{C71F5557-8FAF-6742-A35C-27C59313F9CD}"/>
    <hyperlink ref="C71" r:id="rId4" display="S2F" xr:uid="{AB549CB3-52D3-FD4A-8405-BC13609BDE13}"/>
    <hyperlink ref="C73" r:id="rId5" xr:uid="{C74AFED4-0446-9D40-95FC-15B32843B7F5}"/>
    <hyperlink ref="C11" r:id="rId6" xr:uid="{E92452FF-FCA4-3E41-905F-0B00CD0BF5CA}"/>
    <hyperlink ref="C8" r:id="rId7" xr:uid="{67EA781C-3A26-2940-A1BF-84627E5FF995}"/>
    <hyperlink ref="C9" r:id="rId8" xr:uid="{876A5142-3DCE-3E43-A800-F0F1131427D9}"/>
    <hyperlink ref="C10" r:id="rId9" display="S2F" xr:uid="{2791262B-CC98-F94B-ADE3-BE8B5F540A52}"/>
    <hyperlink ref="C12" r:id="rId10" xr:uid="{4765D915-D6AF-E548-A92F-6ECB2FDD5B6B}"/>
    <hyperlink ref="C42" r:id="rId11" xr:uid="{6EFF78FB-4C96-814C-A4B2-ED7F80D21C65}"/>
    <hyperlink ref="C39" r:id="rId12" xr:uid="{8FC965CB-BB45-6847-A239-F5C7971A86DB}"/>
    <hyperlink ref="C40" r:id="rId13" xr:uid="{8B9B1F80-0588-8447-A6BE-D2DDC732A6FC}"/>
    <hyperlink ref="C41" r:id="rId14" display="S2F" xr:uid="{A17B99A8-CD5F-4A4D-B44C-BDC3FE725F68}"/>
    <hyperlink ref="C43" r:id="rId15" xr:uid="{3204C966-C8DD-684F-BC2B-752B32B47652}"/>
    <hyperlink ref="X3:AA3" r:id="rId16" display="                                                                                                                                                                  " xr:uid="{DB4182B7-5BB9-AC43-81A4-A5274EF821A3}"/>
    <hyperlink ref="V3" location="说明!A1" display="目录" xr:uid="{9B685CAF-B946-1546-8236-1FCF4D4FCB3B}"/>
    <hyperlink ref="C19" r:id="rId17" xr:uid="{910FD2AC-B614-9048-958B-148032D798B2}"/>
  </hyperlinks>
  <pageMargins left="0.7" right="0.7" top="0.75" bottom="0.75" header="0.3" footer="0.3"/>
  <ignoredErrors>
    <ignoredError sqref="E16" evalError="1"/>
  </ignoredErrors>
  <drawing r:id="rId18"/>
  <picture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1DAE-EA3D-6945-AAEF-99A6CDE8E5B1}">
  <dimension ref="B1:AD63"/>
  <sheetViews>
    <sheetView showGridLines="0" zoomScale="56" zoomScaleNormal="56" workbookViewId="0">
      <selection activeCell="X34" sqref="X34"/>
    </sheetView>
  </sheetViews>
  <sheetFormatPr baseColWidth="10" defaultRowHeight="16"/>
  <cols>
    <col min="1" max="1" width="16.33203125" customWidth="1"/>
    <col min="2" max="2" width="4.1640625" customWidth="1"/>
    <col min="3" max="3" width="5.1640625" customWidth="1"/>
    <col min="4" max="4" width="18.33203125" customWidth="1"/>
    <col min="5" max="5" width="9.1640625" customWidth="1"/>
    <col min="6" max="6" width="8.33203125" customWidth="1"/>
    <col min="7" max="8" width="16" hidden="1" customWidth="1"/>
    <col min="9" max="17" width="16" customWidth="1"/>
    <col min="18" max="18" width="18.33203125" customWidth="1"/>
    <col min="19" max="19" width="4.5" customWidth="1"/>
    <col min="21" max="21" width="3.83203125" customWidth="1"/>
    <col min="22" max="22" width="14.1640625" bestFit="1" customWidth="1"/>
    <col min="24" max="24" width="3.5" customWidth="1"/>
    <col min="25" max="25" width="6.6640625" customWidth="1"/>
    <col min="26" max="26" width="4" customWidth="1"/>
    <col min="27" max="27" width="14.1640625" bestFit="1" customWidth="1"/>
    <col min="29" max="29" width="3.5" customWidth="1"/>
  </cols>
  <sheetData>
    <row r="1" spans="2:29" ht="73" customHeight="1"/>
    <row r="2" spans="2:29">
      <c r="B2" s="217"/>
      <c r="C2" s="34"/>
      <c r="D2" s="217"/>
      <c r="E2" s="34"/>
      <c r="F2" s="34"/>
      <c r="G2" s="34"/>
      <c r="H2" s="217"/>
      <c r="I2" s="217"/>
      <c r="J2" s="34"/>
      <c r="K2" s="217"/>
      <c r="L2" s="34"/>
      <c r="M2" s="217"/>
      <c r="N2" s="34"/>
      <c r="O2" s="217"/>
      <c r="P2" s="34"/>
      <c r="Q2" s="217"/>
      <c r="R2" s="34"/>
      <c r="S2" s="217"/>
    </row>
    <row r="3" spans="2:29">
      <c r="B3" s="34"/>
      <c r="C3" s="552" t="s">
        <v>21</v>
      </c>
      <c r="D3" s="553"/>
      <c r="E3" s="553"/>
      <c r="F3" s="553"/>
      <c r="G3" s="553"/>
      <c r="H3" s="553"/>
      <c r="I3" s="553"/>
      <c r="J3" s="553"/>
      <c r="K3" s="553"/>
      <c r="L3" s="553"/>
      <c r="M3" s="553"/>
      <c r="N3" s="553"/>
      <c r="O3" s="553"/>
      <c r="P3" s="553"/>
      <c r="Q3" s="553"/>
      <c r="R3" s="553"/>
      <c r="S3" s="34"/>
    </row>
    <row r="4" spans="2:29" ht="17" thickBot="1">
      <c r="B4" s="217"/>
      <c r="C4" s="34"/>
      <c r="D4" s="217"/>
      <c r="E4" s="34"/>
      <c r="F4" s="217"/>
      <c r="G4" s="34"/>
      <c r="H4" s="217"/>
      <c r="I4" s="34"/>
      <c r="J4" s="217"/>
      <c r="K4" s="34"/>
      <c r="L4" s="217"/>
      <c r="M4" s="34"/>
      <c r="N4" s="217"/>
      <c r="O4" s="217"/>
      <c r="P4" s="34"/>
      <c r="Q4" s="217"/>
      <c r="R4" s="34"/>
      <c r="S4" s="217"/>
    </row>
    <row r="5" spans="2:29" ht="34" customHeight="1" thickBot="1">
      <c r="B5" s="34"/>
      <c r="C5" s="544" t="s">
        <v>22</v>
      </c>
      <c r="D5" s="545"/>
      <c r="E5" s="554" t="s">
        <v>23</v>
      </c>
      <c r="F5" s="555"/>
      <c r="G5" s="42"/>
      <c r="H5" s="43"/>
      <c r="I5" s="44" t="s">
        <v>24</v>
      </c>
      <c r="J5" s="44" t="s">
        <v>25</v>
      </c>
      <c r="K5" s="44" t="s">
        <v>26</v>
      </c>
      <c r="L5" s="44" t="s">
        <v>27</v>
      </c>
      <c r="M5" s="45" t="s">
        <v>28</v>
      </c>
      <c r="N5" s="46" t="s">
        <v>29</v>
      </c>
      <c r="O5" s="34"/>
      <c r="P5" s="370" t="s">
        <v>146</v>
      </c>
      <c r="Q5" s="34"/>
      <c r="R5" s="575"/>
      <c r="S5" s="34"/>
    </row>
    <row r="6" spans="2:29" ht="17" customHeight="1" thickBot="1">
      <c r="B6" s="34"/>
      <c r="C6" s="546"/>
      <c r="D6" s="547"/>
      <c r="E6" s="556">
        <v>20</v>
      </c>
      <c r="F6" s="557"/>
      <c r="G6" s="47"/>
      <c r="H6" s="47"/>
      <c r="I6" s="48">
        <v>70</v>
      </c>
      <c r="J6" s="48">
        <v>7000</v>
      </c>
      <c r="K6" s="48">
        <v>70</v>
      </c>
      <c r="L6" s="49">
        <v>20</v>
      </c>
      <c r="M6" s="50">
        <v>7000</v>
      </c>
      <c r="N6" s="51">
        <v>1</v>
      </c>
      <c r="O6" s="34"/>
      <c r="P6" s="207"/>
      <c r="Q6" s="34"/>
      <c r="R6" s="576"/>
      <c r="S6" s="34"/>
    </row>
    <row r="7" spans="2:29" ht="17" thickBot="1">
      <c r="B7" s="217"/>
      <c r="C7" s="34"/>
      <c r="D7" s="217"/>
      <c r="E7" s="34"/>
      <c r="F7" s="217"/>
      <c r="G7" s="34"/>
      <c r="H7" s="217"/>
      <c r="I7" s="34"/>
      <c r="J7" s="217"/>
      <c r="K7" s="34"/>
      <c r="L7" s="217"/>
      <c r="M7" s="34"/>
      <c r="N7" s="217"/>
      <c r="O7" s="217"/>
      <c r="P7" s="34"/>
      <c r="Q7" s="217"/>
      <c r="R7" s="34"/>
      <c r="S7" s="217"/>
    </row>
    <row r="8" spans="2:29" ht="34">
      <c r="B8" s="34"/>
      <c r="C8" s="544" t="s">
        <v>31</v>
      </c>
      <c r="D8" s="545"/>
      <c r="E8" s="548" t="s">
        <v>32</v>
      </c>
      <c r="F8" s="549"/>
      <c r="G8" s="225"/>
      <c r="H8" s="226"/>
      <c r="I8" s="227" t="s">
        <v>33</v>
      </c>
      <c r="J8" s="225"/>
      <c r="K8" s="225"/>
      <c r="L8" s="227" t="s">
        <v>34</v>
      </c>
      <c r="M8" s="225"/>
      <c r="N8" s="228" t="s">
        <v>35</v>
      </c>
      <c r="O8" s="34"/>
      <c r="P8" s="52" t="s">
        <v>36</v>
      </c>
      <c r="Q8" s="53" t="s">
        <v>37</v>
      </c>
      <c r="R8" s="54" t="s">
        <v>38</v>
      </c>
      <c r="S8" s="34"/>
    </row>
    <row r="9" spans="2:29" ht="17" thickBot="1">
      <c r="B9" s="34"/>
      <c r="C9" s="546"/>
      <c r="D9" s="547"/>
      <c r="E9" s="550">
        <v>25</v>
      </c>
      <c r="F9" s="551"/>
      <c r="G9" s="229"/>
      <c r="H9" s="230"/>
      <c r="I9" s="231">
        <v>0.77</v>
      </c>
      <c r="J9" s="229"/>
      <c r="K9" s="230"/>
      <c r="L9" s="232">
        <f>I9*I9/(E9/100)*100</f>
        <v>237.16</v>
      </c>
      <c r="M9" s="233"/>
      <c r="N9" s="234"/>
      <c r="O9" s="34"/>
      <c r="P9" s="259">
        <f>记录仪!D18</f>
        <v>6.45</v>
      </c>
      <c r="Q9" s="260">
        <f>记录仪!D10</f>
        <v>48200</v>
      </c>
      <c r="R9" s="261">
        <f>记录仪!D8</f>
        <v>39.299999999999997</v>
      </c>
      <c r="S9" s="34"/>
    </row>
    <row r="10" spans="2:29">
      <c r="B10" s="217"/>
      <c r="C10" s="34"/>
      <c r="D10" s="217"/>
      <c r="E10" s="34"/>
      <c r="F10" s="217"/>
      <c r="G10" s="34"/>
      <c r="H10" s="217"/>
      <c r="I10" s="34"/>
      <c r="J10" s="217"/>
      <c r="K10" s="34"/>
      <c r="L10" s="217"/>
      <c r="M10" s="34"/>
      <c r="N10" s="217"/>
      <c r="O10" s="217"/>
      <c r="P10" s="34"/>
      <c r="Q10" s="217"/>
      <c r="R10" s="34"/>
      <c r="S10" s="217"/>
    </row>
    <row r="11" spans="2:29" ht="17" thickBot="1">
      <c r="B11" s="195"/>
      <c r="C11" s="273"/>
      <c r="D11" s="273"/>
      <c r="E11" s="273"/>
      <c r="F11" s="273"/>
      <c r="G11" s="273"/>
      <c r="H11" s="273"/>
      <c r="I11" s="273"/>
      <c r="J11" s="273"/>
      <c r="K11" s="273"/>
      <c r="L11" s="273"/>
      <c r="M11" s="273"/>
      <c r="N11" s="273"/>
      <c r="O11" s="273"/>
      <c r="P11" s="273"/>
      <c r="Q11" s="273"/>
      <c r="R11" s="273"/>
      <c r="S11" s="195"/>
    </row>
    <row r="12" spans="2:29" ht="18" thickTop="1" thickBot="1">
      <c r="B12" s="114"/>
      <c r="C12" s="558" t="s">
        <v>39</v>
      </c>
      <c r="D12" s="559"/>
      <c r="E12" s="562" t="s">
        <v>40</v>
      </c>
      <c r="F12" s="563"/>
      <c r="G12" s="564"/>
      <c r="H12" s="564"/>
      <c r="I12" s="563"/>
      <c r="J12" s="563"/>
      <c r="K12" s="563"/>
      <c r="L12" s="564" t="s">
        <v>41</v>
      </c>
      <c r="M12" s="564"/>
      <c r="N12" s="564"/>
      <c r="O12" s="565"/>
      <c r="P12" s="566" t="s">
        <v>42</v>
      </c>
      <c r="Q12" s="566" t="s">
        <v>43</v>
      </c>
      <c r="R12" s="568"/>
      <c r="S12" s="224"/>
    </row>
    <row r="13" spans="2:29" ht="17" thickBot="1">
      <c r="B13" s="114"/>
      <c r="C13" s="560"/>
      <c r="D13" s="561"/>
      <c r="E13" s="571" t="s">
        <v>44</v>
      </c>
      <c r="F13" s="572"/>
      <c r="G13" s="573" t="s">
        <v>45</v>
      </c>
      <c r="H13" s="574"/>
      <c r="I13" s="238" t="s">
        <v>46</v>
      </c>
      <c r="J13" s="239" t="s">
        <v>47</v>
      </c>
      <c r="K13" s="240" t="s">
        <v>48</v>
      </c>
      <c r="L13" s="241" t="s">
        <v>49</v>
      </c>
      <c r="M13" s="241" t="s">
        <v>50</v>
      </c>
      <c r="N13" s="241" t="s">
        <v>51</v>
      </c>
      <c r="O13" s="242" t="s">
        <v>52</v>
      </c>
      <c r="P13" s="567"/>
      <c r="Q13" s="569"/>
      <c r="R13" s="570"/>
      <c r="S13" s="224"/>
      <c r="T13" s="55"/>
      <c r="U13" s="55"/>
      <c r="V13" s="55"/>
    </row>
    <row r="14" spans="2:29" s="56" customFormat="1" ht="17" thickBot="1">
      <c r="B14" s="274"/>
      <c r="C14" s="534" t="s">
        <v>40</v>
      </c>
      <c r="D14" s="222" t="s">
        <v>5</v>
      </c>
      <c r="E14" s="537">
        <f>记录仪!$D$11</f>
        <v>2.3780000000000001</v>
      </c>
      <c r="F14" s="538"/>
      <c r="G14" s="235"/>
      <c r="H14" s="235"/>
      <c r="I14" s="236"/>
      <c r="J14" s="58"/>
      <c r="K14" s="237"/>
      <c r="L14" s="235"/>
      <c r="M14" s="235"/>
      <c r="N14" s="235"/>
      <c r="O14" s="235"/>
      <c r="P14" s="236"/>
      <c r="Q14" s="262" t="s">
        <v>53</v>
      </c>
      <c r="R14" s="268" t="s">
        <v>54</v>
      </c>
      <c r="S14" s="224"/>
    </row>
    <row r="15" spans="2:29" s="56" customFormat="1" ht="17" thickBot="1">
      <c r="B15" s="274"/>
      <c r="C15" s="535"/>
      <c r="D15" s="57" t="s">
        <v>55</v>
      </c>
      <c r="E15" s="539">
        <f>记录仪!$D$18</f>
        <v>6.45</v>
      </c>
      <c r="F15" s="540"/>
      <c r="G15" s="235"/>
      <c r="H15" s="235"/>
      <c r="I15" s="236"/>
      <c r="J15" s="58"/>
      <c r="K15" s="59"/>
      <c r="L15" s="235"/>
      <c r="M15" s="235"/>
      <c r="N15" s="235"/>
      <c r="O15" s="235"/>
      <c r="P15" s="236"/>
      <c r="Q15" s="60">
        <f>(J25-J18-J16)/J24</f>
        <v>2.3752324237839848</v>
      </c>
      <c r="R15" s="269">
        <f>E26/100</f>
        <v>1.3798742358789167</v>
      </c>
      <c r="S15" s="224"/>
      <c r="U15" s="111"/>
      <c r="V15" s="112"/>
      <c r="W15" s="112"/>
      <c r="X15" s="113"/>
      <c r="Z15" s="111"/>
      <c r="AA15" s="112"/>
      <c r="AB15" s="112"/>
      <c r="AC15" s="113"/>
    </row>
    <row r="16" spans="2:29" s="56" customFormat="1" ht="17" thickBot="1">
      <c r="B16" s="274"/>
      <c r="C16" s="535"/>
      <c r="D16" s="57" t="s">
        <v>56</v>
      </c>
      <c r="E16" s="61"/>
      <c r="F16" s="236"/>
      <c r="G16" s="235"/>
      <c r="H16" s="235"/>
      <c r="I16" s="236"/>
      <c r="J16" s="243">
        <f>K16*E15</f>
        <v>0</v>
      </c>
      <c r="K16" s="264">
        <f>记录仪!$D$22</f>
        <v>0</v>
      </c>
      <c r="L16" s="235"/>
      <c r="M16" s="235"/>
      <c r="N16" s="235"/>
      <c r="O16" s="235"/>
      <c r="P16" s="236"/>
      <c r="Q16" s="62">
        <f>J24*R15-(J25-J16-J18)</f>
        <v>-243303.55783462757</v>
      </c>
      <c r="R16" s="270" t="s">
        <v>106</v>
      </c>
      <c r="S16" s="224"/>
      <c r="U16" s="114"/>
      <c r="V16" s="526" t="s">
        <v>75</v>
      </c>
      <c r="W16" s="527"/>
      <c r="X16" s="116"/>
      <c r="Z16" s="114"/>
      <c r="AA16" s="526" t="s">
        <v>111</v>
      </c>
      <c r="AB16" s="527"/>
      <c r="AC16" s="116"/>
    </row>
    <row r="17" spans="2:30" s="56" customFormat="1" ht="17" thickBot="1">
      <c r="B17" s="274"/>
      <c r="C17" s="535"/>
      <c r="D17" s="57" t="s">
        <v>57</v>
      </c>
      <c r="E17" s="61"/>
      <c r="F17" s="236"/>
      <c r="G17" s="235"/>
      <c r="H17" s="235"/>
      <c r="I17" s="236"/>
      <c r="J17" s="243">
        <f>K17*E15</f>
        <v>580597.52399999998</v>
      </c>
      <c r="K17" s="264">
        <f>记录仪!$D$24</f>
        <v>90015.12</v>
      </c>
      <c r="L17" s="235"/>
      <c r="M17" s="235"/>
      <c r="N17" s="235"/>
      <c r="O17" s="235"/>
      <c r="P17" s="236"/>
      <c r="Q17" s="236"/>
      <c r="R17" s="271"/>
      <c r="S17" s="224"/>
      <c r="U17" s="114"/>
      <c r="V17" s="119"/>
      <c r="W17" s="119"/>
      <c r="X17" s="116"/>
      <c r="Z17" s="114"/>
      <c r="AA17" s="119"/>
      <c r="AB17" s="119"/>
      <c r="AC17" s="116"/>
    </row>
    <row r="18" spans="2:30" s="56" customFormat="1">
      <c r="B18" s="274"/>
      <c r="C18" s="535"/>
      <c r="D18" s="57" t="s">
        <v>58</v>
      </c>
      <c r="E18" s="61"/>
      <c r="F18" s="236"/>
      <c r="G18" s="235"/>
      <c r="H18" s="235"/>
      <c r="I18" s="236"/>
      <c r="J18" s="63">
        <f>记录仪!$D$21</f>
        <v>6840.67</v>
      </c>
      <c r="K18" s="64">
        <f>J18/E15</f>
        <v>1060.5689922480619</v>
      </c>
      <c r="L18" s="235"/>
      <c r="M18" s="235"/>
      <c r="N18" s="235"/>
      <c r="O18" s="235"/>
      <c r="P18" s="235"/>
      <c r="Q18" s="235"/>
      <c r="R18" s="267"/>
      <c r="S18" s="224"/>
      <c r="U18" s="114"/>
      <c r="V18" s="189" t="s">
        <v>76</v>
      </c>
      <c r="W18" s="190">
        <v>2</v>
      </c>
      <c r="X18" s="116"/>
      <c r="Z18" s="114"/>
      <c r="AA18" s="189" t="s">
        <v>109</v>
      </c>
      <c r="AB18" s="190">
        <f>(18+3.6)/10</f>
        <v>2.16</v>
      </c>
      <c r="AC18" s="116"/>
    </row>
    <row r="19" spans="2:30" s="56" customFormat="1">
      <c r="B19" s="274"/>
      <c r="C19" s="535"/>
      <c r="D19" s="57" t="s">
        <v>59</v>
      </c>
      <c r="E19" s="541">
        <f>记录仪!$D$19</f>
        <v>4.33</v>
      </c>
      <c r="F19" s="542"/>
      <c r="G19" s="235"/>
      <c r="H19" s="235"/>
      <c r="I19" s="236"/>
      <c r="J19" s="63">
        <f>记录仪!$D$20</f>
        <v>0</v>
      </c>
      <c r="K19" s="64">
        <f>J19/E15</f>
        <v>0</v>
      </c>
      <c r="L19" s="235"/>
      <c r="M19" s="244">
        <f>J19/E19</f>
        <v>0</v>
      </c>
      <c r="N19" s="235"/>
      <c r="O19" s="235"/>
      <c r="P19" s="235"/>
      <c r="Q19" s="235"/>
      <c r="R19" s="272"/>
      <c r="S19" s="224"/>
      <c r="U19" s="114"/>
      <c r="V19" s="191" t="s">
        <v>77</v>
      </c>
      <c r="W19" s="192">
        <f>K26/MIN(99999999,W18)</f>
        <v>25397.610389735837</v>
      </c>
      <c r="X19" s="116"/>
      <c r="Z19" s="114"/>
      <c r="AA19" s="191" t="s">
        <v>108</v>
      </c>
      <c r="AB19" s="192">
        <v>29396</v>
      </c>
      <c r="AC19" s="116"/>
    </row>
    <row r="20" spans="2:30" s="56" customFormat="1" ht="17" thickBot="1">
      <c r="B20" s="274"/>
      <c r="C20" s="535"/>
      <c r="D20" s="65" t="s">
        <v>60</v>
      </c>
      <c r="E20" s="177"/>
      <c r="F20" s="177"/>
      <c r="G20" s="177"/>
      <c r="H20" s="177"/>
      <c r="I20" s="177"/>
      <c r="J20" s="263">
        <f>记录仪!$D$26</f>
        <v>20000</v>
      </c>
      <c r="K20" s="66">
        <f>J20/E15</f>
        <v>3100.7751937984494</v>
      </c>
      <c r="L20" s="235"/>
      <c r="M20" s="235"/>
      <c r="N20" s="235"/>
      <c r="O20" s="235"/>
      <c r="P20" s="235"/>
      <c r="Q20" s="235"/>
      <c r="R20" s="272"/>
      <c r="S20" s="224"/>
      <c r="U20" s="114"/>
      <c r="V20" s="193" t="s">
        <v>78</v>
      </c>
      <c r="W20" s="194">
        <f>MIN(0,(I26-1))/(MIN(99999999,W18)-1)</f>
        <v>0</v>
      </c>
      <c r="X20" s="116"/>
      <c r="Z20" s="114"/>
      <c r="AA20" s="193" t="s">
        <v>110</v>
      </c>
      <c r="AB20" s="194">
        <f>AB19/AB18</f>
        <v>13609.259259259259</v>
      </c>
      <c r="AC20" s="116"/>
    </row>
    <row r="21" spans="2:30" s="56" customFormat="1">
      <c r="B21" s="274"/>
      <c r="C21" s="535"/>
      <c r="D21" s="65" t="s">
        <v>61</v>
      </c>
      <c r="E21" s="177"/>
      <c r="F21" s="177"/>
      <c r="G21" s="177"/>
      <c r="H21" s="177"/>
      <c r="I21" s="177"/>
      <c r="J21" s="263">
        <f>记录仪!$D$27</f>
        <v>0</v>
      </c>
      <c r="K21" s="66">
        <f>J21/E15</f>
        <v>0</v>
      </c>
      <c r="L21" s="235"/>
      <c r="M21" s="235"/>
      <c r="N21" s="235"/>
      <c r="O21" s="235"/>
      <c r="P21" s="235"/>
      <c r="Q21" s="235"/>
      <c r="R21" s="272"/>
      <c r="S21" s="224"/>
      <c r="U21" s="114"/>
      <c r="V21" s="195"/>
      <c r="W21" s="195"/>
      <c r="X21" s="116"/>
      <c r="Z21" s="114"/>
      <c r="AA21" s="195"/>
      <c r="AB21" s="195"/>
      <c r="AC21" s="116"/>
    </row>
    <row r="22" spans="2:30" s="56" customFormat="1">
      <c r="B22" s="274"/>
      <c r="C22" s="535"/>
      <c r="D22" s="65" t="s">
        <v>107</v>
      </c>
      <c r="E22" s="177"/>
      <c r="F22" s="177"/>
      <c r="G22" s="177"/>
      <c r="H22" s="177"/>
      <c r="I22" s="177"/>
      <c r="J22" s="263">
        <f>记录仪!$D$28*L22</f>
        <v>323000</v>
      </c>
      <c r="K22" s="66">
        <f>J22/E14</f>
        <v>135828.42724978973</v>
      </c>
      <c r="L22" s="304">
        <v>1</v>
      </c>
      <c r="M22" s="307" t="s">
        <v>159</v>
      </c>
      <c r="N22" s="306"/>
      <c r="O22" s="235"/>
      <c r="P22" s="235"/>
      <c r="Q22" s="235"/>
      <c r="R22" s="272"/>
      <c r="S22" s="224"/>
      <c r="U22" s="28"/>
      <c r="V22" s="30"/>
      <c r="W22" s="30"/>
      <c r="X22" s="28"/>
      <c r="Z22" s="28"/>
      <c r="AA22" s="30"/>
      <c r="AB22" s="30"/>
      <c r="AC22" s="28"/>
      <c r="AD22" s="30"/>
    </row>
    <row r="23" spans="2:30" s="56" customFormat="1">
      <c r="B23" s="274"/>
      <c r="C23" s="535"/>
      <c r="D23" s="65" t="s">
        <v>62</v>
      </c>
      <c r="E23" s="543">
        <f>J25/J24</f>
        <v>2.4032176984583677</v>
      </c>
      <c r="F23" s="543"/>
      <c r="G23" s="177"/>
      <c r="H23" s="177"/>
      <c r="I23" s="177"/>
      <c r="J23" s="67">
        <f>J20+J21+J22</f>
        <v>343000</v>
      </c>
      <c r="K23" s="66">
        <f>J23/E15</f>
        <v>53178.294573643412</v>
      </c>
      <c r="L23" s="245">
        <f>J24*R15-(J25-J16-J18)</f>
        <v>-243303.55783462757</v>
      </c>
      <c r="M23" s="305"/>
      <c r="N23" s="235"/>
      <c r="O23" s="235"/>
      <c r="P23" s="235"/>
      <c r="Q23" s="235"/>
      <c r="R23" s="272"/>
      <c r="S23" s="224"/>
      <c r="U23" s="28"/>
      <c r="V23" s="30"/>
      <c r="W23" s="30"/>
      <c r="X23" s="28"/>
      <c r="Z23" s="28"/>
      <c r="AA23" s="30"/>
      <c r="AB23" s="30"/>
      <c r="AC23" s="28"/>
      <c r="AD23" s="30"/>
    </row>
    <row r="24" spans="2:30" s="56" customFormat="1">
      <c r="B24" s="274"/>
      <c r="C24" s="535"/>
      <c r="D24" s="57" t="s">
        <v>63</v>
      </c>
      <c r="E24" s="68"/>
      <c r="F24" s="180"/>
      <c r="G24" s="235"/>
      <c r="H24" s="235"/>
      <c r="I24" s="236"/>
      <c r="J24" s="69">
        <f>J19+J18+J16+J17-J23</f>
        <v>244438.19400000002</v>
      </c>
      <c r="K24" s="64">
        <f>J24/E15</f>
        <v>37897.39441860465</v>
      </c>
      <c r="L24" s="235"/>
      <c r="M24" s="235"/>
      <c r="N24" s="235"/>
      <c r="O24" s="235"/>
      <c r="P24" s="180" t="s">
        <v>64</v>
      </c>
      <c r="Q24" s="235"/>
      <c r="R24" s="272"/>
      <c r="S24" s="224"/>
      <c r="U24" s="30"/>
      <c r="V24" s="30"/>
      <c r="W24" s="30"/>
      <c r="X24" s="30"/>
      <c r="Z24" s="30"/>
      <c r="AA24" s="30"/>
      <c r="AB24" s="30"/>
      <c r="AC24" s="30"/>
      <c r="AD24" s="30"/>
    </row>
    <row r="25" spans="2:30" s="56" customFormat="1" ht="17" thickBot="1">
      <c r="B25" s="274"/>
      <c r="C25" s="536"/>
      <c r="D25" s="70" t="s">
        <v>65</v>
      </c>
      <c r="E25" s="71"/>
      <c r="F25" s="72"/>
      <c r="G25" s="73"/>
      <c r="H25" s="73"/>
      <c r="I25" s="74"/>
      <c r="J25" s="75">
        <f>J19+J18+J16+J17</f>
        <v>587438.19400000002</v>
      </c>
      <c r="K25" s="76">
        <f>J25/E15</f>
        <v>91075.688992248062</v>
      </c>
      <c r="L25" s="235"/>
      <c r="M25" s="235"/>
      <c r="N25" s="235"/>
      <c r="O25" s="235"/>
      <c r="P25" s="180">
        <f>L26-L30</f>
        <v>-3589.4259203511465</v>
      </c>
      <c r="Q25" s="235"/>
      <c r="R25" s="272"/>
      <c r="S25" s="224"/>
      <c r="Z25" s="30"/>
      <c r="AA25" s="30"/>
      <c r="AB25" s="30"/>
      <c r="AC25" s="30"/>
      <c r="AD25" s="30"/>
    </row>
    <row r="26" spans="2:30" s="56" customFormat="1" ht="17" customHeight="1" thickBot="1">
      <c r="B26" s="274"/>
      <c r="C26" s="257"/>
      <c r="D26" s="79" t="s">
        <v>105</v>
      </c>
      <c r="E26" s="80">
        <f>记录仪!$D$16*100</f>
        <v>137.98742358789167</v>
      </c>
      <c r="F26" s="81">
        <f>E26</f>
        <v>137.98742358789167</v>
      </c>
      <c r="G26" s="82">
        <f>ABS(F26)/100/MAX(0.001,1-ABS(F26)/100)</f>
        <v>1379.8742358789166</v>
      </c>
      <c r="H26" s="115">
        <f>G26/G28*100</f>
        <v>99.998268655886875</v>
      </c>
      <c r="I26" s="83">
        <f>F26*H26/100</f>
        <v>137.98503455075652</v>
      </c>
      <c r="J26" s="84">
        <f>($J$25-$M$6-$J$23)*I26/100</f>
        <v>327629.17402759229</v>
      </c>
      <c r="K26" s="85">
        <f>J26/$E$15</f>
        <v>50795.220779471674</v>
      </c>
      <c r="L26" s="86">
        <f t="shared" ref="L26" si="0">J26-$J$17</f>
        <v>-252968.34997240768</v>
      </c>
      <c r="M26" s="77">
        <f t="shared" ref="M26" si="1">L26/$E$19</f>
        <v>-58422.251725729257</v>
      </c>
      <c r="N26" s="78">
        <f t="shared" ref="N26" si="2">K26-$K$17</f>
        <v>-39219.899220528321</v>
      </c>
      <c r="O26" s="87">
        <f>N26/MAX(0.01,$K$17)*100</f>
        <v>-43.570345982461973</v>
      </c>
      <c r="P26" s="88">
        <v>1</v>
      </c>
      <c r="Q26" s="89" t="s">
        <v>66</v>
      </c>
      <c r="R26" s="525" t="s">
        <v>67</v>
      </c>
      <c r="S26" s="224"/>
    </row>
    <row r="27" spans="2:30" s="56" customFormat="1" ht="17" customHeight="1" thickBot="1">
      <c r="B27" s="274"/>
      <c r="C27" s="528" t="s">
        <v>68</v>
      </c>
      <c r="D27" s="520"/>
      <c r="E27" s="529">
        <f>(40-R9)/(40-10)*100</f>
        <v>2.3333333333333428</v>
      </c>
      <c r="F27" s="530"/>
      <c r="G27" s="117">
        <f>E27/100/(1-E27/100)</f>
        <v>2.3890784982935252E-2</v>
      </c>
      <c r="H27" s="118">
        <f>G27/G28*100</f>
        <v>1.731344113111787E-3</v>
      </c>
      <c r="I27" s="90">
        <f>E27*H27/100</f>
        <v>4.0398029305941864E-5</v>
      </c>
      <c r="J27" s="91">
        <f>($J$25-$M$6-$J$23)*I27/100</f>
        <v>9.5920351195619091E-2</v>
      </c>
      <c r="K27" s="92">
        <f>J27/$E$15</f>
        <v>1.4871372278390556E-2</v>
      </c>
      <c r="L27" s="93">
        <f>J27-$J$19</f>
        <v>9.5920351195619091E-2</v>
      </c>
      <c r="M27" s="94">
        <f>L27/$E$19</f>
        <v>2.2152506049796558E-2</v>
      </c>
      <c r="N27" s="95">
        <f>L27/$E$15</f>
        <v>1.4871372278390556E-2</v>
      </c>
      <c r="O27" s="96">
        <f>N27/MAX($K$19,0.1)*100</f>
        <v>14.871372278390554</v>
      </c>
      <c r="P27" s="97">
        <v>2</v>
      </c>
      <c r="Q27" s="98" t="s">
        <v>69</v>
      </c>
      <c r="R27" s="525"/>
      <c r="S27" s="224"/>
    </row>
    <row r="28" spans="2:30" s="56" customFormat="1" ht="17" hidden="1" customHeight="1" thickBot="1">
      <c r="B28" s="274"/>
      <c r="C28" s="531" t="s">
        <v>70</v>
      </c>
      <c r="D28" s="532"/>
      <c r="E28" s="99"/>
      <c r="F28" s="246"/>
      <c r="G28" s="120">
        <f>G26+G27</f>
        <v>1379.8981266638996</v>
      </c>
      <c r="H28" s="247"/>
      <c r="I28" s="247"/>
      <c r="J28" s="100"/>
      <c r="K28" s="101"/>
      <c r="L28" s="248"/>
      <c r="M28" s="249"/>
      <c r="N28" s="250"/>
      <c r="O28" s="251"/>
      <c r="P28" s="252"/>
      <c r="Q28" s="253"/>
      <c r="R28" s="267"/>
      <c r="S28" s="224"/>
    </row>
    <row r="29" spans="2:30" s="56" customFormat="1" ht="19" hidden="1" customHeight="1" thickBot="1">
      <c r="B29" s="274"/>
      <c r="C29" s="533" t="s">
        <v>71</v>
      </c>
      <c r="D29" s="533"/>
      <c r="E29" s="99"/>
      <c r="F29" s="246"/>
      <c r="G29" s="247"/>
      <c r="H29" s="247"/>
      <c r="I29" s="247"/>
      <c r="J29" s="102">
        <f>$J$25-J26-J27</f>
        <v>259808.92405205654</v>
      </c>
      <c r="K29" s="101"/>
      <c r="L29" s="248"/>
      <c r="M29" s="249"/>
      <c r="N29" s="250"/>
      <c r="O29" s="251"/>
      <c r="P29" s="252"/>
      <c r="Q29" s="253"/>
      <c r="R29" s="267"/>
      <c r="S29" s="224"/>
    </row>
    <row r="30" spans="2:30" s="56" customFormat="1" ht="17" thickBot="1">
      <c r="B30" s="274"/>
      <c r="C30" s="520" t="s">
        <v>56</v>
      </c>
      <c r="D30" s="520"/>
      <c r="E30" s="103"/>
      <c r="F30" s="254"/>
      <c r="G30" s="254"/>
      <c r="H30" s="254"/>
      <c r="I30" s="254"/>
      <c r="J30" s="91">
        <f>J29-$M$6-$J$23*$N$6/100</f>
        <v>249378.92405205654</v>
      </c>
      <c r="K30" s="104">
        <f>J30/$E$15</f>
        <v>38663.399077838221</v>
      </c>
      <c r="L30" s="105">
        <f>J16-J30</f>
        <v>-249378.92405205654</v>
      </c>
      <c r="M30" s="105">
        <f>L30/E19</f>
        <v>-57593.285000474949</v>
      </c>
      <c r="N30" s="106">
        <f>L30/E15</f>
        <v>-38663.399077838221</v>
      </c>
      <c r="O30" s="107">
        <f>J16/J30*100</f>
        <v>0</v>
      </c>
      <c r="P30" s="108">
        <v>3</v>
      </c>
      <c r="Q30" s="109" t="s">
        <v>72</v>
      </c>
      <c r="R30" s="521" t="s">
        <v>73</v>
      </c>
      <c r="S30" s="224"/>
    </row>
    <row r="31" spans="2:30" s="56" customFormat="1" ht="17" thickBot="1">
      <c r="B31" s="274"/>
      <c r="C31" s="523" t="s">
        <v>58</v>
      </c>
      <c r="D31" s="524"/>
      <c r="E31" s="275"/>
      <c r="F31" s="276"/>
      <c r="G31" s="276"/>
      <c r="H31" s="276"/>
      <c r="I31" s="276"/>
      <c r="J31" s="277">
        <f>$M$6+$J$23*$N$6/100</f>
        <v>10430</v>
      </c>
      <c r="K31" s="278">
        <f>J31/$E$15</f>
        <v>1617.0542635658915</v>
      </c>
      <c r="L31" s="279">
        <f>J18-J31</f>
        <v>-3589.33</v>
      </c>
      <c r="M31" s="279">
        <f>L31/E19</f>
        <v>-828.94457274826789</v>
      </c>
      <c r="N31" s="280">
        <f>L31/E15</f>
        <v>-556.48527131782942</v>
      </c>
      <c r="O31" s="281">
        <f>J18/J31*100</f>
        <v>65.586481303930967</v>
      </c>
      <c r="P31" s="282">
        <v>4</v>
      </c>
      <c r="Q31" s="283" t="s">
        <v>74</v>
      </c>
      <c r="R31" s="522"/>
      <c r="S31" s="224"/>
    </row>
    <row r="32" spans="2:30" ht="17" thickTop="1">
      <c r="B32" s="195"/>
      <c r="C32" s="110"/>
      <c r="D32" s="110"/>
      <c r="E32" s="125"/>
      <c r="F32" s="125"/>
      <c r="G32" s="125"/>
      <c r="H32" s="125"/>
      <c r="I32" s="125"/>
      <c r="J32" s="125"/>
      <c r="K32" s="125"/>
      <c r="L32" s="266"/>
      <c r="M32" s="266"/>
      <c r="N32" s="266"/>
      <c r="O32" s="266"/>
      <c r="P32" s="125"/>
      <c r="Q32" s="125"/>
      <c r="R32" s="125"/>
      <c r="S32" s="195"/>
    </row>
    <row r="33" spans="2:19">
      <c r="B33" s="195"/>
      <c r="C33" s="122"/>
      <c r="D33" s="122"/>
      <c r="E33" s="265"/>
      <c r="F33" s="265"/>
      <c r="G33" s="265"/>
      <c r="H33" s="265"/>
      <c r="I33" s="265"/>
      <c r="J33" s="125"/>
      <c r="K33" s="125"/>
      <c r="L33" s="125"/>
      <c r="M33" s="125"/>
      <c r="N33" s="125"/>
      <c r="O33" s="125"/>
      <c r="P33" s="125"/>
      <c r="Q33" s="125"/>
      <c r="R33" s="125"/>
      <c r="S33" s="195"/>
    </row>
    <row r="34" spans="2:19">
      <c r="B34" s="195"/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95"/>
    </row>
    <row r="35" spans="2:19">
      <c r="B35" s="195"/>
      <c r="C35" s="122"/>
      <c r="D35" s="122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95"/>
    </row>
    <row r="36" spans="2:19">
      <c r="B36" s="195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95"/>
    </row>
    <row r="37" spans="2:19">
      <c r="B37" s="195"/>
      <c r="C37" s="122"/>
      <c r="D37" s="122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95"/>
    </row>
    <row r="38" spans="2:19">
      <c r="B38" s="195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95"/>
    </row>
    <row r="39" spans="2:19">
      <c r="B39" s="195"/>
      <c r="C39" s="122"/>
      <c r="D39" s="122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95"/>
    </row>
    <row r="40" spans="2:19">
      <c r="B40" s="195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95"/>
    </row>
    <row r="41" spans="2:19">
      <c r="B41" s="195"/>
      <c r="C41" s="122"/>
      <c r="D41" s="122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95"/>
    </row>
    <row r="42" spans="2:19">
      <c r="B42" s="195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95"/>
    </row>
    <row r="43" spans="2:19">
      <c r="B43" s="195"/>
      <c r="C43" s="122"/>
      <c r="D43" s="122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95"/>
    </row>
    <row r="44" spans="2:19">
      <c r="B44" s="195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95"/>
    </row>
    <row r="45" spans="2:19">
      <c r="B45" s="195"/>
      <c r="C45" s="207"/>
      <c r="D45" s="122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95"/>
    </row>
    <row r="46" spans="2:19">
      <c r="B46" s="207"/>
      <c r="C46" s="114"/>
      <c r="D46" s="25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207"/>
    </row>
    <row r="47" spans="2:19">
      <c r="B47" s="221"/>
      <c r="C47" s="255"/>
      <c r="D47" s="122"/>
      <c r="E47" s="255"/>
      <c r="F47" s="255"/>
      <c r="G47" s="255"/>
      <c r="H47" s="255"/>
      <c r="I47" s="255"/>
      <c r="J47" s="255"/>
      <c r="K47" s="255"/>
      <c r="L47" s="255"/>
      <c r="M47" s="255"/>
      <c r="N47" s="255"/>
      <c r="O47" s="255"/>
      <c r="P47" s="255"/>
      <c r="Q47" s="255"/>
      <c r="R47" s="255"/>
      <c r="S47" s="221"/>
    </row>
    <row r="48" spans="2:19">
      <c r="I48" s="28"/>
      <c r="J48" s="28"/>
      <c r="K48" s="27"/>
      <c r="L48" s="28"/>
      <c r="M48" s="28"/>
      <c r="N48" s="28"/>
      <c r="O48" s="28"/>
      <c r="P48" s="28"/>
      <c r="Q48" s="28"/>
      <c r="R48" s="28"/>
    </row>
    <row r="49" spans="9:18">
      <c r="I49" s="28"/>
      <c r="J49" s="28"/>
      <c r="K49" s="27"/>
      <c r="L49" s="28"/>
      <c r="M49" s="28"/>
      <c r="N49" s="28"/>
      <c r="O49" s="28"/>
      <c r="P49" s="28"/>
      <c r="Q49" s="28"/>
      <c r="R49" s="28"/>
    </row>
    <row r="50" spans="9:18">
      <c r="I50" s="28"/>
      <c r="J50" s="30"/>
      <c r="K50" s="30"/>
      <c r="L50" s="30"/>
      <c r="M50" s="30"/>
      <c r="N50" s="30"/>
      <c r="O50" s="30"/>
      <c r="P50" s="30"/>
      <c r="Q50" s="30"/>
      <c r="R50" s="28"/>
    </row>
    <row r="51" spans="9:18">
      <c r="I51" s="28"/>
      <c r="J51" s="30"/>
      <c r="K51" s="30"/>
      <c r="L51" s="30"/>
      <c r="M51" s="30"/>
      <c r="N51" s="30"/>
      <c r="O51" s="30"/>
      <c r="P51" s="30"/>
      <c r="Q51" s="30"/>
      <c r="R51" s="28"/>
    </row>
    <row r="52" spans="9:18">
      <c r="I52" s="28"/>
      <c r="J52" s="28"/>
      <c r="K52" s="28"/>
      <c r="L52" s="28"/>
      <c r="M52" s="28"/>
      <c r="N52" s="28"/>
      <c r="O52" s="28"/>
      <c r="P52" s="28"/>
      <c r="Q52" s="28"/>
      <c r="R52" s="28"/>
    </row>
    <row r="53" spans="9:18">
      <c r="I53" s="28"/>
      <c r="J53" s="28"/>
      <c r="K53" s="28"/>
      <c r="L53" s="28"/>
      <c r="M53" s="28"/>
      <c r="N53" s="28"/>
      <c r="O53" s="28"/>
      <c r="P53" s="28"/>
      <c r="Q53" s="28"/>
      <c r="R53" s="28"/>
    </row>
    <row r="54" spans="9:18">
      <c r="I54" s="28"/>
      <c r="J54" s="28"/>
      <c r="K54" s="28"/>
      <c r="L54" s="28"/>
      <c r="M54" s="28"/>
      <c r="N54" s="28"/>
      <c r="O54" s="28"/>
      <c r="P54" s="28"/>
      <c r="Q54" s="28"/>
      <c r="R54" s="28"/>
    </row>
    <row r="55" spans="9:18"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spans="9:18">
      <c r="I56" s="28"/>
      <c r="J56" s="28"/>
      <c r="K56" s="28"/>
      <c r="L56" s="28"/>
      <c r="M56" s="28"/>
      <c r="N56" s="28"/>
      <c r="O56" s="28"/>
      <c r="P56" s="28"/>
      <c r="Q56" s="28"/>
      <c r="R56" s="28"/>
    </row>
    <row r="57" spans="9:18">
      <c r="I57" s="28"/>
      <c r="J57" s="28"/>
      <c r="K57" s="28"/>
      <c r="L57" s="28"/>
      <c r="M57" s="28"/>
      <c r="N57" s="28"/>
      <c r="O57" s="28"/>
      <c r="P57" s="28"/>
      <c r="Q57" s="28"/>
      <c r="R57" s="28"/>
    </row>
    <row r="62" spans="9:18">
      <c r="I62" s="4"/>
      <c r="J62" s="4"/>
    </row>
    <row r="63" spans="9:18">
      <c r="I63" s="4"/>
      <c r="J63" s="4"/>
    </row>
  </sheetData>
  <dataConsolidate/>
  <mergeCells count="30">
    <mergeCell ref="AA16:AB16"/>
    <mergeCell ref="C8:D9"/>
    <mergeCell ref="E8:F8"/>
    <mergeCell ref="E9:F9"/>
    <mergeCell ref="C3:R3"/>
    <mergeCell ref="C5:D6"/>
    <mergeCell ref="E5:F5"/>
    <mergeCell ref="E6:F6"/>
    <mergeCell ref="C12:D13"/>
    <mergeCell ref="E12:K12"/>
    <mergeCell ref="L12:O12"/>
    <mergeCell ref="P12:P13"/>
    <mergeCell ref="Q12:R13"/>
    <mergeCell ref="E13:F13"/>
    <mergeCell ref="G13:H13"/>
    <mergeCell ref="R5:R6"/>
    <mergeCell ref="C30:D30"/>
    <mergeCell ref="R30:R31"/>
    <mergeCell ref="C31:D31"/>
    <mergeCell ref="R26:R27"/>
    <mergeCell ref="V16:W16"/>
    <mergeCell ref="C27:D27"/>
    <mergeCell ref="E27:F27"/>
    <mergeCell ref="C28:D28"/>
    <mergeCell ref="C29:D29"/>
    <mergeCell ref="C14:C25"/>
    <mergeCell ref="E14:F14"/>
    <mergeCell ref="E15:F15"/>
    <mergeCell ref="E19:F19"/>
    <mergeCell ref="E23:F23"/>
  </mergeCells>
  <phoneticPr fontId="2" type="noConversion"/>
  <conditionalFormatting sqref="L30:O31 L26:O26">
    <cfRule type="colorScale" priority="15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L31:M31">
    <cfRule type="colorScale" priority="14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30:M30">
    <cfRule type="colorScale" priority="13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3">
    <cfRule type="colorScale" priority="12">
      <colorScale>
        <cfvo type="num" val="0"/>
        <cfvo type="num" val="0"/>
        <color theme="1"/>
        <color theme="0"/>
      </colorScale>
    </cfRule>
  </conditionalFormatting>
  <conditionalFormatting sqref="Q16">
    <cfRule type="colorScale" priority="10">
      <colorScale>
        <cfvo type="num" val="0"/>
        <cfvo type="num" val="0"/>
        <color theme="1"/>
        <color theme="0"/>
      </colorScale>
    </cfRule>
  </conditionalFormatting>
  <conditionalFormatting sqref="Q15">
    <cfRule type="iconSet" priority="11">
      <iconSet iconSet="3Arrows" reverse="1">
        <cfvo type="percent" val="0"/>
        <cfvo type="num" val="1" gte="0"/>
        <cfvo type="num" val="1.1858"/>
      </iconSet>
    </cfRule>
  </conditionalFormatting>
  <conditionalFormatting sqref="N30">
    <cfRule type="colorScale" priority="9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N31">
    <cfRule type="colorScale" priority="8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7:O29">
    <cfRule type="colorScale" priority="3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30:O31">
    <cfRule type="colorScale" priority="2">
      <colorScale>
        <cfvo type="num" val="100"/>
        <cfvo type="num" val="100"/>
        <color theme="5" tint="0.59999389629810485"/>
        <color theme="9" tint="0.59999389629810485"/>
      </colorScale>
    </cfRule>
  </conditionalFormatting>
  <conditionalFormatting sqref="P25">
    <cfRule type="colorScale" priority="1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30">
    <cfRule type="colorScale" priority="16">
      <colorScale>
        <cfvo type="num" val="80"/>
        <cfvo type="num" val="100"/>
        <cfvo type="num" val="120"/>
        <color theme="5" tint="0.59999389629810485"/>
        <color theme="7" tint="0.59999389629810485"/>
        <color theme="9" tint="0.59999389629810485"/>
      </colorScale>
    </cfRule>
    <cfRule type="iconSet" priority="17">
      <iconSet iconSet="5Arrows" reverse="1">
        <cfvo type="percent" val="0"/>
        <cfvo type="num" val="80"/>
        <cfvo type="num" val="100"/>
        <cfvo type="num" val="100" gte="0"/>
        <cfvo type="num" val="120" gte="0"/>
      </iconSet>
    </cfRule>
  </conditionalFormatting>
  <conditionalFormatting sqref="L27:L29">
    <cfRule type="iconSet" priority="5">
      <iconSet>
        <cfvo type="percent" val="0"/>
        <cfvo type="percent" val="33"/>
        <cfvo type="percent" val="67"/>
      </iconSet>
    </cfRule>
  </conditionalFormatting>
  <conditionalFormatting sqref="L31">
    <cfRule type="iconSet" priority="25">
      <iconSet>
        <cfvo type="percent" val="0"/>
        <cfvo type="num" val="-33"/>
        <cfvo type="num" val="0"/>
      </iconSet>
    </cfRule>
  </conditionalFormatting>
  <conditionalFormatting sqref="O31">
    <cfRule type="colorScale" priority="26">
      <colorScale>
        <cfvo type="num" val="100"/>
        <cfvo type="num" val="100"/>
        <color theme="5" tint="0.59999389629810485"/>
        <color theme="9" tint="0.59999389629810485"/>
      </colorScale>
    </cfRule>
    <cfRule type="iconSet" priority="27">
      <iconSet iconSet="3Symbols2">
        <cfvo type="percent" val="0"/>
        <cfvo type="num" val="50"/>
        <cfvo type="num" val="80" gte="0"/>
      </iconSet>
    </cfRule>
    <cfRule type="iconSet" priority="28">
      <iconSet iconSet="3ArrowsGray">
        <cfvo type="percent" val="0"/>
        <cfvo type="percent" val="33"/>
        <cfvo type="percent" val="67"/>
      </iconSet>
    </cfRule>
  </conditionalFormatting>
  <conditionalFormatting sqref="L26">
    <cfRule type="iconSet" priority="34">
      <iconSet>
        <cfvo type="percent" val="0"/>
        <cfvo type="percent" val="33"/>
        <cfvo type="percent" val="67"/>
      </iconSet>
    </cfRule>
  </conditionalFormatting>
  <hyperlinks>
    <hyperlink ref="D14" r:id="rId1" xr:uid="{94BEF5DB-D903-3340-8FF9-BF33B2F56E2B}"/>
    <hyperlink ref="Q8" r:id="rId2" xr:uid="{B86E7777-D097-6D49-8B22-7BE4167F1592}"/>
    <hyperlink ref="R8" r:id="rId3" xr:uid="{67A0D96A-891B-6840-ADE3-E55C48123988}"/>
    <hyperlink ref="P8" r:id="rId4" xr:uid="{75461629-DE50-0A47-8557-4399605DFC37}"/>
    <hyperlink ref="P5" location="说明!A1" display="目录" xr:uid="{9E2AE5BB-57B2-B745-A997-606EEFED3CDF}"/>
  </hyperlinks>
  <pageMargins left="0.7" right="0.7" top="0.75" bottom="0.75" header="0.3" footer="0.3"/>
  <drawing r:id="rId5"/>
  <picture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6FDF2AA6-0D76-E943-B6EC-5BDC2810C9FE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24" id="{0D570716-ED24-1249-B13C-540CEEE51F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afficLights1" iconId="0"/>
              <x14:cfIcon iconSet="3TrafficLights1" iconId="0"/>
              <x14:cfIcon iconSet="3TrafficLights1" iconId="2"/>
            </x14:iconSet>
          </x14:cfRule>
          <xm:sqref>L30</xm:sqref>
        </x14:conditionalFormatting>
        <x14:conditionalFormatting xmlns:xm="http://schemas.microsoft.com/office/excel/2006/main">
          <x14:cfRule type="iconSet" priority="4" id="{3A16C4F8-764C-2044-9A0A-0DE5E08B0125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O27:O29</xm:sqref>
        </x14:conditionalFormatting>
        <x14:conditionalFormatting xmlns:xm="http://schemas.microsoft.com/office/excel/2006/main">
          <x14:cfRule type="iconSet" priority="6" id="{570FDB6C-1D28-D340-AB73-B5D82E6B63E7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L27:L29</xm:sqref>
        </x14:conditionalFormatting>
        <x14:conditionalFormatting xmlns:xm="http://schemas.microsoft.com/office/excel/2006/main">
          <x14:cfRule type="iconSet" priority="7" id="{77820068-354C-624E-B421-A22B87389793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N27:N29</xm:sqref>
        </x14:conditionalFormatting>
        <x14:conditionalFormatting xmlns:xm="http://schemas.microsoft.com/office/excel/2006/main">
          <x14:cfRule type="iconSet" priority="29" id="{EC9BE7B0-61EB-3F4E-942D-984C5E47FECD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30" id="{B7919251-9985-1B4D-9FA4-F956937AC34A}">
            <x14:iconSet custom="1">
              <x14:cfvo type="percent">
                <xm:f>0</xm:f>
              </x14:cfvo>
              <x14:cfvo type="num">
                <xm:f>-10</xm:f>
              </x14:cfvo>
              <x14:cfvo type="num">
                <xm:f>10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L31</xm:sqref>
        </x14:conditionalFormatting>
        <x14:conditionalFormatting xmlns:xm="http://schemas.microsoft.com/office/excel/2006/main">
          <x14:cfRule type="iconSet" priority="37" id="{F4C7B036-779F-6149-B9E5-7CEBC3B41CF0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L26</xm:sqref>
        </x14:conditionalFormatting>
        <x14:conditionalFormatting xmlns:xm="http://schemas.microsoft.com/office/excel/2006/main">
          <x14:cfRule type="iconSet" priority="38" id="{2C6F198B-B317-B741-9C45-C34A3DCE9EDF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N26</xm:sqref>
        </x14:conditionalFormatting>
        <x14:conditionalFormatting xmlns:xm="http://schemas.microsoft.com/office/excel/2006/main">
          <x14:cfRule type="iconSet" priority="39" id="{8CF1CE77-DB64-C647-91D1-F05E4F8FB4B0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F4FB-1CE1-9049-BDE7-0C5E988478A3}">
  <dimension ref="A3:AD75"/>
  <sheetViews>
    <sheetView showGridLines="0" zoomScale="39" zoomScaleNormal="39" workbookViewId="0">
      <selection activeCell="A2" sqref="A2:XFD2"/>
    </sheetView>
  </sheetViews>
  <sheetFormatPr baseColWidth="10" defaultRowHeight="16"/>
  <cols>
    <col min="3" max="3" width="14.1640625" bestFit="1" customWidth="1"/>
    <col min="4" max="4" width="11" bestFit="1" customWidth="1"/>
    <col min="5" max="5" width="13.5" bestFit="1" customWidth="1"/>
    <col min="6" max="11" width="11" bestFit="1" customWidth="1"/>
    <col min="12" max="13" width="13.6640625" bestFit="1" customWidth="1"/>
    <col min="14" max="14" width="12.5" bestFit="1" customWidth="1"/>
    <col min="16" max="17" width="11.1640625" customWidth="1"/>
    <col min="18" max="23" width="4.6640625" customWidth="1"/>
    <col min="24" max="24" width="11.1640625" customWidth="1"/>
    <col min="25" max="30" width="5.1640625" customWidth="1"/>
  </cols>
  <sheetData>
    <row r="3" spans="1:15" ht="17" thickBot="1">
      <c r="B3" s="125" t="s">
        <v>170</v>
      </c>
      <c r="C3" s="122"/>
      <c r="D3" s="125" t="s">
        <v>170</v>
      </c>
      <c r="E3" s="122"/>
      <c r="F3" s="125" t="s">
        <v>170</v>
      </c>
      <c r="G3" s="122"/>
      <c r="H3" s="125" t="s">
        <v>170</v>
      </c>
      <c r="L3" s="398"/>
      <c r="M3" s="398"/>
      <c r="N3" s="401"/>
      <c r="O3" s="398"/>
    </row>
    <row r="4" spans="1:15" ht="16" customHeight="1" thickBot="1">
      <c r="B4" s="122"/>
      <c r="C4" s="125" t="s">
        <v>170</v>
      </c>
      <c r="D4" s="122"/>
      <c r="E4" s="378" t="s">
        <v>165</v>
      </c>
      <c r="F4" s="396">
        <f>卓尔金历!F41</f>
        <v>1.3798742358789167</v>
      </c>
      <c r="G4" s="125" t="s">
        <v>170</v>
      </c>
      <c r="H4" s="122"/>
      <c r="L4" s="398"/>
      <c r="M4" s="398" t="s">
        <v>175</v>
      </c>
      <c r="N4" s="401" t="s">
        <v>176</v>
      </c>
      <c r="O4" s="398"/>
    </row>
    <row r="5" spans="1:15" ht="17" customHeight="1">
      <c r="B5" s="125" t="s">
        <v>170</v>
      </c>
      <c r="C5" s="122"/>
      <c r="D5" s="125" t="s">
        <v>170</v>
      </c>
      <c r="E5" s="122"/>
      <c r="F5" s="125" t="s">
        <v>170</v>
      </c>
      <c r="G5" s="122"/>
      <c r="H5" s="125" t="s">
        <v>170</v>
      </c>
      <c r="J5" s="607" t="s">
        <v>146</v>
      </c>
      <c r="L5" s="398"/>
      <c r="M5" s="398">
        <v>61371.51</v>
      </c>
      <c r="N5" s="401">
        <f>N7+O7</f>
        <v>30977</v>
      </c>
      <c r="O5" s="398"/>
    </row>
    <row r="6" spans="1:15">
      <c r="B6" s="122"/>
      <c r="C6" s="125" t="s">
        <v>170</v>
      </c>
      <c r="D6" s="122"/>
      <c r="E6" s="379" t="s">
        <v>166</v>
      </c>
      <c r="F6" s="379" t="s">
        <v>167</v>
      </c>
      <c r="G6" s="379" t="s">
        <v>168</v>
      </c>
      <c r="H6" s="122"/>
      <c r="J6" s="608"/>
      <c r="L6" s="398"/>
      <c r="M6" s="398"/>
      <c r="N6" s="401" t="s">
        <v>177</v>
      </c>
      <c r="O6" s="398" t="s">
        <v>178</v>
      </c>
    </row>
    <row r="7" spans="1:15" ht="17" thickBot="1">
      <c r="B7" s="125" t="s">
        <v>170</v>
      </c>
      <c r="C7" s="122"/>
      <c r="D7" s="378" t="s">
        <v>169</v>
      </c>
      <c r="E7" s="385">
        <f>MAX(-F4,0)</f>
        <v>0</v>
      </c>
      <c r="F7" s="385">
        <f>1-E7-G7</f>
        <v>0.62012576412108333</v>
      </c>
      <c r="G7" s="385">
        <f>MAX(F4-1,0)</f>
        <v>0.37987423587891667</v>
      </c>
      <c r="H7" s="125" t="s">
        <v>170</v>
      </c>
      <c r="J7" s="609"/>
      <c r="L7" s="398"/>
      <c r="M7" s="398"/>
      <c r="N7" s="401">
        <v>24196</v>
      </c>
      <c r="O7" s="398">
        <v>6781</v>
      </c>
    </row>
    <row r="8" spans="1:15">
      <c r="B8" s="122"/>
      <c r="C8" s="395" t="s">
        <v>171</v>
      </c>
      <c r="D8" s="381">
        <f>M5+N5</f>
        <v>92348.510000000009</v>
      </c>
      <c r="E8" s="385">
        <f>$D$8*E7</f>
        <v>0</v>
      </c>
      <c r="F8" s="389">
        <f>$D$8*F7</f>
        <v>57267.690329193509</v>
      </c>
      <c r="G8" s="385">
        <f>$D$8*G7</f>
        <v>35080.819670806501</v>
      </c>
      <c r="H8" s="122"/>
    </row>
    <row r="9" spans="1:15">
      <c r="B9" s="125" t="s">
        <v>170</v>
      </c>
      <c r="C9" s="395" t="s">
        <v>180</v>
      </c>
      <c r="D9" s="385"/>
      <c r="E9" s="303"/>
      <c r="F9" s="303"/>
      <c r="G9" s="303">
        <f>50479.52+615.71</f>
        <v>51095.229999999996</v>
      </c>
      <c r="H9" s="125" t="s">
        <v>170</v>
      </c>
    </row>
    <row r="10" spans="1:15">
      <c r="B10" s="122"/>
      <c r="C10" s="395" t="s">
        <v>174</v>
      </c>
      <c r="D10" s="399"/>
      <c r="E10" s="394">
        <f t="shared" ref="E10:G10" si="0">E8-E9</f>
        <v>0</v>
      </c>
      <c r="F10" s="394">
        <f t="shared" si="0"/>
        <v>57267.690329193509</v>
      </c>
      <c r="G10" s="394">
        <f t="shared" si="0"/>
        <v>-16014.410329193495</v>
      </c>
      <c r="H10" s="122"/>
    </row>
    <row r="11" spans="1:15">
      <c r="B11" s="125" t="s">
        <v>170</v>
      </c>
      <c r="C11" s="122"/>
      <c r="D11" s="125" t="s">
        <v>170</v>
      </c>
      <c r="E11" s="122"/>
      <c r="F11" s="125" t="s">
        <v>170</v>
      </c>
      <c r="G11" s="122"/>
      <c r="H11" s="125" t="s">
        <v>170</v>
      </c>
    </row>
    <row r="12" spans="1:15">
      <c r="A12" s="181"/>
      <c r="B12" s="181"/>
      <c r="C12" s="181"/>
      <c r="D12" s="181"/>
      <c r="E12" s="181"/>
      <c r="F12" s="181"/>
      <c r="G12" s="181"/>
      <c r="H12" s="181"/>
    </row>
    <row r="13" spans="1:15">
      <c r="A13" s="181"/>
      <c r="B13" s="181"/>
      <c r="C13" s="181"/>
      <c r="D13" s="181"/>
      <c r="E13" s="181"/>
      <c r="F13" s="181"/>
      <c r="G13" s="181"/>
      <c r="H13" s="181"/>
    </row>
    <row r="14" spans="1:15">
      <c r="B14" s="122"/>
      <c r="C14" s="125" t="s">
        <v>170</v>
      </c>
      <c r="D14" s="122"/>
      <c r="E14" s="125"/>
      <c r="F14" s="122"/>
      <c r="G14" s="125"/>
      <c r="H14" s="122"/>
      <c r="I14" s="125"/>
      <c r="J14" s="122"/>
      <c r="K14" s="125"/>
      <c r="L14" s="122"/>
      <c r="M14" s="125"/>
      <c r="N14" s="122"/>
      <c r="O14" s="125"/>
    </row>
    <row r="15" spans="1:15">
      <c r="B15" s="125" t="s">
        <v>170</v>
      </c>
      <c r="C15" s="398" t="s">
        <v>175</v>
      </c>
      <c r="D15" s="125" t="s">
        <v>170</v>
      </c>
      <c r="E15" s="301">
        <v>1</v>
      </c>
      <c r="F15" s="301">
        <v>2</v>
      </c>
      <c r="G15" s="301">
        <v>3</v>
      </c>
      <c r="H15" s="301">
        <v>4</v>
      </c>
      <c r="I15" s="301">
        <v>5</v>
      </c>
      <c r="J15" s="301">
        <v>6</v>
      </c>
      <c r="K15" s="301">
        <v>7</v>
      </c>
      <c r="L15" s="301">
        <v>8</v>
      </c>
      <c r="M15" s="301">
        <v>9</v>
      </c>
      <c r="N15" s="301">
        <v>10</v>
      </c>
      <c r="O15" s="122"/>
    </row>
    <row r="16" spans="1:15">
      <c r="B16" s="122"/>
      <c r="C16" s="125" t="s">
        <v>170</v>
      </c>
      <c r="D16" s="122"/>
      <c r="E16" s="378">
        <v>1</v>
      </c>
      <c r="F16" s="378">
        <f>E16*(1-$E$17)</f>
        <v>0.25</v>
      </c>
      <c r="G16" s="378">
        <f t="shared" ref="G16:N16" si="1">F16*(1-$E$17)</f>
        <v>6.25E-2</v>
      </c>
      <c r="H16" s="378">
        <f t="shared" si="1"/>
        <v>1.5625E-2</v>
      </c>
      <c r="I16" s="378">
        <f t="shared" si="1"/>
        <v>3.90625E-3</v>
      </c>
      <c r="J16" s="378">
        <f t="shared" si="1"/>
        <v>9.765625E-4</v>
      </c>
      <c r="K16" s="378">
        <f t="shared" si="1"/>
        <v>2.44140625E-4</v>
      </c>
      <c r="L16" s="378">
        <f t="shared" si="1"/>
        <v>6.103515625E-5</v>
      </c>
      <c r="M16" s="378">
        <f t="shared" si="1"/>
        <v>1.52587890625E-5</v>
      </c>
      <c r="N16" s="378">
        <f t="shared" si="1"/>
        <v>3.814697265625E-6</v>
      </c>
      <c r="O16" s="125"/>
    </row>
    <row r="17" spans="1:15">
      <c r="B17" s="125" t="s">
        <v>170</v>
      </c>
      <c r="C17" s="122"/>
      <c r="D17" s="383" t="s">
        <v>163</v>
      </c>
      <c r="E17" s="134">
        <v>0.75</v>
      </c>
      <c r="F17" s="378">
        <f>F16*$E$17</f>
        <v>0.1875</v>
      </c>
      <c r="G17" s="378">
        <f t="shared" ref="G17:N17" si="2">G16*$E$17</f>
        <v>4.6875E-2</v>
      </c>
      <c r="H17" s="378">
        <f t="shared" si="2"/>
        <v>1.171875E-2</v>
      </c>
      <c r="I17" s="378">
        <f t="shared" si="2"/>
        <v>2.9296875E-3</v>
      </c>
      <c r="J17" s="378">
        <f t="shared" si="2"/>
        <v>7.32421875E-4</v>
      </c>
      <c r="K17" s="378">
        <f t="shared" si="2"/>
        <v>1.8310546875E-4</v>
      </c>
      <c r="L17" s="378">
        <f t="shared" si="2"/>
        <v>4.57763671875E-5</v>
      </c>
      <c r="M17" s="378">
        <f t="shared" si="2"/>
        <v>1.1444091796875E-5</v>
      </c>
      <c r="N17" s="378">
        <f t="shared" si="2"/>
        <v>2.86102294921875E-6</v>
      </c>
      <c r="O17" s="122"/>
    </row>
    <row r="18" spans="1:15">
      <c r="B18" s="122"/>
      <c r="C18" s="125" t="s">
        <v>170</v>
      </c>
      <c r="D18" s="382">
        <v>3</v>
      </c>
      <c r="E18" s="302">
        <f>_xlfn.IFS(E15&lt;$D18,E17,E15=$D18,E16,E15&gt;$D18,0)</f>
        <v>0.75</v>
      </c>
      <c r="F18" s="302">
        <f t="shared" ref="F18:N18" si="3">_xlfn.IFS(F15&lt;$D18,F17,F15=$D18,F16,F15&gt;$D18,0)</f>
        <v>0.1875</v>
      </c>
      <c r="G18" s="302">
        <f t="shared" si="3"/>
        <v>6.25E-2</v>
      </c>
      <c r="H18" s="302">
        <f t="shared" si="3"/>
        <v>0</v>
      </c>
      <c r="I18" s="302">
        <f t="shared" si="3"/>
        <v>0</v>
      </c>
      <c r="J18" s="302">
        <f t="shared" si="3"/>
        <v>0</v>
      </c>
      <c r="K18" s="302">
        <f t="shared" si="3"/>
        <v>0</v>
      </c>
      <c r="L18" s="302">
        <f t="shared" si="3"/>
        <v>0</v>
      </c>
      <c r="M18" s="302">
        <f t="shared" si="3"/>
        <v>0</v>
      </c>
      <c r="N18" s="302">
        <f t="shared" si="3"/>
        <v>0</v>
      </c>
      <c r="O18" s="125"/>
    </row>
    <row r="19" spans="1:15">
      <c r="B19" s="125" t="s">
        <v>170</v>
      </c>
      <c r="C19" s="395" t="s">
        <v>164</v>
      </c>
      <c r="D19" s="389">
        <f>F8</f>
        <v>57267.690329193509</v>
      </c>
      <c r="E19" s="385">
        <f>$D$19*E18-N5</f>
        <v>11973.76774689513</v>
      </c>
      <c r="F19" s="385">
        <f t="shared" ref="F19:N19" si="4">$D$19*F18</f>
        <v>10737.691936723782</v>
      </c>
      <c r="G19" s="385">
        <f t="shared" si="4"/>
        <v>3579.2306455745943</v>
      </c>
      <c r="H19" s="385">
        <f t="shared" si="4"/>
        <v>0</v>
      </c>
      <c r="I19" s="385">
        <f t="shared" si="4"/>
        <v>0</v>
      </c>
      <c r="J19" s="385">
        <f t="shared" si="4"/>
        <v>0</v>
      </c>
      <c r="K19" s="385">
        <f t="shared" si="4"/>
        <v>0</v>
      </c>
      <c r="L19" s="385">
        <f t="shared" si="4"/>
        <v>0</v>
      </c>
      <c r="M19" s="385">
        <f t="shared" si="4"/>
        <v>0</v>
      </c>
      <c r="N19" s="385">
        <f t="shared" si="4"/>
        <v>0</v>
      </c>
      <c r="O19" s="122"/>
    </row>
    <row r="20" spans="1:15">
      <c r="B20" s="122"/>
      <c r="C20" s="395" t="s">
        <v>180</v>
      </c>
      <c r="D20" s="385"/>
      <c r="E20" s="385"/>
      <c r="F20" s="303">
        <f>1789.4-10.2</f>
        <v>1779.2</v>
      </c>
      <c r="G20" s="303">
        <f>983.83+6.74</f>
        <v>990.57</v>
      </c>
      <c r="H20" s="303"/>
      <c r="I20" s="303"/>
      <c r="J20" s="303"/>
      <c r="K20" s="303"/>
      <c r="L20" s="303"/>
      <c r="M20" s="303"/>
      <c r="N20" s="303"/>
      <c r="O20" s="125"/>
    </row>
    <row r="21" spans="1:15">
      <c r="B21" s="125" t="s">
        <v>170</v>
      </c>
      <c r="C21" s="395" t="s">
        <v>174</v>
      </c>
      <c r="D21" s="385"/>
      <c r="E21" s="394">
        <f>E19-E20</f>
        <v>11973.76774689513</v>
      </c>
      <c r="F21" s="394">
        <f t="shared" ref="F21:N21" si="5">F19-F20</f>
        <v>8958.4919367237817</v>
      </c>
      <c r="G21" s="394">
        <f t="shared" si="5"/>
        <v>2588.6606455745941</v>
      </c>
      <c r="H21" s="394">
        <f t="shared" si="5"/>
        <v>0</v>
      </c>
      <c r="I21" s="394">
        <f t="shared" si="5"/>
        <v>0</v>
      </c>
      <c r="J21" s="394">
        <f t="shared" si="5"/>
        <v>0</v>
      </c>
      <c r="K21" s="394">
        <f t="shared" si="5"/>
        <v>0</v>
      </c>
      <c r="L21" s="394">
        <f t="shared" si="5"/>
        <v>0</v>
      </c>
      <c r="M21" s="394">
        <f t="shared" si="5"/>
        <v>0</v>
      </c>
      <c r="N21" s="394">
        <f t="shared" si="5"/>
        <v>0</v>
      </c>
      <c r="O21" s="122"/>
    </row>
    <row r="22" spans="1:15">
      <c r="B22" s="122"/>
      <c r="C22" s="125" t="s">
        <v>170</v>
      </c>
      <c r="D22" s="122"/>
      <c r="E22" s="125"/>
      <c r="F22" s="122"/>
      <c r="G22" s="400"/>
      <c r="H22" s="122"/>
      <c r="I22" s="125"/>
      <c r="J22" s="122"/>
      <c r="K22" s="125"/>
      <c r="L22" s="122"/>
      <c r="M22" s="125"/>
      <c r="N22" s="122"/>
      <c r="O22" s="125"/>
    </row>
    <row r="23" spans="1:15">
      <c r="A23" s="181"/>
      <c r="B23" s="181"/>
      <c r="C23" s="181"/>
      <c r="D23" s="181"/>
      <c r="E23" s="181"/>
      <c r="F23" s="181"/>
      <c r="G23" s="181"/>
      <c r="H23" s="181"/>
    </row>
    <row r="24" spans="1:15">
      <c r="A24" s="181"/>
      <c r="B24" s="181"/>
      <c r="C24" s="181"/>
      <c r="D24" s="181"/>
      <c r="E24" s="181"/>
      <c r="F24" s="181"/>
      <c r="G24" s="181"/>
      <c r="H24" s="181"/>
    </row>
    <row r="25" spans="1:15">
      <c r="B25" s="122"/>
      <c r="C25" s="125" t="s">
        <v>170</v>
      </c>
      <c r="D25" s="122"/>
      <c r="E25" s="125"/>
      <c r="F25" s="122"/>
      <c r="G25" s="125"/>
      <c r="H25" s="122"/>
      <c r="I25" s="125"/>
      <c r="J25" s="122"/>
      <c r="K25" s="125"/>
      <c r="L25" s="122"/>
      <c r="M25" s="125"/>
      <c r="N25" s="122"/>
      <c r="O25" s="125"/>
    </row>
    <row r="26" spans="1:15">
      <c r="B26" s="125" t="s">
        <v>170</v>
      </c>
      <c r="C26" s="401" t="s">
        <v>176</v>
      </c>
      <c r="D26" s="125" t="s">
        <v>170</v>
      </c>
      <c r="E26" s="301">
        <v>1</v>
      </c>
      <c r="F26" s="301">
        <v>2</v>
      </c>
      <c r="G26" s="301">
        <v>3</v>
      </c>
      <c r="H26" s="301">
        <v>4</v>
      </c>
      <c r="I26" s="301">
        <v>5</v>
      </c>
      <c r="J26" s="301">
        <v>6</v>
      </c>
      <c r="K26" s="301">
        <v>7</v>
      </c>
      <c r="L26" s="301">
        <v>8</v>
      </c>
      <c r="M26" s="301">
        <v>9</v>
      </c>
      <c r="N26" s="301">
        <v>10</v>
      </c>
      <c r="O26" s="122"/>
    </row>
    <row r="27" spans="1:15">
      <c r="B27" s="122"/>
      <c r="C27" s="125" t="s">
        <v>170</v>
      </c>
      <c r="D27" s="122"/>
      <c r="E27" s="378">
        <v>1</v>
      </c>
      <c r="F27" s="378">
        <f>E27*(1-$E$17)</f>
        <v>0.25</v>
      </c>
      <c r="G27" s="378">
        <f t="shared" ref="G27" si="6">F27*(1-$E$17)</f>
        <v>6.25E-2</v>
      </c>
      <c r="H27" s="378">
        <f t="shared" ref="H27" si="7">G27*(1-$E$17)</f>
        <v>1.5625E-2</v>
      </c>
      <c r="I27" s="378">
        <f t="shared" ref="I27" si="8">H27*(1-$E$17)</f>
        <v>3.90625E-3</v>
      </c>
      <c r="J27" s="378">
        <f t="shared" ref="J27" si="9">I27*(1-$E$17)</f>
        <v>9.765625E-4</v>
      </c>
      <c r="K27" s="378">
        <f t="shared" ref="K27" si="10">J27*(1-$E$17)</f>
        <v>2.44140625E-4</v>
      </c>
      <c r="L27" s="378">
        <f t="shared" ref="L27" si="11">K27*(1-$E$17)</f>
        <v>6.103515625E-5</v>
      </c>
      <c r="M27" s="378">
        <f t="shared" ref="M27" si="12">L27*(1-$E$17)</f>
        <v>1.52587890625E-5</v>
      </c>
      <c r="N27" s="378">
        <f t="shared" ref="N27" si="13">M27*(1-$E$17)</f>
        <v>3.814697265625E-6</v>
      </c>
      <c r="O27" s="125"/>
    </row>
    <row r="28" spans="1:15">
      <c r="B28" s="125" t="s">
        <v>170</v>
      </c>
      <c r="C28" s="122"/>
      <c r="D28" s="383" t="s">
        <v>163</v>
      </c>
      <c r="E28" s="134">
        <v>0.75</v>
      </c>
      <c r="F28" s="378">
        <f>F27*$E$17</f>
        <v>0.1875</v>
      </c>
      <c r="G28" s="378">
        <f t="shared" ref="G28:N28" si="14">G27*$E$17</f>
        <v>4.6875E-2</v>
      </c>
      <c r="H28" s="378">
        <f t="shared" si="14"/>
        <v>1.171875E-2</v>
      </c>
      <c r="I28" s="378">
        <f t="shared" si="14"/>
        <v>2.9296875E-3</v>
      </c>
      <c r="J28" s="378">
        <f t="shared" si="14"/>
        <v>7.32421875E-4</v>
      </c>
      <c r="K28" s="378">
        <f t="shared" si="14"/>
        <v>1.8310546875E-4</v>
      </c>
      <c r="L28" s="378">
        <f t="shared" si="14"/>
        <v>4.57763671875E-5</v>
      </c>
      <c r="M28" s="378">
        <f t="shared" si="14"/>
        <v>1.1444091796875E-5</v>
      </c>
      <c r="N28" s="378">
        <f t="shared" si="14"/>
        <v>2.86102294921875E-6</v>
      </c>
      <c r="O28" s="122"/>
    </row>
    <row r="29" spans="1:15">
      <c r="B29" s="122"/>
      <c r="C29" s="125" t="s">
        <v>170</v>
      </c>
      <c r="D29" s="382">
        <v>2</v>
      </c>
      <c r="E29" s="302">
        <f>_xlfn.IFS(E26&lt;$D29,E28,E26=$D29,E27,E26&gt;$D29,0)</f>
        <v>0.75</v>
      </c>
      <c r="F29" s="302">
        <f t="shared" ref="F29" si="15">_xlfn.IFS(F26&lt;$D29,F28,F26=$D29,F27,F26&gt;$D29,0)</f>
        <v>0.25</v>
      </c>
      <c r="G29" s="302">
        <f t="shared" ref="G29" si="16">_xlfn.IFS(G26&lt;$D29,G28,G26=$D29,G27,G26&gt;$D29,0)</f>
        <v>0</v>
      </c>
      <c r="H29" s="302">
        <f t="shared" ref="H29" si="17">_xlfn.IFS(H26&lt;$D29,H28,H26=$D29,H27,H26&gt;$D29,0)</f>
        <v>0</v>
      </c>
      <c r="I29" s="302">
        <f t="shared" ref="I29" si="18">_xlfn.IFS(I26&lt;$D29,I28,I26=$D29,I27,I26&gt;$D29,0)</f>
        <v>0</v>
      </c>
      <c r="J29" s="302">
        <f t="shared" ref="J29" si="19">_xlfn.IFS(J26&lt;$D29,J28,J26=$D29,J27,J26&gt;$D29,0)</f>
        <v>0</v>
      </c>
      <c r="K29" s="302">
        <f t="shared" ref="K29" si="20">_xlfn.IFS(K26&lt;$D29,K28,K26=$D29,K27,K26&gt;$D29,0)</f>
        <v>0</v>
      </c>
      <c r="L29" s="302">
        <f t="shared" ref="L29" si="21">_xlfn.IFS(L26&lt;$D29,L28,L26=$D29,L27,L26&gt;$D29,0)</f>
        <v>0</v>
      </c>
      <c r="M29" s="302">
        <f t="shared" ref="M29" si="22">_xlfn.IFS(M26&lt;$D29,M28,M26=$D29,M27,M26&gt;$D29,0)</f>
        <v>0</v>
      </c>
      <c r="N29" s="302">
        <f t="shared" ref="N29" si="23">_xlfn.IFS(N26&lt;$D29,N28,N26=$D29,N27,N26&gt;$D29,0)</f>
        <v>0</v>
      </c>
      <c r="O29" s="125"/>
    </row>
    <row r="30" spans="1:15">
      <c r="B30" s="125" t="s">
        <v>170</v>
      </c>
      <c r="C30" s="395" t="s">
        <v>164</v>
      </c>
      <c r="D30" s="389">
        <f>N5</f>
        <v>30977</v>
      </c>
      <c r="E30" s="385">
        <f>$D$30*E29</f>
        <v>23232.75</v>
      </c>
      <c r="F30" s="385">
        <f t="shared" ref="F30:N30" si="24">$D$30*F29</f>
        <v>7744.25</v>
      </c>
      <c r="G30" s="385">
        <f t="shared" si="24"/>
        <v>0</v>
      </c>
      <c r="H30" s="385">
        <f t="shared" si="24"/>
        <v>0</v>
      </c>
      <c r="I30" s="385">
        <f t="shared" si="24"/>
        <v>0</v>
      </c>
      <c r="J30" s="385">
        <f t="shared" si="24"/>
        <v>0</v>
      </c>
      <c r="K30" s="385">
        <f t="shared" si="24"/>
        <v>0</v>
      </c>
      <c r="L30" s="385">
        <f t="shared" si="24"/>
        <v>0</v>
      </c>
      <c r="M30" s="385">
        <f t="shared" si="24"/>
        <v>0</v>
      </c>
      <c r="N30" s="385">
        <f t="shared" si="24"/>
        <v>0</v>
      </c>
      <c r="O30" s="122"/>
    </row>
    <row r="31" spans="1:15">
      <c r="B31" s="122"/>
      <c r="C31" s="395" t="s">
        <v>180</v>
      </c>
      <c r="D31" s="385"/>
      <c r="E31" s="303">
        <v>24137</v>
      </c>
      <c r="F31" s="303">
        <v>6792.48</v>
      </c>
      <c r="G31" s="303"/>
      <c r="H31" s="303"/>
      <c r="I31" s="303"/>
      <c r="J31" s="303"/>
      <c r="K31" s="303"/>
      <c r="L31" s="303"/>
      <c r="M31" s="303"/>
      <c r="N31" s="303"/>
      <c r="O31" s="125"/>
    </row>
    <row r="32" spans="1:15">
      <c r="B32" s="125" t="s">
        <v>170</v>
      </c>
      <c r="C32" s="395" t="s">
        <v>174</v>
      </c>
      <c r="D32" s="385"/>
      <c r="E32" s="394">
        <f>E30-E31</f>
        <v>-904.25</v>
      </c>
      <c r="F32" s="394">
        <f>F30-F31</f>
        <v>951.77000000000044</v>
      </c>
      <c r="G32" s="394">
        <f t="shared" ref="G32:N32" si="25">G30-G31</f>
        <v>0</v>
      </c>
      <c r="H32" s="394">
        <f t="shared" si="25"/>
        <v>0</v>
      </c>
      <c r="I32" s="394">
        <f t="shared" si="25"/>
        <v>0</v>
      </c>
      <c r="J32" s="394">
        <f t="shared" si="25"/>
        <v>0</v>
      </c>
      <c r="K32" s="394">
        <f t="shared" si="25"/>
        <v>0</v>
      </c>
      <c r="L32" s="394">
        <f t="shared" si="25"/>
        <v>0</v>
      </c>
      <c r="M32" s="394">
        <f t="shared" si="25"/>
        <v>0</v>
      </c>
      <c r="N32" s="394">
        <f t="shared" si="25"/>
        <v>0</v>
      </c>
      <c r="O32" s="122"/>
    </row>
    <row r="33" spans="2:30">
      <c r="B33" s="122"/>
      <c r="C33" s="395" t="s">
        <v>110</v>
      </c>
      <c r="D33" s="385"/>
      <c r="E33" s="303">
        <v>0.92200000000000004</v>
      </c>
      <c r="F33" s="303">
        <v>90.373900000000006</v>
      </c>
      <c r="G33" s="303"/>
      <c r="H33" s="303"/>
      <c r="I33" s="303"/>
      <c r="J33" s="303"/>
      <c r="K33" s="303"/>
      <c r="L33" s="303"/>
      <c r="M33" s="303"/>
      <c r="N33" s="303"/>
      <c r="O33" s="125"/>
    </row>
    <row r="34" spans="2:30">
      <c r="B34" s="125" t="s">
        <v>170</v>
      </c>
      <c r="C34" s="395" t="s">
        <v>179</v>
      </c>
      <c r="D34" s="385"/>
      <c r="E34" s="479">
        <f>E32/E31*E33</f>
        <v>-3.45410987280938E-2</v>
      </c>
      <c r="F34" s="394">
        <f>F32/F31*F33</f>
        <v>12.663293348379392</v>
      </c>
      <c r="G34" s="394" t="e">
        <f t="shared" ref="G34:N34" si="26">G32/G31*G33</f>
        <v>#DIV/0!</v>
      </c>
      <c r="H34" s="394" t="e">
        <f t="shared" si="26"/>
        <v>#DIV/0!</v>
      </c>
      <c r="I34" s="394" t="e">
        <f t="shared" si="26"/>
        <v>#DIV/0!</v>
      </c>
      <c r="J34" s="394" t="e">
        <f t="shared" si="26"/>
        <v>#DIV/0!</v>
      </c>
      <c r="K34" s="394" t="e">
        <f t="shared" si="26"/>
        <v>#DIV/0!</v>
      </c>
      <c r="L34" s="394" t="e">
        <f t="shared" si="26"/>
        <v>#DIV/0!</v>
      </c>
      <c r="M34" s="394" t="e">
        <f t="shared" si="26"/>
        <v>#DIV/0!</v>
      </c>
      <c r="N34" s="394" t="e">
        <f t="shared" si="26"/>
        <v>#DIV/0!</v>
      </c>
      <c r="O34" s="122"/>
    </row>
    <row r="35" spans="2:30">
      <c r="B35" s="122"/>
      <c r="C35" s="125" t="s">
        <v>170</v>
      </c>
      <c r="D35" s="122"/>
      <c r="E35" s="125"/>
      <c r="F35" s="122"/>
      <c r="G35" s="400"/>
      <c r="H35" s="122"/>
      <c r="I35" s="125"/>
      <c r="J35" s="122"/>
      <c r="K35" s="125"/>
      <c r="L35" s="122"/>
      <c r="M35" s="125"/>
      <c r="N35" s="122"/>
      <c r="O35" s="125"/>
    </row>
    <row r="36" spans="2:30">
      <c r="B36" s="181"/>
      <c r="C36" s="181"/>
      <c r="D36" s="181"/>
      <c r="E36" s="181"/>
      <c r="F36" s="181"/>
      <c r="G36" s="181"/>
      <c r="H36" s="181"/>
      <c r="I36" s="181"/>
      <c r="J36" s="181"/>
      <c r="K36" s="181"/>
      <c r="L36" s="181"/>
      <c r="M36" s="181"/>
      <c r="N36" s="181"/>
      <c r="O36" s="181"/>
      <c r="P36" s="181"/>
      <c r="Q36" s="181"/>
    </row>
    <row r="37" spans="2:30">
      <c r="B37" s="181"/>
      <c r="C37" s="181"/>
      <c r="D37" s="181"/>
      <c r="E37" s="181"/>
      <c r="F37" s="181"/>
      <c r="G37" s="181"/>
      <c r="H37" s="181"/>
      <c r="I37" s="181"/>
      <c r="J37" s="181"/>
      <c r="K37" s="181"/>
      <c r="L37" s="181"/>
      <c r="M37" s="181"/>
      <c r="N37" s="181"/>
      <c r="O37" s="181"/>
      <c r="P37" s="181"/>
      <c r="Q37" s="181"/>
    </row>
    <row r="38" spans="2:30" ht="17" thickBot="1">
      <c r="B38" s="122"/>
      <c r="C38" s="125" t="s">
        <v>170</v>
      </c>
      <c r="D38" s="122"/>
      <c r="E38" s="125"/>
      <c r="F38" s="122"/>
      <c r="G38" s="125"/>
      <c r="H38" s="122"/>
      <c r="I38" s="125"/>
      <c r="J38" s="122"/>
      <c r="K38" s="125"/>
    </row>
    <row r="39" spans="2:30" ht="17" thickBot="1">
      <c r="B39" s="125" t="s">
        <v>170</v>
      </c>
      <c r="C39" s="122"/>
      <c r="D39" s="125"/>
      <c r="E39" s="379">
        <v>1</v>
      </c>
      <c r="F39" s="379">
        <v>2</v>
      </c>
      <c r="G39" s="379">
        <v>3</v>
      </c>
      <c r="H39" s="379">
        <v>4</v>
      </c>
      <c r="I39" s="386" t="s">
        <v>160</v>
      </c>
      <c r="J39" s="569">
        <f>SUMPRODUCT(E40:H40,E41:H41)</f>
        <v>100</v>
      </c>
      <c r="K39" s="122"/>
      <c r="S39" s="585">
        <v>20</v>
      </c>
      <c r="T39" s="586"/>
      <c r="U39" s="586"/>
      <c r="V39" s="587"/>
      <c r="W39" s="412"/>
      <c r="Z39" s="585"/>
      <c r="AA39" s="586"/>
      <c r="AB39" s="586"/>
      <c r="AC39" s="587"/>
      <c r="AD39" s="412"/>
    </row>
    <row r="40" spans="2:30" ht="17" thickBot="1">
      <c r="B40" s="122"/>
      <c r="C40" s="125"/>
      <c r="D40" s="397">
        <f>SUM(E40:H40)</f>
        <v>10</v>
      </c>
      <c r="E40" s="380">
        <v>1</v>
      </c>
      <c r="F40" s="380">
        <v>2</v>
      </c>
      <c r="G40" s="380">
        <v>3</v>
      </c>
      <c r="H40" s="380">
        <v>4</v>
      </c>
      <c r="I40" s="386" t="s">
        <v>161</v>
      </c>
      <c r="J40" s="606"/>
      <c r="K40" s="125"/>
      <c r="R40" s="588">
        <v>15</v>
      </c>
      <c r="S40" s="589"/>
      <c r="T40" s="590"/>
      <c r="U40" s="591">
        <v>15</v>
      </c>
      <c r="V40" s="592"/>
      <c r="W40" s="593"/>
      <c r="Y40" s="588"/>
      <c r="Z40" s="589"/>
      <c r="AA40" s="590"/>
      <c r="AB40" s="591"/>
      <c r="AC40" s="592"/>
      <c r="AD40" s="593"/>
    </row>
    <row r="41" spans="2:30" ht="17" thickBot="1">
      <c r="B41" s="125" t="s">
        <v>170</v>
      </c>
      <c r="C41" s="122"/>
      <c r="D41" s="384">
        <v>1.1000000000000001</v>
      </c>
      <c r="E41" s="302">
        <v>20</v>
      </c>
      <c r="F41" s="302">
        <v>15</v>
      </c>
      <c r="G41" s="302">
        <v>10</v>
      </c>
      <c r="H41" s="302">
        <v>5</v>
      </c>
      <c r="I41" s="386" t="s">
        <v>162</v>
      </c>
      <c r="J41" s="566"/>
      <c r="K41" s="122"/>
      <c r="R41" s="594">
        <v>10</v>
      </c>
      <c r="S41" s="595"/>
      <c r="T41" s="596">
        <v>10</v>
      </c>
      <c r="U41" s="597"/>
      <c r="V41" s="594">
        <v>10</v>
      </c>
      <c r="W41" s="595"/>
      <c r="Y41" s="594"/>
      <c r="Z41" s="595"/>
      <c r="AA41" s="596"/>
      <c r="AB41" s="597"/>
      <c r="AC41" s="594"/>
      <c r="AD41" s="595"/>
    </row>
    <row r="42" spans="2:30" ht="17" thickBot="1">
      <c r="B42" s="122"/>
      <c r="C42" s="125" t="s">
        <v>170</v>
      </c>
      <c r="D42" s="122"/>
      <c r="E42" s="125"/>
      <c r="F42" s="122"/>
      <c r="G42" s="125"/>
      <c r="H42" s="122"/>
      <c r="I42" s="125"/>
      <c r="J42" s="122"/>
      <c r="K42" s="125"/>
      <c r="S42" s="415">
        <v>5</v>
      </c>
      <c r="T42" s="414">
        <v>5</v>
      </c>
      <c r="U42" s="415">
        <v>5</v>
      </c>
      <c r="V42" s="414">
        <v>5</v>
      </c>
      <c r="W42" s="408"/>
      <c r="Z42" s="415"/>
      <c r="AA42" s="414"/>
      <c r="AB42" s="415"/>
      <c r="AC42" s="414"/>
      <c r="AD42" s="408"/>
    </row>
    <row r="43" spans="2:30" ht="17" thickBot="1">
      <c r="B43" s="125" t="s">
        <v>170</v>
      </c>
      <c r="C43" s="122"/>
      <c r="D43" s="125"/>
      <c r="E43" s="379">
        <v>1</v>
      </c>
      <c r="F43" s="379">
        <v>2</v>
      </c>
      <c r="G43" s="379">
        <v>3</v>
      </c>
      <c r="H43" s="386" t="s">
        <v>160</v>
      </c>
      <c r="I43" s="569">
        <f>SUMPRODUCT(E44:G44,E45:G45)</f>
        <v>100</v>
      </c>
      <c r="J43" s="125"/>
      <c r="K43" s="122"/>
      <c r="R43" s="407"/>
      <c r="Y43" s="407"/>
    </row>
    <row r="44" spans="2:30" ht="17" thickBot="1">
      <c r="B44" s="122"/>
      <c r="C44" s="125"/>
      <c r="D44" s="397">
        <f>SUM(E44:G44)</f>
        <v>6</v>
      </c>
      <c r="E44" s="380">
        <v>1</v>
      </c>
      <c r="F44" s="380">
        <v>2</v>
      </c>
      <c r="G44" s="380">
        <v>3</v>
      </c>
      <c r="H44" s="386" t="s">
        <v>161</v>
      </c>
      <c r="I44" s="606"/>
      <c r="J44" s="122"/>
      <c r="K44" s="125"/>
      <c r="Q44" s="410"/>
      <c r="R44" s="585">
        <v>30</v>
      </c>
      <c r="S44" s="586"/>
      <c r="T44" s="586"/>
      <c r="U44" s="586"/>
      <c r="V44" s="586"/>
      <c r="W44" s="587"/>
      <c r="X44" s="409"/>
      <c r="Y44" s="585"/>
      <c r="Z44" s="586"/>
      <c r="AA44" s="586"/>
      <c r="AB44" s="586"/>
      <c r="AC44" s="586"/>
      <c r="AD44" s="587"/>
    </row>
    <row r="45" spans="2:30">
      <c r="B45" s="125" t="s">
        <v>170</v>
      </c>
      <c r="C45" s="122"/>
      <c r="D45" s="384">
        <v>1.2</v>
      </c>
      <c r="E45" s="302">
        <v>30</v>
      </c>
      <c r="F45" s="302">
        <v>20</v>
      </c>
      <c r="G45" s="302">
        <v>10</v>
      </c>
      <c r="H45" s="386" t="s">
        <v>162</v>
      </c>
      <c r="I45" s="566"/>
      <c r="J45" s="125"/>
      <c r="K45" s="122"/>
      <c r="S45" s="602">
        <v>20</v>
      </c>
      <c r="T45" s="582"/>
      <c r="U45" s="610">
        <v>20</v>
      </c>
      <c r="V45" s="611"/>
      <c r="W45" s="408"/>
      <c r="Z45" s="602"/>
      <c r="AA45" s="582"/>
      <c r="AB45" s="610"/>
      <c r="AC45" s="611"/>
      <c r="AD45" s="408"/>
    </row>
    <row r="46" spans="2:30" ht="17" thickBot="1">
      <c r="B46" s="122"/>
      <c r="C46" s="125"/>
      <c r="D46" s="122"/>
      <c r="E46" s="125"/>
      <c r="F46" s="122"/>
      <c r="G46" s="125"/>
      <c r="H46" s="122"/>
      <c r="I46" s="125"/>
      <c r="J46" s="122"/>
      <c r="K46" s="125"/>
      <c r="S46" s="603"/>
      <c r="T46" s="584"/>
      <c r="U46" s="612"/>
      <c r="V46" s="613"/>
      <c r="Z46" s="603"/>
      <c r="AA46" s="584"/>
      <c r="AB46" s="612"/>
      <c r="AC46" s="613"/>
    </row>
    <row r="47" spans="2:30" ht="17" thickBot="1">
      <c r="B47" s="125" t="s">
        <v>170</v>
      </c>
      <c r="C47" s="122"/>
      <c r="D47" s="125"/>
      <c r="E47" s="379">
        <v>1</v>
      </c>
      <c r="F47" s="379">
        <v>2</v>
      </c>
      <c r="G47" s="379">
        <v>3</v>
      </c>
      <c r="H47" s="379">
        <v>4</v>
      </c>
      <c r="I47" s="386" t="s">
        <v>160</v>
      </c>
      <c r="J47" s="125" t="s">
        <v>170</v>
      </c>
      <c r="K47" s="122"/>
      <c r="R47" s="604">
        <v>10</v>
      </c>
      <c r="S47" s="605"/>
      <c r="T47" s="614">
        <v>10</v>
      </c>
      <c r="U47" s="615"/>
      <c r="V47" s="604">
        <v>10</v>
      </c>
      <c r="W47" s="605"/>
      <c r="Y47" s="604"/>
      <c r="Z47" s="605"/>
      <c r="AA47" s="614"/>
      <c r="AB47" s="615"/>
      <c r="AC47" s="604"/>
      <c r="AD47" s="605"/>
    </row>
    <row r="48" spans="2:30" ht="17" thickBot="1">
      <c r="B48" s="122"/>
      <c r="C48" s="125"/>
      <c r="D48" s="397">
        <f>SUM(E48:H48)</f>
        <v>4</v>
      </c>
      <c r="E48" s="380">
        <v>1</v>
      </c>
      <c r="F48" s="380">
        <v>1</v>
      </c>
      <c r="G48" s="380">
        <v>1</v>
      </c>
      <c r="H48" s="380">
        <v>1</v>
      </c>
      <c r="I48" s="386" t="s">
        <v>161</v>
      </c>
      <c r="J48" s="122"/>
      <c r="K48" s="125"/>
      <c r="U48" s="411"/>
      <c r="AB48" s="411"/>
    </row>
    <row r="49" spans="2:29" ht="17" thickBot="1">
      <c r="B49" s="125" t="s">
        <v>170</v>
      </c>
      <c r="C49" s="122"/>
      <c r="D49" s="387">
        <v>2</v>
      </c>
      <c r="E49" s="302">
        <v>5</v>
      </c>
      <c r="F49" s="302">
        <v>3</v>
      </c>
      <c r="G49" s="302">
        <v>1</v>
      </c>
      <c r="H49" s="302">
        <v>1</v>
      </c>
      <c r="I49" s="386" t="s">
        <v>162</v>
      </c>
      <c r="J49" s="388">
        <f>SUM(E49:H49)</f>
        <v>10</v>
      </c>
      <c r="K49" s="122"/>
      <c r="R49" s="577">
        <v>50</v>
      </c>
      <c r="S49" s="578"/>
      <c r="T49" s="402"/>
      <c r="U49" s="582">
        <v>30</v>
      </c>
      <c r="V49" s="413">
        <v>10</v>
      </c>
      <c r="Y49" s="577"/>
      <c r="Z49" s="578"/>
      <c r="AA49" s="402"/>
      <c r="AB49" s="582"/>
      <c r="AC49" s="413"/>
    </row>
    <row r="50" spans="2:29" ht="17" thickBot="1">
      <c r="B50" s="122"/>
      <c r="C50" s="125"/>
      <c r="D50" s="387">
        <v>3</v>
      </c>
      <c r="E50" s="302">
        <v>4</v>
      </c>
      <c r="F50" s="302">
        <v>4</v>
      </c>
      <c r="G50" s="302">
        <v>1</v>
      </c>
      <c r="H50" s="302">
        <v>1</v>
      </c>
      <c r="I50" s="386" t="s">
        <v>162</v>
      </c>
      <c r="J50" s="388">
        <f>SUM(E50:H50)</f>
        <v>10</v>
      </c>
      <c r="K50" s="125"/>
      <c r="R50" s="579"/>
      <c r="S50" s="580"/>
      <c r="T50" s="405"/>
      <c r="U50" s="584"/>
      <c r="V50" s="414">
        <v>10</v>
      </c>
      <c r="Y50" s="579"/>
      <c r="Z50" s="580"/>
      <c r="AA50" s="405"/>
      <c r="AB50" s="584"/>
      <c r="AC50" s="414"/>
    </row>
    <row r="51" spans="2:29" ht="17" thickBot="1">
      <c r="B51" s="125" t="s">
        <v>170</v>
      </c>
      <c r="C51" s="122"/>
      <c r="D51" s="387">
        <v>4</v>
      </c>
      <c r="E51" s="302">
        <v>4</v>
      </c>
      <c r="F51" s="302">
        <v>3</v>
      </c>
      <c r="G51" s="302">
        <v>2</v>
      </c>
      <c r="H51" s="302">
        <v>1</v>
      </c>
      <c r="I51" s="386" t="s">
        <v>162</v>
      </c>
      <c r="J51" s="388">
        <f>SUM(E51:H51)</f>
        <v>10</v>
      </c>
      <c r="K51" s="122"/>
      <c r="R51" s="411"/>
      <c r="S51" s="406"/>
      <c r="T51" s="406"/>
      <c r="Y51" s="411"/>
      <c r="Z51" s="406"/>
      <c r="AA51" s="406"/>
    </row>
    <row r="52" spans="2:29" ht="17" thickBot="1">
      <c r="B52" s="122"/>
      <c r="C52" s="125"/>
      <c r="D52" s="122"/>
      <c r="E52" s="125"/>
      <c r="F52" s="122"/>
      <c r="G52" s="125"/>
      <c r="H52" s="122"/>
      <c r="I52" s="125"/>
      <c r="J52" s="122"/>
      <c r="K52" s="125"/>
      <c r="R52" s="577">
        <v>40</v>
      </c>
      <c r="S52" s="600"/>
      <c r="T52" s="602">
        <v>40</v>
      </c>
      <c r="U52" s="582"/>
      <c r="V52" s="413">
        <v>10</v>
      </c>
      <c r="Y52" s="577"/>
      <c r="Z52" s="600"/>
      <c r="AA52" s="602"/>
      <c r="AB52" s="582"/>
      <c r="AC52" s="413"/>
    </row>
    <row r="53" spans="2:29" ht="17" thickBot="1">
      <c r="B53" s="125" t="s">
        <v>170</v>
      </c>
      <c r="C53" s="122"/>
      <c r="D53" s="125"/>
      <c r="E53" s="379">
        <v>1</v>
      </c>
      <c r="F53" s="379">
        <v>2</v>
      </c>
      <c r="G53" s="379">
        <v>3</v>
      </c>
      <c r="H53" s="386" t="s">
        <v>160</v>
      </c>
      <c r="I53" s="122"/>
      <c r="J53" s="125" t="s">
        <v>170</v>
      </c>
      <c r="K53" s="122"/>
      <c r="R53" s="579"/>
      <c r="S53" s="601"/>
      <c r="T53" s="603"/>
      <c r="U53" s="584"/>
      <c r="V53" s="414">
        <v>10</v>
      </c>
      <c r="Y53" s="579"/>
      <c r="Z53" s="601"/>
      <c r="AA53" s="603"/>
      <c r="AB53" s="584"/>
      <c r="AC53" s="414"/>
    </row>
    <row r="54" spans="2:29" ht="17" thickBot="1">
      <c r="B54" s="122"/>
      <c r="C54" s="125"/>
      <c r="D54" s="397">
        <f>SUM(E54:G54)</f>
        <v>3</v>
      </c>
      <c r="E54" s="380">
        <v>1</v>
      </c>
      <c r="F54" s="380">
        <v>1</v>
      </c>
      <c r="G54" s="380">
        <v>1</v>
      </c>
      <c r="H54" s="386" t="s">
        <v>161</v>
      </c>
      <c r="I54" s="125"/>
      <c r="J54" s="122"/>
      <c r="K54" s="125"/>
      <c r="R54" t="s">
        <v>181</v>
      </c>
      <c r="S54" s="406"/>
      <c r="Z54" s="406"/>
    </row>
    <row r="55" spans="2:29" ht="17" thickBot="1">
      <c r="B55" s="125" t="s">
        <v>170</v>
      </c>
      <c r="C55" s="122"/>
      <c r="D55" s="384">
        <v>5</v>
      </c>
      <c r="E55" s="302">
        <v>6</v>
      </c>
      <c r="F55" s="302">
        <v>3</v>
      </c>
      <c r="G55" s="302">
        <v>1</v>
      </c>
      <c r="H55" s="386" t="s">
        <v>162</v>
      </c>
      <c r="I55" s="388">
        <f>SUM(E55:G55)</f>
        <v>10</v>
      </c>
      <c r="J55" s="125" t="s">
        <v>170</v>
      </c>
      <c r="K55" s="122"/>
      <c r="R55" s="577">
        <v>40</v>
      </c>
      <c r="S55" s="600"/>
      <c r="T55" s="602">
        <v>30</v>
      </c>
      <c r="U55" s="604">
        <v>20</v>
      </c>
      <c r="V55" s="605"/>
      <c r="Y55" s="577"/>
      <c r="Z55" s="600"/>
      <c r="AA55" s="602"/>
      <c r="AB55" s="604"/>
      <c r="AC55" s="605"/>
    </row>
    <row r="56" spans="2:29" ht="17" thickBot="1">
      <c r="B56" s="122"/>
      <c r="C56" s="125"/>
      <c r="D56" s="384">
        <v>6</v>
      </c>
      <c r="E56" s="302">
        <v>5</v>
      </c>
      <c r="F56" s="302">
        <v>4</v>
      </c>
      <c r="G56" s="302">
        <v>1</v>
      </c>
      <c r="H56" s="386" t="s">
        <v>162</v>
      </c>
      <c r="I56" s="388">
        <f>SUM(E56:G56)</f>
        <v>10</v>
      </c>
      <c r="J56" s="122"/>
      <c r="K56" s="125"/>
      <c r="R56" s="579"/>
      <c r="S56" s="601"/>
      <c r="T56" s="603"/>
      <c r="U56" s="404"/>
      <c r="V56" s="414">
        <v>10</v>
      </c>
      <c r="Y56" s="579"/>
      <c r="Z56" s="601"/>
      <c r="AA56" s="603"/>
      <c r="AB56" s="404"/>
      <c r="AC56" s="414"/>
    </row>
    <row r="57" spans="2:29" ht="17" thickBot="1">
      <c r="B57" s="125" t="s">
        <v>170</v>
      </c>
      <c r="C57" s="122"/>
      <c r="D57" s="384">
        <v>7</v>
      </c>
      <c r="E57" s="302">
        <v>5</v>
      </c>
      <c r="F57" s="302">
        <v>3</v>
      </c>
      <c r="G57" s="302">
        <v>2</v>
      </c>
      <c r="H57" s="386" t="s">
        <v>162</v>
      </c>
      <c r="I57" s="388">
        <f>SUM(E57:G57)</f>
        <v>10</v>
      </c>
      <c r="J57" s="125" t="s">
        <v>170</v>
      </c>
      <c r="K57" s="122"/>
      <c r="S57" s="406"/>
      <c r="Z57" s="406"/>
    </row>
    <row r="58" spans="2:29" ht="17" thickBot="1">
      <c r="B58" s="122"/>
      <c r="C58" s="125"/>
      <c r="D58" s="122"/>
      <c r="E58" s="125"/>
      <c r="F58" s="122"/>
      <c r="G58" s="125"/>
      <c r="H58" s="122"/>
      <c r="I58" s="125"/>
      <c r="J58" s="122"/>
      <c r="K58" s="125"/>
      <c r="R58" s="577">
        <v>60</v>
      </c>
      <c r="S58" s="578"/>
      <c r="T58" s="600"/>
      <c r="U58" s="602">
        <v>30</v>
      </c>
      <c r="V58" s="413">
        <v>10</v>
      </c>
      <c r="Y58" s="577"/>
      <c r="Z58" s="578"/>
      <c r="AA58" s="600"/>
      <c r="AB58" s="602"/>
      <c r="AC58" s="413"/>
    </row>
    <row r="59" spans="2:29" ht="17" thickBot="1">
      <c r="B59" s="125" t="s">
        <v>170</v>
      </c>
      <c r="C59" s="122"/>
      <c r="D59" s="125"/>
      <c r="E59" s="379">
        <v>1</v>
      </c>
      <c r="F59" s="379">
        <v>2</v>
      </c>
      <c r="G59" s="386" t="s">
        <v>160</v>
      </c>
      <c r="H59" s="125"/>
      <c r="I59" s="122"/>
      <c r="J59" s="125" t="s">
        <v>170</v>
      </c>
      <c r="K59" s="122"/>
      <c r="R59" s="579"/>
      <c r="S59" s="580"/>
      <c r="T59" s="601"/>
      <c r="U59" s="603"/>
      <c r="V59" s="403"/>
      <c r="Y59" s="579"/>
      <c r="Z59" s="580"/>
      <c r="AA59" s="601"/>
      <c r="AB59" s="603"/>
      <c r="AC59" s="403"/>
    </row>
    <row r="60" spans="2:29" ht="17" thickBot="1">
      <c r="B60" s="122"/>
      <c r="C60" s="125"/>
      <c r="D60" s="397">
        <f>SUM(E60:F60)</f>
        <v>2</v>
      </c>
      <c r="E60" s="380">
        <v>1</v>
      </c>
      <c r="F60" s="380">
        <v>1</v>
      </c>
      <c r="G60" s="386" t="s">
        <v>161</v>
      </c>
      <c r="H60" s="122"/>
      <c r="I60" s="125"/>
      <c r="J60" s="122"/>
      <c r="K60" s="125"/>
      <c r="S60" s="411"/>
      <c r="T60" s="411"/>
      <c r="Z60" s="411"/>
      <c r="AA60" s="411"/>
    </row>
    <row r="61" spans="2:29" ht="17" thickBot="1">
      <c r="B61" s="125" t="s">
        <v>170</v>
      </c>
      <c r="C61" s="122"/>
      <c r="D61" s="384">
        <v>8</v>
      </c>
      <c r="E61" s="302">
        <v>7</v>
      </c>
      <c r="F61" s="302">
        <v>3</v>
      </c>
      <c r="G61" s="386" t="s">
        <v>162</v>
      </c>
      <c r="H61" s="388">
        <f>SUM(E61:F61)</f>
        <v>10</v>
      </c>
      <c r="I61" s="122"/>
      <c r="J61" s="125" t="s">
        <v>170</v>
      </c>
      <c r="K61" s="122"/>
      <c r="R61" s="577">
        <v>50</v>
      </c>
      <c r="S61" s="578"/>
      <c r="T61" s="402"/>
      <c r="U61" s="581">
        <v>40</v>
      </c>
      <c r="V61" s="413">
        <v>10</v>
      </c>
      <c r="Y61" s="577"/>
      <c r="Z61" s="578"/>
      <c r="AA61" s="402"/>
      <c r="AB61" s="581"/>
      <c r="AC61" s="413"/>
    </row>
    <row r="62" spans="2:29" ht="17" thickBot="1">
      <c r="B62" s="122"/>
      <c r="C62" s="125"/>
      <c r="D62" s="384">
        <v>9</v>
      </c>
      <c r="E62" s="302">
        <v>6</v>
      </c>
      <c r="F62" s="302">
        <v>4</v>
      </c>
      <c r="G62" s="386" t="s">
        <v>162</v>
      </c>
      <c r="H62" s="388">
        <f>SUM(E62:F62)</f>
        <v>10</v>
      </c>
      <c r="I62" s="125"/>
      <c r="J62" s="122"/>
      <c r="K62" s="125"/>
      <c r="R62" s="579"/>
      <c r="S62" s="580"/>
      <c r="T62" s="405"/>
      <c r="U62" s="583"/>
      <c r="V62" s="404"/>
      <c r="Y62" s="579"/>
      <c r="Z62" s="580"/>
      <c r="AA62" s="405"/>
      <c r="AB62" s="583"/>
      <c r="AC62" s="404"/>
    </row>
    <row r="63" spans="2:29" ht="17" thickBot="1">
      <c r="B63" s="125" t="s">
        <v>170</v>
      </c>
      <c r="C63" s="122"/>
      <c r="D63" s="384">
        <v>10</v>
      </c>
      <c r="E63" s="302">
        <v>5</v>
      </c>
      <c r="F63" s="302">
        <v>5</v>
      </c>
      <c r="G63" s="386" t="s">
        <v>162</v>
      </c>
      <c r="H63" s="388">
        <f>SUM(E63:F63)</f>
        <v>10</v>
      </c>
      <c r="I63" s="122"/>
      <c r="J63" s="125" t="s">
        <v>170</v>
      </c>
      <c r="K63" s="122"/>
      <c r="T63" s="411"/>
      <c r="X63" s="32"/>
      <c r="AA63" s="411"/>
    </row>
    <row r="64" spans="2:29" ht="17" thickBot="1">
      <c r="B64" s="122"/>
      <c r="C64" s="125" t="s">
        <v>170</v>
      </c>
      <c r="D64" s="122"/>
      <c r="E64" s="125"/>
      <c r="F64" s="122"/>
      <c r="G64" s="125"/>
      <c r="H64" s="122"/>
      <c r="I64" s="125"/>
      <c r="J64" s="122"/>
      <c r="K64" s="125"/>
      <c r="R64" s="577">
        <v>50</v>
      </c>
      <c r="S64" s="578"/>
      <c r="T64" s="402"/>
      <c r="U64" s="582">
        <v>30</v>
      </c>
      <c r="V64" s="598">
        <v>20</v>
      </c>
      <c r="Y64" s="577"/>
      <c r="Z64" s="578"/>
      <c r="AA64" s="402"/>
      <c r="AB64" s="582"/>
      <c r="AC64" s="598"/>
    </row>
    <row r="65" spans="18:30" ht="17" thickBot="1">
      <c r="R65" s="579"/>
      <c r="S65" s="580"/>
      <c r="T65" s="405"/>
      <c r="U65" s="584"/>
      <c r="V65" s="599"/>
      <c r="Y65" s="579"/>
      <c r="Z65" s="580"/>
      <c r="AA65" s="405"/>
      <c r="AB65" s="584"/>
      <c r="AC65" s="599"/>
    </row>
    <row r="66" spans="18:30" ht="17" thickBot="1">
      <c r="S66" s="406"/>
      <c r="T66" s="406"/>
      <c r="Z66" s="406"/>
      <c r="AA66" s="406"/>
    </row>
    <row r="67" spans="18:30" ht="17" thickBot="1">
      <c r="R67" s="577">
        <v>70</v>
      </c>
      <c r="S67" s="578"/>
      <c r="T67" s="578"/>
      <c r="U67" s="402"/>
      <c r="V67" s="582">
        <v>30</v>
      </c>
      <c r="Y67" s="577"/>
      <c r="Z67" s="578"/>
      <c r="AA67" s="578"/>
      <c r="AB67" s="402"/>
      <c r="AC67" s="582"/>
    </row>
    <row r="68" spans="18:30" ht="17" thickBot="1">
      <c r="R68" s="579"/>
      <c r="S68" s="580"/>
      <c r="T68" s="580"/>
      <c r="U68" s="405"/>
      <c r="V68" s="584"/>
      <c r="Y68" s="579"/>
      <c r="Z68" s="580"/>
      <c r="AA68" s="580"/>
      <c r="AB68" s="405"/>
      <c r="AC68" s="584"/>
    </row>
    <row r="69" spans="18:30" ht="17" thickBot="1">
      <c r="S69" s="411"/>
      <c r="T69" s="406"/>
      <c r="U69" s="411"/>
      <c r="Z69" s="411"/>
      <c r="AA69" s="406"/>
      <c r="AB69" s="411"/>
    </row>
    <row r="70" spans="18:30">
      <c r="R70" s="577">
        <v>60</v>
      </c>
      <c r="S70" s="578"/>
      <c r="T70" s="600"/>
      <c r="U70" s="602">
        <v>40</v>
      </c>
      <c r="V70" s="582"/>
      <c r="Y70" s="577"/>
      <c r="Z70" s="578"/>
      <c r="AA70" s="600"/>
      <c r="AB70" s="602"/>
      <c r="AC70" s="582"/>
    </row>
    <row r="71" spans="18:30" ht="17" thickBot="1">
      <c r="R71" s="579"/>
      <c r="S71" s="580"/>
      <c r="T71" s="601"/>
      <c r="U71" s="603"/>
      <c r="V71" s="584"/>
      <c r="Y71" s="579"/>
      <c r="Z71" s="580"/>
      <c r="AA71" s="601"/>
      <c r="AB71" s="603"/>
      <c r="AC71" s="584"/>
    </row>
    <row r="72" spans="18:30" ht="17" thickBot="1">
      <c r="T72" s="411"/>
      <c r="AA72" s="411"/>
    </row>
    <row r="73" spans="18:30" ht="17" thickBot="1">
      <c r="R73" s="577">
        <v>50</v>
      </c>
      <c r="S73" s="578"/>
      <c r="T73" s="402"/>
      <c r="U73" s="581">
        <v>50</v>
      </c>
      <c r="V73" s="582"/>
      <c r="W73" s="409"/>
      <c r="Y73" s="577"/>
      <c r="Z73" s="578"/>
      <c r="AA73" s="402"/>
      <c r="AB73" s="581"/>
      <c r="AC73" s="582"/>
      <c r="AD73" s="409"/>
    </row>
    <row r="74" spans="18:30" ht="17" thickBot="1">
      <c r="R74" s="579"/>
      <c r="S74" s="580"/>
      <c r="T74" s="405"/>
      <c r="U74" s="583"/>
      <c r="V74" s="584"/>
      <c r="W74" s="409"/>
      <c r="Y74" s="579"/>
      <c r="Z74" s="580"/>
      <c r="AA74" s="405"/>
      <c r="AB74" s="583"/>
      <c r="AC74" s="584"/>
      <c r="AD74" s="409"/>
    </row>
    <row r="75" spans="18:30">
      <c r="S75" s="406"/>
      <c r="T75" s="406"/>
      <c r="AA75" s="406"/>
    </row>
  </sheetData>
  <mergeCells count="67">
    <mergeCell ref="Y73:Z74"/>
    <mergeCell ref="AB73:AC74"/>
    <mergeCell ref="AC64:AC65"/>
    <mergeCell ref="Y67:AA68"/>
    <mergeCell ref="AC67:AC68"/>
    <mergeCell ref="Y70:AA71"/>
    <mergeCell ref="AB70:AC71"/>
    <mergeCell ref="Y58:AA59"/>
    <mergeCell ref="AB58:AB59"/>
    <mergeCell ref="Y61:Z62"/>
    <mergeCell ref="AB61:AB62"/>
    <mergeCell ref="Y64:Z65"/>
    <mergeCell ref="AB64:AB65"/>
    <mergeCell ref="Y49:Z50"/>
    <mergeCell ref="AB49:AB50"/>
    <mergeCell ref="Y52:Z53"/>
    <mergeCell ref="AA52:AB53"/>
    <mergeCell ref="Y55:Z56"/>
    <mergeCell ref="AA55:AA56"/>
    <mergeCell ref="AB55:AC55"/>
    <mergeCell ref="Y44:AD44"/>
    <mergeCell ref="Z45:AA46"/>
    <mergeCell ref="AB45:AC46"/>
    <mergeCell ref="Y47:Z47"/>
    <mergeCell ref="AA47:AB47"/>
    <mergeCell ref="AC47:AD47"/>
    <mergeCell ref="Z39:AC39"/>
    <mergeCell ref="Y40:AA40"/>
    <mergeCell ref="AB40:AD40"/>
    <mergeCell ref="Y41:Z41"/>
    <mergeCell ref="AA41:AB41"/>
    <mergeCell ref="AC41:AD41"/>
    <mergeCell ref="J39:J41"/>
    <mergeCell ref="J5:J7"/>
    <mergeCell ref="I43:I45"/>
    <mergeCell ref="U49:U50"/>
    <mergeCell ref="S45:T46"/>
    <mergeCell ref="U45:V46"/>
    <mergeCell ref="R44:W44"/>
    <mergeCell ref="R47:S47"/>
    <mergeCell ref="T47:U47"/>
    <mergeCell ref="V47:W47"/>
    <mergeCell ref="R49:S50"/>
    <mergeCell ref="U61:U62"/>
    <mergeCell ref="R64:S65"/>
    <mergeCell ref="U64:U65"/>
    <mergeCell ref="R52:S53"/>
    <mergeCell ref="T52:U53"/>
    <mergeCell ref="R55:S56"/>
    <mergeCell ref="T55:T56"/>
    <mergeCell ref="U55:V55"/>
    <mergeCell ref="R73:S74"/>
    <mergeCell ref="U73:V74"/>
    <mergeCell ref="S39:V39"/>
    <mergeCell ref="R40:T40"/>
    <mergeCell ref="U40:W40"/>
    <mergeCell ref="R41:S41"/>
    <mergeCell ref="T41:U41"/>
    <mergeCell ref="V41:W41"/>
    <mergeCell ref="V64:V65"/>
    <mergeCell ref="R67:T68"/>
    <mergeCell ref="V67:V68"/>
    <mergeCell ref="R70:T71"/>
    <mergeCell ref="U70:V71"/>
    <mergeCell ref="R58:T59"/>
    <mergeCell ref="U58:U59"/>
    <mergeCell ref="R61:S62"/>
  </mergeCells>
  <phoneticPr fontId="2" type="noConversion"/>
  <conditionalFormatting sqref="F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J5:J7" location="说明!A1" display="目录" xr:uid="{CCE0232A-109F-8146-A8F6-50DB48C284E6}"/>
  </hyperlinks>
  <pageMargins left="0.7" right="0.7" top="0.75" bottom="0.75" header="0.3" footer="0.3"/>
  <pageSetup paperSize="9" orientation="portrait" horizontalDpi="0" verticalDpi="0"/>
  <ignoredErrors>
    <ignoredError sqref="I55:I57 H61:H63 J39 I43 J49:J51" formulaRange="1"/>
  </ignoredErrors>
  <picture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5:XFC76"/>
  <sheetViews>
    <sheetView showGridLines="0" zoomScale="50" zoomScaleNormal="50" workbookViewId="0">
      <selection activeCell="AB29" sqref="AB29"/>
    </sheetView>
  </sheetViews>
  <sheetFormatPr baseColWidth="10" defaultRowHeight="16"/>
  <cols>
    <col min="1" max="1" width="17.83203125" customWidth="1"/>
    <col min="2" max="6" width="10.5" customWidth="1"/>
    <col min="7" max="7" width="10.83203125" bestFit="1" customWidth="1"/>
    <col min="8" max="8" width="8.33203125" customWidth="1"/>
    <col min="9" max="10" width="10.5" customWidth="1"/>
    <col min="11" max="23" width="10.83203125" customWidth="1"/>
    <col min="24" max="24" width="11.1640625" customWidth="1"/>
    <col min="25" max="25" width="10.83203125" customWidth="1"/>
    <col min="28" max="28" width="10.6640625" customWidth="1"/>
    <col min="29" max="29" width="17.5" customWidth="1"/>
    <col min="30" max="30" width="10.6640625" customWidth="1"/>
  </cols>
  <sheetData>
    <row r="5" spans="2:9" ht="64" customHeight="1">
      <c r="B5" s="258"/>
      <c r="C5" s="680"/>
      <c r="D5" s="680"/>
      <c r="E5" s="680"/>
      <c r="F5" s="680"/>
      <c r="G5" s="680"/>
      <c r="H5" s="680"/>
      <c r="I5" s="258"/>
    </row>
    <row r="6" spans="2:9" ht="67" customHeight="1">
      <c r="B6" s="680"/>
      <c r="C6" s="616" t="str">
        <f>C38</f>
        <v>比坊梦联合体下调推荐仓位-5个基点至1.38，并执行公开市场操作卖出BTC2L和ETH2L。这显示了比坊梦宽松的货币政策，比坊梦预计市场即将进入扩张周期。</v>
      </c>
      <c r="D6" s="616"/>
      <c r="E6" s="616"/>
      <c r="F6" s="616"/>
      <c r="G6" s="616"/>
      <c r="H6" s="616"/>
      <c r="I6" s="680"/>
    </row>
    <row r="7" spans="2:9" ht="22" customHeight="1" thickBot="1">
      <c r="B7" s="258"/>
      <c r="C7" s="122"/>
      <c r="D7" s="679"/>
      <c r="E7" s="679"/>
      <c r="F7" s="682"/>
      <c r="G7" s="681"/>
      <c r="H7" s="122"/>
      <c r="I7" s="258"/>
    </row>
    <row r="8" spans="2:9" ht="67" customHeight="1" thickBot="1">
      <c r="B8" s="217"/>
      <c r="C8" s="292" t="s">
        <v>136</v>
      </c>
      <c r="D8" s="33">
        <f>记录仪!$D$10</f>
        <v>48200</v>
      </c>
      <c r="E8" s="38"/>
      <c r="F8" s="617" t="s">
        <v>20</v>
      </c>
      <c r="G8" s="618"/>
      <c r="H8" s="474">
        <f>H40</f>
        <v>-5</v>
      </c>
      <c r="I8" s="475" t="s">
        <v>199</v>
      </c>
    </row>
    <row r="9" spans="2:9" ht="67" customHeight="1" thickBot="1">
      <c r="B9" s="35"/>
      <c r="C9" s="293" t="s">
        <v>5</v>
      </c>
      <c r="D9" s="39">
        <f>记录仪!$D$11</f>
        <v>2.3780000000000001</v>
      </c>
      <c r="E9" s="37"/>
      <c r="F9" s="632">
        <f>F41</f>
        <v>1.3798742358789167</v>
      </c>
      <c r="G9" s="633"/>
      <c r="H9" s="456">
        <f>H41</f>
        <v>1.5470549820038737</v>
      </c>
      <c r="I9" s="34" t="s">
        <v>183</v>
      </c>
    </row>
    <row r="10" spans="2:9" ht="67" customHeight="1" thickBot="1">
      <c r="B10" s="217"/>
      <c r="C10" s="294" t="s">
        <v>14</v>
      </c>
      <c r="D10" s="40">
        <f>记录仪!$D$12</f>
        <v>49900</v>
      </c>
      <c r="E10" s="37"/>
      <c r="F10" s="634"/>
      <c r="G10" s="635"/>
      <c r="H10" s="457">
        <f>H42</f>
        <v>1.7142357281288307</v>
      </c>
      <c r="I10" s="217" t="s">
        <v>184</v>
      </c>
    </row>
    <row r="11" spans="2:9" ht="67" customHeight="1" thickBot="1">
      <c r="B11" s="258"/>
      <c r="C11" s="217"/>
      <c r="D11" s="34"/>
      <c r="E11" s="450" t="s">
        <v>195</v>
      </c>
      <c r="F11" s="636">
        <f>F43</f>
        <v>-0.33436149224991407</v>
      </c>
      <c r="G11" s="637"/>
      <c r="H11" s="458">
        <f>H43</f>
        <v>0.20852539428058725</v>
      </c>
      <c r="I11" s="258" t="s">
        <v>196</v>
      </c>
    </row>
    <row r="12" spans="2:9">
      <c r="B12" s="258"/>
      <c r="C12" s="122"/>
      <c r="D12" s="122"/>
      <c r="E12" s="122"/>
      <c r="F12" s="122"/>
      <c r="G12" s="122"/>
      <c r="H12" s="122"/>
      <c r="I12" s="258"/>
    </row>
    <row r="13" spans="2:9">
      <c r="B13" s="258"/>
      <c r="C13" s="122"/>
      <c r="D13" s="122"/>
      <c r="E13" s="122"/>
      <c r="F13" s="122"/>
      <c r="G13" s="122"/>
      <c r="H13" s="122"/>
      <c r="I13" s="258"/>
    </row>
    <row r="14" spans="2:9">
      <c r="B14" s="258"/>
      <c r="C14" s="122"/>
      <c r="D14" s="122"/>
      <c r="E14" s="122"/>
      <c r="F14" s="122"/>
      <c r="G14" s="122"/>
      <c r="H14" s="122"/>
      <c r="I14" s="258"/>
    </row>
    <row r="15" spans="2:9">
      <c r="B15" s="258"/>
      <c r="C15" s="122"/>
      <c r="D15" s="122"/>
      <c r="E15" s="122"/>
      <c r="F15" s="122"/>
      <c r="G15" s="122"/>
      <c r="H15" s="122"/>
      <c r="I15" s="258"/>
    </row>
    <row r="16" spans="2:9">
      <c r="B16" s="258"/>
      <c r="C16" s="122"/>
      <c r="D16" s="122"/>
      <c r="E16" s="122"/>
      <c r="F16" s="122"/>
      <c r="G16" s="122"/>
      <c r="H16" s="122"/>
      <c r="I16" s="258"/>
    </row>
    <row r="17" spans="2:9">
      <c r="B17" s="258"/>
      <c r="C17" s="122"/>
      <c r="D17" s="122"/>
      <c r="E17" s="122"/>
      <c r="F17" s="122"/>
      <c r="G17" s="122"/>
      <c r="H17" s="122"/>
      <c r="I17" s="258"/>
    </row>
    <row r="18" spans="2:9">
      <c r="B18" s="258"/>
      <c r="C18" s="122"/>
      <c r="D18" s="122"/>
      <c r="E18" s="122"/>
      <c r="F18" s="122"/>
      <c r="G18" s="122"/>
      <c r="H18" s="122"/>
      <c r="I18" s="258"/>
    </row>
    <row r="19" spans="2:9">
      <c r="B19" s="258"/>
      <c r="C19" s="122"/>
      <c r="D19" s="122"/>
      <c r="E19" s="122"/>
      <c r="F19" s="122"/>
      <c r="G19" s="122"/>
      <c r="H19" s="122"/>
      <c r="I19" s="258"/>
    </row>
    <row r="20" spans="2:9">
      <c r="B20" s="258"/>
      <c r="C20" s="122"/>
      <c r="D20" s="122"/>
      <c r="E20" s="122"/>
      <c r="F20" s="122"/>
      <c r="G20" s="122"/>
      <c r="H20" s="122"/>
      <c r="I20" s="258"/>
    </row>
    <row r="21" spans="2:9">
      <c r="B21" s="258"/>
      <c r="C21" s="122"/>
      <c r="D21" s="122"/>
      <c r="E21" s="122"/>
      <c r="F21" s="122"/>
      <c r="G21" s="122"/>
      <c r="H21" s="122"/>
      <c r="I21" s="258"/>
    </row>
    <row r="22" spans="2:9">
      <c r="B22" s="258"/>
      <c r="C22" s="122"/>
      <c r="D22" s="122"/>
      <c r="E22" s="122"/>
      <c r="F22" s="122"/>
      <c r="G22" s="122"/>
      <c r="H22" s="122"/>
      <c r="I22" s="258"/>
    </row>
    <row r="23" spans="2:9">
      <c r="B23" s="258"/>
      <c r="C23" s="122"/>
      <c r="D23" s="122"/>
      <c r="E23" s="122"/>
      <c r="F23" s="122"/>
      <c r="G23" s="122"/>
      <c r="H23" s="122"/>
      <c r="I23" s="258"/>
    </row>
    <row r="24" spans="2:9">
      <c r="B24" s="258"/>
      <c r="C24" s="122"/>
      <c r="D24" s="122"/>
      <c r="E24" s="122"/>
      <c r="F24" s="122"/>
      <c r="G24" s="122"/>
      <c r="H24" s="122"/>
      <c r="I24" s="258"/>
    </row>
    <row r="25" spans="2:9">
      <c r="B25" s="258"/>
      <c r="C25" s="122"/>
      <c r="D25" s="122"/>
      <c r="E25" s="122"/>
      <c r="F25" s="122"/>
      <c r="G25" s="122"/>
      <c r="H25" s="122"/>
      <c r="I25" s="258"/>
    </row>
    <row r="26" spans="2:9">
      <c r="B26" s="258"/>
      <c r="C26" s="122"/>
      <c r="D26" s="122"/>
      <c r="E26" s="122"/>
      <c r="F26" s="122"/>
      <c r="G26" s="122"/>
      <c r="H26" s="122"/>
      <c r="I26" s="258"/>
    </row>
    <row r="27" spans="2:9">
      <c r="B27" s="258"/>
      <c r="C27" s="122"/>
      <c r="D27" s="122"/>
      <c r="E27" s="122"/>
      <c r="F27" s="122"/>
      <c r="G27" s="122"/>
      <c r="H27" s="122"/>
      <c r="I27" s="258"/>
    </row>
    <row r="28" spans="2:9">
      <c r="B28" s="258"/>
      <c r="C28" s="122"/>
      <c r="D28" s="122"/>
      <c r="E28" s="122"/>
      <c r="F28" s="122"/>
      <c r="G28" s="122"/>
      <c r="H28" s="122"/>
      <c r="I28" s="258"/>
    </row>
    <row r="29" spans="2:9">
      <c r="B29" s="258"/>
      <c r="C29" s="122"/>
      <c r="D29" s="122"/>
      <c r="E29" s="122"/>
      <c r="F29" s="122"/>
      <c r="G29" s="122"/>
      <c r="H29" s="122"/>
      <c r="I29" s="258"/>
    </row>
    <row r="30" spans="2:9">
      <c r="B30" s="258"/>
      <c r="C30" s="122"/>
      <c r="D30" s="122"/>
      <c r="E30" s="122"/>
      <c r="F30" s="122"/>
      <c r="G30" s="122"/>
      <c r="H30" s="122"/>
      <c r="I30" s="258"/>
    </row>
    <row r="31" spans="2:9">
      <c r="B31" s="258"/>
      <c r="C31" s="122"/>
      <c r="D31" s="122"/>
      <c r="E31" s="122"/>
      <c r="F31" s="122"/>
      <c r="G31" s="122"/>
      <c r="H31" s="122"/>
      <c r="I31" s="258"/>
    </row>
    <row r="32" spans="2:9">
      <c r="B32" s="258"/>
      <c r="C32" s="122"/>
      <c r="D32" s="122"/>
      <c r="E32" s="122"/>
      <c r="F32" s="122"/>
      <c r="G32" s="122"/>
      <c r="H32" s="122"/>
      <c r="I32" s="258"/>
    </row>
    <row r="33" spans="2:16383">
      <c r="B33" s="258"/>
      <c r="C33" s="122"/>
      <c r="D33" s="122"/>
      <c r="E33" s="122"/>
      <c r="F33" s="122"/>
      <c r="G33" s="122"/>
      <c r="H33" s="122"/>
      <c r="I33" s="258"/>
    </row>
    <row r="34" spans="2:16383">
      <c r="B34" s="218"/>
      <c r="C34" s="122"/>
      <c r="D34" s="122"/>
      <c r="E34" s="122"/>
      <c r="F34" s="122"/>
      <c r="G34" s="122"/>
      <c r="H34" s="122"/>
      <c r="I34" s="218"/>
    </row>
    <row r="35" spans="2:16383">
      <c r="B35" s="36"/>
      <c r="C35" s="218"/>
      <c r="D35" s="258"/>
      <c r="E35" s="258"/>
      <c r="F35" s="258"/>
      <c r="G35" s="258"/>
      <c r="H35" s="218"/>
      <c r="I35" s="37"/>
    </row>
    <row r="36" spans="2:16383" ht="74" customHeight="1"/>
    <row r="37" spans="2:16383" ht="63" customHeight="1">
      <c r="B37" s="258"/>
      <c r="C37" s="217"/>
      <c r="D37" s="34"/>
      <c r="E37" s="211"/>
      <c r="F37" s="34"/>
      <c r="G37" s="217"/>
      <c r="H37" s="217"/>
      <c r="I37" s="258"/>
      <c r="K37" s="219"/>
      <c r="L37" s="206"/>
      <c r="M37" s="219"/>
      <c r="N37" s="206"/>
      <c r="O37" s="219"/>
      <c r="P37" s="206"/>
      <c r="Q37" s="219"/>
      <c r="R37" s="206"/>
      <c r="S37" s="219"/>
      <c r="T37" s="206"/>
      <c r="U37" s="219"/>
      <c r="V37" s="206"/>
      <c r="W37" s="219"/>
      <c r="X37" s="206"/>
      <c r="Y37" s="219"/>
    </row>
    <row r="38" spans="2:16383" ht="63" customHeight="1">
      <c r="B38" s="217"/>
      <c r="C38" s="616" t="str">
        <f>L59&amp;S59&amp;L63&amp;S63</f>
        <v>比坊梦联合体下调推荐仓位-5个基点至1.38，并执行公开市场操作卖出BTC2L和ETH2L。这显示了比坊梦宽松的货币政策，比坊梦预计市场即将进入扩张周期。</v>
      </c>
      <c r="D38" s="616"/>
      <c r="E38" s="616"/>
      <c r="F38" s="616"/>
      <c r="G38" s="616"/>
      <c r="H38" s="616"/>
      <c r="I38" s="217"/>
      <c r="K38" s="206"/>
      <c r="L38" s="219"/>
      <c r="M38" s="206"/>
      <c r="N38" s="219"/>
      <c r="O38" s="206"/>
      <c r="P38" s="219"/>
      <c r="Q38" s="206"/>
      <c r="R38" s="219"/>
      <c r="S38" s="206"/>
      <c r="T38" s="219"/>
      <c r="U38" s="206"/>
      <c r="V38" s="219"/>
      <c r="W38" s="206"/>
      <c r="X38" s="219"/>
      <c r="Y38" s="206"/>
    </row>
    <row r="39" spans="2:16383" ht="63" customHeight="1" thickBot="1">
      <c r="B39" s="258"/>
      <c r="C39" s="217"/>
      <c r="D39" s="34"/>
      <c r="E39" s="211"/>
      <c r="F39" s="34"/>
      <c r="G39" s="217"/>
      <c r="H39" s="217"/>
      <c r="I39" s="258"/>
      <c r="J39" s="181"/>
      <c r="K39" s="219"/>
      <c r="L39" s="206"/>
      <c r="M39" s="219"/>
      <c r="N39" s="206"/>
      <c r="O39" s="219"/>
      <c r="P39" s="206"/>
      <c r="Q39" s="219"/>
      <c r="R39" s="206"/>
      <c r="S39" s="219"/>
      <c r="T39" s="206"/>
      <c r="U39" s="219"/>
      <c r="V39" s="206"/>
      <c r="W39" s="219"/>
      <c r="X39" s="206"/>
      <c r="Y39" s="219"/>
      <c r="Z39" s="181"/>
    </row>
    <row r="40" spans="2:16383" s="28" customFormat="1" ht="56" customHeight="1" thickBot="1">
      <c r="B40" s="217"/>
      <c r="C40" s="684" t="s">
        <v>136</v>
      </c>
      <c r="D40" s="685">
        <f>记录仪!$D$10</f>
        <v>48200</v>
      </c>
      <c r="E40" s="38" t="s">
        <v>15</v>
      </c>
      <c r="F40" s="617" t="s">
        <v>20</v>
      </c>
      <c r="G40" s="618"/>
      <c r="H40" s="474">
        <f>ROUND(记录仪!$D$17,0)</f>
        <v>-5</v>
      </c>
      <c r="I40" s="475" t="s">
        <v>199</v>
      </c>
      <c r="J40" s="26"/>
      <c r="K40" s="181"/>
      <c r="L40" s="181"/>
      <c r="M40" s="181"/>
      <c r="N40" s="181"/>
      <c r="O40" s="181"/>
      <c r="P40" s="181"/>
      <c r="Q40" s="181"/>
      <c r="R40" s="181"/>
      <c r="S40" s="181"/>
      <c r="T40" s="181"/>
      <c r="U40" s="181"/>
      <c r="V40" s="181"/>
      <c r="W40" s="181"/>
      <c r="X40" s="181"/>
      <c r="Y40" s="181"/>
      <c r="Z40" s="26"/>
      <c r="AA40" s="27"/>
      <c r="AB40" s="26"/>
      <c r="AC40" s="27"/>
      <c r="AD40" s="26"/>
      <c r="AE40" s="27"/>
      <c r="AF40" s="26"/>
      <c r="AG40" s="27"/>
      <c r="AH40" s="26"/>
      <c r="AI40" s="27"/>
      <c r="AJ40" s="26"/>
      <c r="AK40" s="27"/>
      <c r="AL40" s="26"/>
      <c r="AM40" s="27"/>
      <c r="AN40" s="26"/>
      <c r="AO40" s="27"/>
      <c r="AP40" s="26"/>
      <c r="AQ40" s="27"/>
      <c r="AR40" s="26"/>
      <c r="AS40" s="27"/>
      <c r="AT40" s="26"/>
      <c r="AU40" s="27"/>
      <c r="AV40" s="26"/>
      <c r="AW40" s="27"/>
      <c r="AX40" s="26"/>
      <c r="AY40" s="27"/>
      <c r="AZ40" s="26"/>
      <c r="BA40" s="27"/>
      <c r="BB40" s="26"/>
      <c r="BC40" s="27"/>
      <c r="BD40" s="26"/>
      <c r="BE40" s="27"/>
      <c r="BF40" s="26"/>
      <c r="BG40" s="27"/>
      <c r="BH40" s="26"/>
      <c r="BI40" s="27"/>
      <c r="BJ40" s="26"/>
      <c r="BK40" s="27"/>
      <c r="BL40" s="26"/>
      <c r="BM40" s="27"/>
      <c r="BN40" s="26"/>
      <c r="BO40" s="27"/>
      <c r="BP40" s="26"/>
      <c r="BQ40" s="27"/>
      <c r="BR40" s="26"/>
      <c r="BS40" s="27"/>
      <c r="BT40" s="26"/>
      <c r="BU40" s="27"/>
      <c r="BV40" s="26"/>
      <c r="BW40" s="27"/>
      <c r="BX40" s="26"/>
      <c r="BY40" s="27"/>
      <c r="BZ40" s="26"/>
      <c r="CA40" s="27"/>
      <c r="CB40" s="26"/>
      <c r="CC40" s="27"/>
      <c r="CD40" s="26"/>
      <c r="CE40" s="27"/>
      <c r="CF40" s="26"/>
      <c r="CG40" s="27"/>
      <c r="CH40" s="26"/>
      <c r="CI40" s="27"/>
      <c r="CJ40" s="26"/>
      <c r="CK40" s="27"/>
      <c r="CL40" s="26"/>
      <c r="CM40" s="27"/>
      <c r="CN40" s="26"/>
      <c r="CO40" s="27"/>
      <c r="CP40" s="26"/>
      <c r="CQ40" s="27"/>
      <c r="CR40" s="26"/>
      <c r="CS40" s="27"/>
      <c r="CT40" s="26"/>
      <c r="CU40" s="27"/>
      <c r="CV40" s="26"/>
      <c r="CW40" s="27"/>
      <c r="CX40" s="26"/>
      <c r="CY40" s="27"/>
      <c r="CZ40" s="26"/>
      <c r="DA40" s="27"/>
      <c r="DB40" s="26"/>
      <c r="DC40" s="27"/>
      <c r="DD40" s="26"/>
      <c r="DE40" s="27"/>
      <c r="DF40" s="26"/>
      <c r="DG40" s="27"/>
      <c r="DH40" s="26"/>
      <c r="DI40" s="27"/>
      <c r="DJ40" s="26"/>
      <c r="DK40" s="27"/>
      <c r="DL40" s="26"/>
      <c r="DM40" s="27"/>
      <c r="DN40" s="26"/>
      <c r="DO40" s="27"/>
      <c r="DP40" s="26"/>
      <c r="DQ40" s="27"/>
      <c r="DR40" s="26"/>
      <c r="DS40" s="27"/>
      <c r="DT40" s="26"/>
      <c r="DU40" s="27"/>
      <c r="DV40" s="26"/>
      <c r="DW40" s="27"/>
      <c r="DX40" s="26"/>
      <c r="DY40" s="27"/>
      <c r="DZ40" s="26"/>
      <c r="EA40" s="27"/>
      <c r="EB40" s="26"/>
      <c r="EC40" s="27"/>
      <c r="ED40" s="26"/>
      <c r="EE40" s="27"/>
      <c r="EF40" s="26"/>
      <c r="EG40" s="27"/>
      <c r="EH40" s="26"/>
      <c r="EI40" s="27"/>
      <c r="EJ40" s="26"/>
      <c r="EK40" s="27"/>
      <c r="EL40" s="26"/>
      <c r="EM40" s="27"/>
      <c r="EN40" s="26"/>
      <c r="EO40" s="27"/>
      <c r="EP40" s="26"/>
      <c r="EQ40" s="27"/>
      <c r="ER40" s="26"/>
      <c r="ES40" s="27"/>
      <c r="ET40" s="26"/>
      <c r="EU40" s="27"/>
      <c r="EV40" s="26"/>
      <c r="EW40" s="27"/>
      <c r="EX40" s="26"/>
      <c r="EY40" s="27"/>
      <c r="EZ40" s="26"/>
      <c r="FA40" s="27"/>
      <c r="FB40" s="26"/>
      <c r="FC40" s="27"/>
      <c r="FD40" s="26"/>
      <c r="FE40" s="27"/>
      <c r="FF40" s="26"/>
      <c r="FG40" s="27"/>
      <c r="FH40" s="26"/>
      <c r="FI40" s="27"/>
      <c r="FJ40" s="26"/>
      <c r="FK40" s="27"/>
      <c r="FL40" s="26"/>
      <c r="FM40" s="27"/>
      <c r="FN40" s="26"/>
      <c r="FO40" s="27"/>
      <c r="FP40" s="26"/>
      <c r="FQ40" s="27"/>
      <c r="FR40" s="26"/>
      <c r="FS40" s="27"/>
      <c r="FT40" s="26"/>
      <c r="FU40" s="27"/>
      <c r="FV40" s="26"/>
      <c r="FW40" s="27"/>
      <c r="FX40" s="26"/>
      <c r="FY40" s="27"/>
      <c r="FZ40" s="26"/>
      <c r="GA40" s="27"/>
      <c r="GB40" s="26"/>
      <c r="GC40" s="27"/>
      <c r="GD40" s="26"/>
      <c r="GE40" s="27"/>
      <c r="GF40" s="26"/>
      <c r="GG40" s="27"/>
      <c r="GH40" s="26"/>
      <c r="GI40" s="27"/>
      <c r="GJ40" s="26"/>
      <c r="GK40" s="27"/>
      <c r="GL40" s="26"/>
      <c r="GM40" s="27"/>
      <c r="GN40" s="26"/>
      <c r="GO40" s="27"/>
      <c r="GP40" s="26"/>
      <c r="GQ40" s="27"/>
      <c r="GR40" s="26"/>
      <c r="GS40" s="27"/>
      <c r="GT40" s="26"/>
      <c r="GU40" s="27"/>
      <c r="GV40" s="26"/>
      <c r="GW40" s="27"/>
      <c r="GX40" s="26"/>
      <c r="GY40" s="27"/>
      <c r="GZ40" s="26"/>
      <c r="HA40" s="27"/>
      <c r="HB40" s="26"/>
      <c r="HC40" s="27"/>
      <c r="HD40" s="26"/>
      <c r="HE40" s="27"/>
      <c r="HF40" s="26"/>
      <c r="HG40" s="27"/>
      <c r="HH40" s="26"/>
      <c r="HI40" s="27"/>
      <c r="HJ40" s="26"/>
      <c r="HK40" s="27"/>
      <c r="HL40" s="26"/>
      <c r="HM40" s="27"/>
      <c r="HN40" s="26"/>
      <c r="HO40" s="27"/>
      <c r="HP40" s="26"/>
      <c r="HQ40" s="27"/>
      <c r="HR40" s="26"/>
      <c r="HS40" s="27"/>
      <c r="HT40" s="26"/>
      <c r="HU40" s="27"/>
      <c r="HV40" s="26"/>
      <c r="HW40" s="27"/>
      <c r="HX40" s="26"/>
      <c r="HY40" s="27"/>
      <c r="HZ40" s="26"/>
      <c r="IA40" s="27"/>
      <c r="IB40" s="26"/>
      <c r="IC40" s="27"/>
      <c r="ID40" s="26"/>
      <c r="IE40" s="27"/>
      <c r="IF40" s="26"/>
      <c r="IG40" s="27"/>
      <c r="IH40" s="26"/>
      <c r="II40" s="27"/>
      <c r="IJ40" s="26"/>
      <c r="IK40" s="27"/>
      <c r="IL40" s="26"/>
      <c r="IM40" s="27"/>
      <c r="IN40" s="26"/>
      <c r="IO40" s="27"/>
      <c r="IP40" s="26"/>
      <c r="IQ40" s="27"/>
      <c r="IR40" s="26"/>
      <c r="IS40" s="27"/>
      <c r="IT40" s="26"/>
      <c r="IU40" s="27"/>
      <c r="IV40" s="26"/>
      <c r="IW40" s="27"/>
      <c r="IX40" s="26"/>
      <c r="IY40" s="27"/>
      <c r="IZ40" s="26"/>
      <c r="JA40" s="27"/>
      <c r="JB40" s="26"/>
      <c r="JC40" s="27"/>
      <c r="JD40" s="26"/>
      <c r="JE40" s="27"/>
      <c r="JF40" s="26"/>
      <c r="JG40" s="27"/>
      <c r="JH40" s="26"/>
      <c r="JI40" s="27"/>
      <c r="JJ40" s="26"/>
      <c r="JK40" s="27"/>
      <c r="JL40" s="26"/>
      <c r="JM40" s="27"/>
      <c r="JN40" s="26"/>
      <c r="JO40" s="27"/>
      <c r="JP40" s="26"/>
      <c r="JQ40" s="27"/>
      <c r="JR40" s="26"/>
      <c r="JS40" s="27"/>
      <c r="JT40" s="26"/>
      <c r="JU40" s="27"/>
      <c r="JV40" s="26"/>
      <c r="JW40" s="27"/>
      <c r="JX40" s="26"/>
      <c r="JY40" s="27"/>
      <c r="JZ40" s="26"/>
      <c r="KA40" s="27"/>
      <c r="KB40" s="26"/>
      <c r="KC40" s="27"/>
      <c r="KD40" s="26"/>
      <c r="KE40" s="27"/>
      <c r="KF40" s="26"/>
      <c r="KG40" s="27"/>
      <c r="KH40" s="26"/>
      <c r="KI40" s="27"/>
      <c r="KJ40" s="26"/>
      <c r="KK40" s="27"/>
      <c r="KL40" s="26"/>
      <c r="KM40" s="27"/>
      <c r="KN40" s="26"/>
      <c r="KO40" s="27"/>
      <c r="KP40" s="26"/>
      <c r="KQ40" s="27"/>
      <c r="KR40" s="26"/>
      <c r="KS40" s="27"/>
      <c r="KT40" s="26"/>
      <c r="KU40" s="27"/>
      <c r="KV40" s="26"/>
      <c r="KW40" s="27"/>
      <c r="KX40" s="26"/>
      <c r="KY40" s="27"/>
      <c r="KZ40" s="26"/>
      <c r="LA40" s="27"/>
      <c r="LB40" s="26"/>
      <c r="LC40" s="27"/>
      <c r="LD40" s="26"/>
      <c r="LE40" s="27"/>
      <c r="LF40" s="26"/>
      <c r="LG40" s="27"/>
      <c r="LH40" s="26"/>
      <c r="LI40" s="27"/>
      <c r="LJ40" s="26"/>
      <c r="LK40" s="27"/>
      <c r="LL40" s="26"/>
      <c r="LM40" s="27"/>
      <c r="LN40" s="26"/>
      <c r="LO40" s="27"/>
      <c r="LP40" s="26"/>
      <c r="LQ40" s="27"/>
      <c r="LR40" s="26"/>
      <c r="LS40" s="27"/>
      <c r="LT40" s="26"/>
      <c r="LU40" s="27"/>
      <c r="LV40" s="26"/>
      <c r="LW40" s="27"/>
      <c r="LX40" s="26"/>
      <c r="LY40" s="27"/>
      <c r="LZ40" s="26"/>
      <c r="MA40" s="27"/>
      <c r="MB40" s="26"/>
      <c r="MC40" s="27"/>
      <c r="MD40" s="26"/>
      <c r="ME40" s="27"/>
      <c r="MF40" s="26"/>
      <c r="MG40" s="27"/>
      <c r="MH40" s="26"/>
      <c r="MI40" s="27"/>
      <c r="MJ40" s="26"/>
      <c r="MK40" s="27"/>
      <c r="ML40" s="26"/>
      <c r="MM40" s="27"/>
      <c r="MN40" s="26"/>
      <c r="MO40" s="27"/>
      <c r="MP40" s="26"/>
      <c r="MQ40" s="27"/>
      <c r="MR40" s="26"/>
      <c r="MS40" s="27"/>
      <c r="MT40" s="26"/>
      <c r="MU40" s="27"/>
      <c r="MV40" s="26"/>
      <c r="MW40" s="27"/>
      <c r="MX40" s="26"/>
      <c r="MY40" s="27"/>
      <c r="MZ40" s="26"/>
      <c r="NA40" s="27"/>
      <c r="NB40" s="26"/>
      <c r="NC40" s="27"/>
      <c r="ND40" s="26"/>
      <c r="NE40" s="27"/>
      <c r="NF40" s="26"/>
      <c r="NG40" s="27"/>
      <c r="NH40" s="26"/>
      <c r="NI40" s="27"/>
      <c r="NJ40" s="26"/>
      <c r="NK40" s="27"/>
      <c r="NL40" s="26"/>
      <c r="NM40" s="27"/>
      <c r="NN40" s="26"/>
      <c r="NO40" s="27"/>
      <c r="NP40" s="26"/>
      <c r="NQ40" s="27"/>
      <c r="NR40" s="26"/>
      <c r="NS40" s="27"/>
      <c r="NT40" s="26"/>
      <c r="NU40" s="27"/>
      <c r="NV40" s="26"/>
      <c r="NW40" s="27"/>
      <c r="NX40" s="26"/>
      <c r="NY40" s="27"/>
      <c r="NZ40" s="26"/>
      <c r="OA40" s="27"/>
      <c r="OB40" s="26"/>
      <c r="OC40" s="27"/>
      <c r="OD40" s="26"/>
      <c r="OE40" s="27"/>
      <c r="OF40" s="26"/>
      <c r="OG40" s="27"/>
      <c r="OH40" s="26"/>
      <c r="OI40" s="27"/>
      <c r="OJ40" s="26"/>
      <c r="OK40" s="27"/>
      <c r="OL40" s="26"/>
      <c r="OM40" s="27"/>
      <c r="ON40" s="26"/>
      <c r="OO40" s="27"/>
      <c r="OP40" s="26"/>
      <c r="OQ40" s="27"/>
      <c r="OR40" s="26"/>
      <c r="OS40" s="27"/>
      <c r="OT40" s="26"/>
      <c r="OU40" s="27"/>
      <c r="OV40" s="26"/>
      <c r="OW40" s="27"/>
      <c r="OX40" s="26"/>
      <c r="OY40" s="27"/>
      <c r="OZ40" s="26"/>
      <c r="PA40" s="27"/>
      <c r="PB40" s="26"/>
      <c r="PC40" s="27"/>
      <c r="PD40" s="26"/>
      <c r="PE40" s="27"/>
      <c r="PF40" s="26"/>
      <c r="PG40" s="27"/>
      <c r="PH40" s="26"/>
      <c r="PI40" s="27"/>
      <c r="PJ40" s="26"/>
      <c r="PK40" s="27"/>
      <c r="PL40" s="26"/>
      <c r="PM40" s="27"/>
      <c r="PN40" s="26"/>
      <c r="PO40" s="27"/>
      <c r="PP40" s="26"/>
      <c r="PQ40" s="27"/>
      <c r="PR40" s="26"/>
      <c r="PS40" s="27"/>
      <c r="PT40" s="26"/>
      <c r="PU40" s="27"/>
      <c r="PV40" s="26"/>
      <c r="PW40" s="27"/>
      <c r="PX40" s="26"/>
      <c r="PY40" s="27"/>
      <c r="PZ40" s="26"/>
      <c r="QA40" s="27"/>
      <c r="QB40" s="26"/>
      <c r="QC40" s="27"/>
      <c r="QD40" s="26"/>
      <c r="QE40" s="27"/>
      <c r="QF40" s="26"/>
      <c r="QG40" s="27"/>
      <c r="QH40" s="26"/>
      <c r="QI40" s="27"/>
      <c r="QJ40" s="26"/>
      <c r="QK40" s="27"/>
      <c r="QL40" s="26"/>
      <c r="QM40" s="27"/>
      <c r="QN40" s="26"/>
      <c r="QO40" s="27"/>
      <c r="QP40" s="26"/>
      <c r="QQ40" s="27"/>
      <c r="QR40" s="26"/>
      <c r="QS40" s="27"/>
      <c r="QT40" s="26"/>
      <c r="QU40" s="27"/>
      <c r="QV40" s="26"/>
      <c r="QW40" s="27"/>
      <c r="QX40" s="26"/>
      <c r="QY40" s="27"/>
      <c r="QZ40" s="26"/>
      <c r="RA40" s="27"/>
      <c r="RB40" s="26"/>
      <c r="RC40" s="27"/>
      <c r="RD40" s="26"/>
      <c r="RE40" s="27"/>
      <c r="RF40" s="26"/>
      <c r="RG40" s="27"/>
      <c r="RH40" s="26"/>
      <c r="RI40" s="27"/>
      <c r="RJ40" s="26"/>
      <c r="RK40" s="27"/>
      <c r="RL40" s="26"/>
      <c r="RM40" s="27"/>
      <c r="RN40" s="26"/>
      <c r="RO40" s="27"/>
      <c r="RP40" s="26"/>
      <c r="RQ40" s="27"/>
      <c r="RR40" s="26"/>
      <c r="RS40" s="27"/>
      <c r="RT40" s="26"/>
      <c r="RU40" s="27"/>
      <c r="RV40" s="26"/>
      <c r="RW40" s="27"/>
      <c r="RX40" s="26"/>
      <c r="RY40" s="27"/>
      <c r="RZ40" s="26"/>
      <c r="SA40" s="27"/>
      <c r="SB40" s="26"/>
      <c r="SC40" s="27"/>
      <c r="SD40" s="26"/>
      <c r="SE40" s="27"/>
      <c r="SF40" s="26"/>
      <c r="SG40" s="27"/>
      <c r="SH40" s="26"/>
      <c r="SI40" s="27"/>
      <c r="SJ40" s="26"/>
      <c r="SK40" s="27"/>
      <c r="SL40" s="26"/>
      <c r="SM40" s="27"/>
      <c r="SN40" s="26"/>
      <c r="SO40" s="27"/>
      <c r="SP40" s="26"/>
      <c r="SQ40" s="27"/>
      <c r="SR40" s="26"/>
      <c r="SS40" s="27"/>
      <c r="ST40" s="26"/>
      <c r="SU40" s="27"/>
      <c r="SV40" s="26"/>
      <c r="SW40" s="27"/>
      <c r="SX40" s="26"/>
      <c r="SY40" s="27"/>
      <c r="SZ40" s="26"/>
      <c r="TA40" s="27"/>
      <c r="TB40" s="26"/>
      <c r="TC40" s="27"/>
      <c r="TD40" s="26"/>
      <c r="TE40" s="27"/>
      <c r="TF40" s="26"/>
      <c r="TG40" s="27"/>
      <c r="TH40" s="26"/>
      <c r="TI40" s="27"/>
      <c r="TJ40" s="26"/>
      <c r="TK40" s="27"/>
      <c r="TL40" s="26"/>
      <c r="TM40" s="27"/>
      <c r="TN40" s="26"/>
      <c r="TO40" s="27"/>
      <c r="TP40" s="26"/>
      <c r="TQ40" s="27"/>
      <c r="TR40" s="26"/>
      <c r="TS40" s="27"/>
      <c r="TT40" s="26"/>
      <c r="TU40" s="27"/>
      <c r="TV40" s="26"/>
      <c r="TW40" s="27"/>
      <c r="TX40" s="26"/>
      <c r="TY40" s="27"/>
      <c r="TZ40" s="26"/>
      <c r="UA40" s="27"/>
      <c r="UB40" s="26"/>
      <c r="UC40" s="27"/>
      <c r="UD40" s="26"/>
      <c r="UE40" s="27"/>
      <c r="UF40" s="26"/>
      <c r="UG40" s="27"/>
      <c r="UH40" s="26"/>
      <c r="UI40" s="27"/>
      <c r="UJ40" s="26"/>
      <c r="UK40" s="27"/>
      <c r="UL40" s="26"/>
      <c r="UM40" s="27"/>
      <c r="UN40" s="26"/>
      <c r="UO40" s="27"/>
      <c r="UP40" s="26"/>
      <c r="UQ40" s="27"/>
      <c r="UR40" s="26"/>
      <c r="US40" s="27"/>
      <c r="UT40" s="26"/>
      <c r="UU40" s="27"/>
      <c r="UV40" s="26"/>
      <c r="UW40" s="27"/>
      <c r="UX40" s="26"/>
      <c r="UY40" s="27"/>
      <c r="UZ40" s="26"/>
      <c r="VA40" s="27"/>
      <c r="VB40" s="26"/>
      <c r="VC40" s="27"/>
      <c r="VD40" s="26"/>
      <c r="VE40" s="27"/>
      <c r="VF40" s="26"/>
      <c r="VG40" s="27"/>
      <c r="VH40" s="26"/>
      <c r="VI40" s="27"/>
      <c r="VJ40" s="26"/>
      <c r="VK40" s="27"/>
      <c r="VL40" s="26"/>
      <c r="VM40" s="27"/>
      <c r="VN40" s="26"/>
      <c r="VO40" s="27"/>
      <c r="VP40" s="26"/>
      <c r="VQ40" s="27"/>
      <c r="VR40" s="26"/>
      <c r="VS40" s="27"/>
      <c r="VT40" s="26"/>
      <c r="VU40" s="27"/>
      <c r="VV40" s="26"/>
      <c r="VW40" s="27"/>
      <c r="VX40" s="26"/>
      <c r="VY40" s="27"/>
      <c r="VZ40" s="26"/>
      <c r="WA40" s="27"/>
      <c r="WB40" s="26"/>
      <c r="WC40" s="27"/>
      <c r="WD40" s="26"/>
      <c r="WE40" s="27"/>
      <c r="WF40" s="26"/>
      <c r="WG40" s="27"/>
      <c r="WH40" s="26"/>
      <c r="WI40" s="27"/>
      <c r="WJ40" s="26"/>
      <c r="WK40" s="27"/>
      <c r="WL40" s="26"/>
      <c r="WM40" s="27"/>
      <c r="WN40" s="26"/>
      <c r="WO40" s="27"/>
      <c r="WP40" s="26"/>
      <c r="WQ40" s="27"/>
      <c r="WR40" s="26"/>
      <c r="WS40" s="27"/>
      <c r="WT40" s="26"/>
      <c r="WU40" s="27"/>
      <c r="WV40" s="26"/>
      <c r="WW40" s="27"/>
      <c r="WX40" s="26"/>
      <c r="WY40" s="27"/>
      <c r="WZ40" s="26"/>
      <c r="XA40" s="27"/>
      <c r="XB40" s="26"/>
      <c r="XC40" s="27"/>
      <c r="XD40" s="26"/>
      <c r="XE40" s="27"/>
      <c r="XF40" s="26"/>
      <c r="XG40" s="27"/>
      <c r="XH40" s="26"/>
      <c r="XI40" s="27"/>
      <c r="XJ40" s="26"/>
      <c r="XK40" s="27"/>
      <c r="XL40" s="26"/>
      <c r="XM40" s="27"/>
      <c r="XN40" s="26"/>
      <c r="XO40" s="27"/>
      <c r="XP40" s="26"/>
      <c r="XQ40" s="27"/>
      <c r="XR40" s="26"/>
      <c r="XS40" s="27"/>
      <c r="XT40" s="26"/>
      <c r="XU40" s="27"/>
      <c r="XV40" s="26"/>
      <c r="XW40" s="27"/>
      <c r="XX40" s="26"/>
      <c r="XY40" s="27"/>
      <c r="XZ40" s="26"/>
      <c r="YA40" s="27"/>
      <c r="YB40" s="26"/>
      <c r="YC40" s="27"/>
      <c r="YD40" s="26"/>
      <c r="YE40" s="27"/>
      <c r="YF40" s="26"/>
      <c r="YG40" s="27"/>
      <c r="YH40" s="26"/>
      <c r="YI40" s="27"/>
      <c r="YJ40" s="26"/>
      <c r="YK40" s="27"/>
      <c r="YL40" s="26"/>
      <c r="YM40" s="27"/>
      <c r="YN40" s="26"/>
      <c r="YO40" s="27"/>
      <c r="YP40" s="26"/>
      <c r="YQ40" s="27"/>
      <c r="YR40" s="26"/>
      <c r="YS40" s="27"/>
      <c r="YT40" s="26"/>
      <c r="YU40" s="27"/>
      <c r="YV40" s="26"/>
      <c r="YW40" s="27"/>
      <c r="YX40" s="26"/>
      <c r="YY40" s="27"/>
      <c r="YZ40" s="26"/>
      <c r="ZA40" s="27"/>
      <c r="ZB40" s="26"/>
      <c r="ZC40" s="27"/>
      <c r="ZD40" s="26"/>
      <c r="ZE40" s="27"/>
      <c r="ZF40" s="26"/>
      <c r="ZG40" s="27"/>
      <c r="ZH40" s="26"/>
      <c r="ZI40" s="27"/>
      <c r="ZJ40" s="26"/>
      <c r="ZK40" s="27"/>
      <c r="ZL40" s="26"/>
      <c r="ZM40" s="27"/>
      <c r="ZN40" s="26"/>
      <c r="ZO40" s="27"/>
      <c r="ZP40" s="26"/>
      <c r="ZQ40" s="27"/>
      <c r="ZR40" s="26"/>
      <c r="ZS40" s="27"/>
      <c r="ZT40" s="26"/>
      <c r="ZU40" s="27"/>
      <c r="ZV40" s="26"/>
      <c r="ZW40" s="27"/>
      <c r="ZX40" s="26"/>
      <c r="ZY40" s="27"/>
      <c r="ZZ40" s="26"/>
      <c r="AAA40" s="27"/>
      <c r="AAB40" s="26"/>
      <c r="AAC40" s="27"/>
      <c r="AAD40" s="26"/>
      <c r="AAE40" s="27"/>
      <c r="AAF40" s="26"/>
      <c r="AAG40" s="27"/>
      <c r="AAH40" s="26"/>
      <c r="AAI40" s="27"/>
      <c r="AAJ40" s="26"/>
      <c r="AAK40" s="27"/>
      <c r="AAL40" s="26"/>
      <c r="AAM40" s="27"/>
      <c r="AAN40" s="26"/>
      <c r="AAO40" s="27"/>
      <c r="AAP40" s="26"/>
      <c r="AAQ40" s="27"/>
      <c r="AAR40" s="26"/>
      <c r="AAS40" s="27"/>
      <c r="AAT40" s="26"/>
      <c r="AAU40" s="27"/>
      <c r="AAV40" s="26"/>
      <c r="AAW40" s="27"/>
      <c r="AAX40" s="26"/>
      <c r="AAY40" s="27"/>
      <c r="AAZ40" s="26"/>
      <c r="ABA40" s="27"/>
      <c r="ABB40" s="26"/>
      <c r="ABC40" s="27"/>
      <c r="ABD40" s="26"/>
      <c r="ABE40" s="27"/>
      <c r="ABF40" s="26"/>
      <c r="ABG40" s="27"/>
      <c r="ABH40" s="26"/>
      <c r="ABI40" s="27"/>
      <c r="ABJ40" s="26"/>
      <c r="ABK40" s="27"/>
      <c r="ABL40" s="26"/>
      <c r="ABM40" s="27"/>
      <c r="ABN40" s="26"/>
      <c r="ABO40" s="27"/>
      <c r="ABP40" s="26"/>
      <c r="ABQ40" s="27"/>
      <c r="ABR40" s="26"/>
      <c r="ABS40" s="27"/>
      <c r="ABT40" s="26"/>
      <c r="ABU40" s="27"/>
      <c r="ABV40" s="26"/>
      <c r="ABW40" s="27"/>
      <c r="ABX40" s="26"/>
      <c r="ABY40" s="27"/>
      <c r="ABZ40" s="26"/>
      <c r="ACA40" s="27"/>
      <c r="ACB40" s="26"/>
      <c r="ACC40" s="27"/>
      <c r="ACD40" s="26"/>
      <c r="ACE40" s="27"/>
      <c r="ACF40" s="26"/>
      <c r="ACG40" s="27"/>
      <c r="ACH40" s="26"/>
      <c r="ACI40" s="27"/>
      <c r="ACJ40" s="26"/>
      <c r="ACK40" s="27"/>
      <c r="ACL40" s="26"/>
      <c r="ACM40" s="27"/>
      <c r="ACN40" s="26"/>
      <c r="ACO40" s="27"/>
      <c r="ACP40" s="26"/>
      <c r="ACQ40" s="27"/>
      <c r="ACR40" s="26"/>
      <c r="ACS40" s="27"/>
      <c r="ACT40" s="26"/>
      <c r="ACU40" s="27"/>
      <c r="ACV40" s="26"/>
      <c r="ACW40" s="27"/>
      <c r="ACX40" s="26"/>
      <c r="ACY40" s="27"/>
      <c r="ACZ40" s="26"/>
      <c r="ADA40" s="27"/>
      <c r="ADB40" s="26"/>
      <c r="ADC40" s="27"/>
      <c r="ADD40" s="26"/>
      <c r="ADE40" s="27"/>
      <c r="ADF40" s="26"/>
      <c r="ADG40" s="27"/>
      <c r="ADH40" s="26"/>
      <c r="ADI40" s="27"/>
      <c r="ADJ40" s="26"/>
      <c r="ADK40" s="27"/>
      <c r="ADL40" s="26"/>
      <c r="ADM40" s="27"/>
      <c r="ADN40" s="26"/>
      <c r="ADO40" s="27"/>
      <c r="ADP40" s="26"/>
      <c r="ADQ40" s="27"/>
      <c r="ADR40" s="26"/>
      <c r="ADS40" s="27"/>
      <c r="ADT40" s="26"/>
      <c r="ADU40" s="27"/>
      <c r="ADV40" s="26"/>
      <c r="ADW40" s="27"/>
      <c r="ADX40" s="26"/>
      <c r="ADY40" s="27"/>
      <c r="ADZ40" s="26"/>
      <c r="AEA40" s="27"/>
      <c r="AEB40" s="26"/>
      <c r="AEC40" s="27"/>
      <c r="AED40" s="26"/>
      <c r="AEE40" s="27"/>
      <c r="AEF40" s="26"/>
      <c r="AEG40" s="27"/>
      <c r="AEH40" s="26"/>
      <c r="AEI40" s="27"/>
      <c r="AEJ40" s="26"/>
      <c r="AEK40" s="27"/>
      <c r="AEL40" s="26"/>
      <c r="AEM40" s="27"/>
      <c r="AEN40" s="26"/>
      <c r="AEO40" s="27"/>
      <c r="AEP40" s="26"/>
      <c r="AEQ40" s="27"/>
      <c r="AER40" s="26"/>
      <c r="AES40" s="27"/>
      <c r="AET40" s="26"/>
      <c r="AEU40" s="27"/>
      <c r="AEV40" s="26"/>
      <c r="AEW40" s="27"/>
      <c r="AEX40" s="26"/>
      <c r="AEY40" s="27"/>
      <c r="AEZ40" s="26"/>
      <c r="AFA40" s="27"/>
      <c r="AFB40" s="26"/>
      <c r="AFC40" s="27"/>
      <c r="AFD40" s="26"/>
      <c r="AFE40" s="27"/>
      <c r="AFF40" s="26"/>
      <c r="AFG40" s="27"/>
      <c r="AFH40" s="26"/>
      <c r="AFI40" s="27"/>
      <c r="AFJ40" s="26"/>
      <c r="AFK40" s="27"/>
      <c r="AFL40" s="26"/>
      <c r="AFM40" s="27"/>
      <c r="AFN40" s="26"/>
      <c r="AFO40" s="27"/>
      <c r="AFP40" s="26"/>
      <c r="AFQ40" s="27"/>
      <c r="AFR40" s="26"/>
      <c r="AFS40" s="27"/>
      <c r="AFT40" s="26"/>
      <c r="AFU40" s="27"/>
      <c r="AFV40" s="26"/>
      <c r="AFW40" s="27"/>
      <c r="AFX40" s="26"/>
      <c r="AFY40" s="27"/>
      <c r="AFZ40" s="26"/>
      <c r="AGA40" s="27"/>
      <c r="AGB40" s="26"/>
      <c r="AGC40" s="27"/>
      <c r="AGD40" s="26"/>
      <c r="AGE40" s="27"/>
      <c r="AGF40" s="26"/>
      <c r="AGG40" s="27"/>
      <c r="AGH40" s="26"/>
      <c r="AGI40" s="27"/>
      <c r="AGJ40" s="26"/>
      <c r="AGK40" s="27"/>
      <c r="AGL40" s="26"/>
      <c r="AGM40" s="27"/>
      <c r="AGN40" s="26"/>
      <c r="AGO40" s="27"/>
      <c r="AGP40" s="26"/>
      <c r="AGQ40" s="27"/>
      <c r="AGR40" s="26"/>
      <c r="AGS40" s="27"/>
      <c r="AGT40" s="26"/>
      <c r="AGU40" s="27"/>
      <c r="AGV40" s="26"/>
      <c r="AGW40" s="27"/>
      <c r="AGX40" s="26"/>
      <c r="AGY40" s="27"/>
      <c r="AGZ40" s="26"/>
      <c r="AHA40" s="27"/>
      <c r="AHB40" s="26"/>
      <c r="AHC40" s="27"/>
      <c r="AHD40" s="26"/>
      <c r="AHE40" s="27"/>
      <c r="AHF40" s="26"/>
      <c r="AHG40" s="27"/>
      <c r="AHH40" s="26"/>
      <c r="AHI40" s="27"/>
      <c r="AHJ40" s="26"/>
      <c r="AHK40" s="27"/>
      <c r="AHL40" s="26"/>
      <c r="AHM40" s="27"/>
      <c r="AHN40" s="26"/>
      <c r="AHO40" s="27"/>
      <c r="AHP40" s="26"/>
      <c r="AHQ40" s="27"/>
      <c r="AHR40" s="26"/>
      <c r="AHS40" s="27"/>
      <c r="AHT40" s="26"/>
      <c r="AHU40" s="27"/>
      <c r="AHV40" s="26"/>
      <c r="AHW40" s="27"/>
      <c r="AHX40" s="26"/>
      <c r="AHY40" s="27"/>
      <c r="AHZ40" s="26"/>
      <c r="AIA40" s="27"/>
      <c r="AIB40" s="26"/>
      <c r="AIC40" s="27"/>
      <c r="AID40" s="26"/>
      <c r="AIE40" s="27"/>
      <c r="AIF40" s="26"/>
      <c r="AIG40" s="27"/>
      <c r="AIH40" s="26"/>
      <c r="AII40" s="27"/>
      <c r="AIJ40" s="26"/>
      <c r="AIK40" s="27"/>
      <c r="AIL40" s="26"/>
      <c r="AIM40" s="27"/>
      <c r="AIN40" s="26"/>
      <c r="AIO40" s="27"/>
      <c r="AIP40" s="26"/>
      <c r="AIQ40" s="27"/>
      <c r="AIR40" s="26"/>
      <c r="AIS40" s="27"/>
      <c r="AIT40" s="26"/>
      <c r="AIU40" s="27"/>
      <c r="AIV40" s="26"/>
      <c r="AIW40" s="27"/>
      <c r="AIX40" s="26"/>
      <c r="AIY40" s="27"/>
      <c r="AIZ40" s="26"/>
      <c r="AJA40" s="27"/>
      <c r="AJB40" s="26"/>
      <c r="AJC40" s="27"/>
      <c r="AJD40" s="26"/>
      <c r="AJE40" s="27"/>
      <c r="AJF40" s="26"/>
      <c r="AJG40" s="27"/>
      <c r="AJH40" s="26"/>
      <c r="AJI40" s="27"/>
      <c r="AJJ40" s="26"/>
      <c r="AJK40" s="27"/>
      <c r="AJL40" s="26"/>
      <c r="AJM40" s="27"/>
      <c r="AJN40" s="26"/>
      <c r="AJO40" s="27"/>
      <c r="AJP40" s="26"/>
      <c r="AJQ40" s="27"/>
      <c r="AJR40" s="26"/>
      <c r="AJS40" s="27"/>
      <c r="AJT40" s="26"/>
      <c r="AJU40" s="27"/>
      <c r="AJV40" s="26"/>
      <c r="AJW40" s="27"/>
      <c r="AJX40" s="26"/>
      <c r="AJY40" s="27"/>
      <c r="AJZ40" s="26"/>
      <c r="AKA40" s="27"/>
      <c r="AKB40" s="26"/>
      <c r="AKC40" s="27"/>
      <c r="AKD40" s="26"/>
      <c r="AKE40" s="27"/>
      <c r="AKF40" s="26"/>
      <c r="AKG40" s="27"/>
      <c r="AKH40" s="26"/>
      <c r="AKI40" s="27"/>
      <c r="AKJ40" s="26"/>
      <c r="AKK40" s="27"/>
      <c r="AKL40" s="26"/>
      <c r="AKM40" s="27"/>
      <c r="AKN40" s="26"/>
      <c r="AKO40" s="27"/>
      <c r="AKP40" s="26"/>
      <c r="AKQ40" s="27"/>
      <c r="AKR40" s="26"/>
      <c r="AKS40" s="27"/>
      <c r="AKT40" s="26"/>
      <c r="AKU40" s="27"/>
      <c r="AKV40" s="26"/>
      <c r="AKW40" s="27"/>
      <c r="AKX40" s="26"/>
      <c r="AKY40" s="27"/>
      <c r="AKZ40" s="26"/>
      <c r="ALA40" s="27"/>
      <c r="ALB40" s="26"/>
      <c r="ALC40" s="27"/>
      <c r="ALD40" s="26"/>
      <c r="ALE40" s="27"/>
      <c r="ALF40" s="26"/>
      <c r="ALG40" s="27"/>
      <c r="ALH40" s="26"/>
      <c r="ALI40" s="27"/>
      <c r="ALJ40" s="26"/>
      <c r="ALK40" s="27"/>
      <c r="ALL40" s="26"/>
      <c r="ALM40" s="27"/>
      <c r="ALN40" s="26"/>
      <c r="ALO40" s="27"/>
      <c r="ALP40" s="26"/>
      <c r="ALQ40" s="27"/>
      <c r="ALR40" s="26"/>
      <c r="ALS40" s="27"/>
      <c r="ALT40" s="26"/>
      <c r="ALU40" s="27"/>
      <c r="ALV40" s="26"/>
      <c r="ALW40" s="27"/>
      <c r="ALX40" s="26"/>
      <c r="ALY40" s="27"/>
      <c r="ALZ40" s="26"/>
      <c r="AMA40" s="27"/>
      <c r="AMB40" s="26"/>
      <c r="AMC40" s="27"/>
      <c r="AMD40" s="26"/>
      <c r="AME40" s="27"/>
      <c r="AMF40" s="26"/>
      <c r="AMG40" s="27"/>
      <c r="AMH40" s="26"/>
      <c r="AMI40" s="27"/>
      <c r="AMJ40" s="26"/>
      <c r="AMK40" s="27"/>
      <c r="AML40" s="26"/>
      <c r="AMM40" s="27"/>
      <c r="AMN40" s="26"/>
      <c r="AMO40" s="27"/>
      <c r="AMP40" s="26"/>
      <c r="AMQ40" s="27"/>
      <c r="AMR40" s="26"/>
      <c r="AMS40" s="27"/>
      <c r="AMT40" s="26"/>
      <c r="AMU40" s="27"/>
      <c r="AMV40" s="26"/>
      <c r="AMW40" s="27"/>
      <c r="AMX40" s="26"/>
      <c r="AMY40" s="27"/>
      <c r="AMZ40" s="26"/>
      <c r="ANA40" s="27"/>
      <c r="ANB40" s="26"/>
      <c r="ANC40" s="27"/>
      <c r="AND40" s="26"/>
      <c r="ANE40" s="27"/>
      <c r="ANF40" s="26"/>
      <c r="ANG40" s="27"/>
      <c r="ANH40" s="26"/>
      <c r="ANI40" s="27"/>
      <c r="ANJ40" s="26"/>
      <c r="ANK40" s="27"/>
      <c r="ANL40" s="26"/>
      <c r="ANM40" s="27"/>
      <c r="ANN40" s="26"/>
      <c r="ANO40" s="27"/>
      <c r="ANP40" s="26"/>
      <c r="ANQ40" s="27"/>
      <c r="ANR40" s="26"/>
      <c r="ANS40" s="27"/>
      <c r="ANT40" s="26"/>
      <c r="ANU40" s="27"/>
      <c r="ANV40" s="26"/>
      <c r="ANW40" s="27"/>
      <c r="ANX40" s="26"/>
      <c r="ANY40" s="27"/>
      <c r="ANZ40" s="26"/>
      <c r="AOA40" s="27"/>
      <c r="AOB40" s="26"/>
      <c r="AOC40" s="27"/>
      <c r="AOD40" s="26"/>
      <c r="AOE40" s="27"/>
      <c r="AOF40" s="26"/>
      <c r="AOG40" s="27"/>
      <c r="AOH40" s="26"/>
      <c r="AOI40" s="27"/>
      <c r="AOJ40" s="26"/>
      <c r="AOK40" s="27"/>
      <c r="AOL40" s="26"/>
      <c r="AOM40" s="27"/>
      <c r="AON40" s="26"/>
      <c r="AOO40" s="27"/>
      <c r="AOP40" s="26"/>
      <c r="AOQ40" s="27"/>
      <c r="AOR40" s="26"/>
      <c r="AOS40" s="27"/>
      <c r="AOT40" s="26"/>
      <c r="AOU40" s="27"/>
      <c r="AOV40" s="26"/>
      <c r="AOW40" s="27"/>
      <c r="AOX40" s="26"/>
      <c r="AOY40" s="27"/>
      <c r="AOZ40" s="26"/>
      <c r="APA40" s="27"/>
      <c r="APB40" s="26"/>
      <c r="APC40" s="27"/>
      <c r="APD40" s="26"/>
      <c r="APE40" s="27"/>
      <c r="APF40" s="26"/>
      <c r="APG40" s="27"/>
      <c r="APH40" s="26"/>
      <c r="API40" s="27"/>
      <c r="APJ40" s="26"/>
      <c r="APK40" s="27"/>
      <c r="APL40" s="26"/>
      <c r="APM40" s="27"/>
      <c r="APN40" s="26"/>
      <c r="APO40" s="27"/>
      <c r="APP40" s="26"/>
      <c r="APQ40" s="27"/>
      <c r="APR40" s="26"/>
      <c r="APS40" s="27"/>
      <c r="APT40" s="26"/>
      <c r="APU40" s="27"/>
      <c r="APV40" s="26"/>
      <c r="APW40" s="27"/>
      <c r="APX40" s="26"/>
      <c r="APY40" s="27"/>
      <c r="APZ40" s="26"/>
      <c r="AQA40" s="27"/>
      <c r="AQB40" s="26"/>
      <c r="AQC40" s="27"/>
      <c r="AQD40" s="26"/>
      <c r="AQE40" s="27"/>
      <c r="AQF40" s="26"/>
      <c r="AQG40" s="27"/>
      <c r="AQH40" s="26"/>
      <c r="AQI40" s="27"/>
      <c r="AQJ40" s="26"/>
      <c r="AQK40" s="27"/>
      <c r="AQL40" s="26"/>
      <c r="AQM40" s="27"/>
      <c r="AQN40" s="26"/>
      <c r="AQO40" s="27"/>
      <c r="AQP40" s="26"/>
      <c r="AQQ40" s="27"/>
      <c r="AQR40" s="26"/>
      <c r="AQS40" s="27"/>
      <c r="AQT40" s="26"/>
      <c r="AQU40" s="27"/>
      <c r="AQV40" s="26"/>
      <c r="AQW40" s="27"/>
      <c r="AQX40" s="26"/>
      <c r="AQY40" s="27"/>
      <c r="AQZ40" s="26"/>
      <c r="ARA40" s="27"/>
      <c r="ARB40" s="26"/>
      <c r="ARC40" s="27"/>
      <c r="ARD40" s="26"/>
      <c r="ARE40" s="27"/>
      <c r="ARF40" s="26"/>
      <c r="ARG40" s="27"/>
      <c r="ARH40" s="26"/>
      <c r="ARI40" s="27"/>
      <c r="ARJ40" s="26"/>
      <c r="ARK40" s="27"/>
      <c r="ARL40" s="26"/>
      <c r="ARM40" s="27"/>
      <c r="ARN40" s="26"/>
      <c r="ARO40" s="27"/>
      <c r="ARP40" s="26"/>
      <c r="ARQ40" s="27"/>
      <c r="ARR40" s="26"/>
      <c r="ARS40" s="27"/>
      <c r="ART40" s="26"/>
      <c r="ARU40" s="27"/>
      <c r="ARV40" s="26"/>
      <c r="ARW40" s="27"/>
      <c r="ARX40" s="26"/>
      <c r="ARY40" s="27"/>
      <c r="ARZ40" s="26"/>
      <c r="ASA40" s="27"/>
      <c r="ASB40" s="26"/>
      <c r="ASC40" s="27"/>
      <c r="ASD40" s="26"/>
      <c r="ASE40" s="27"/>
      <c r="ASF40" s="26"/>
      <c r="ASG40" s="27"/>
      <c r="ASH40" s="26"/>
      <c r="ASI40" s="27"/>
      <c r="ASJ40" s="26"/>
      <c r="ASK40" s="27"/>
      <c r="ASL40" s="26"/>
      <c r="ASM40" s="27"/>
      <c r="ASN40" s="26"/>
      <c r="ASO40" s="27"/>
      <c r="ASP40" s="26"/>
      <c r="ASQ40" s="27"/>
      <c r="ASR40" s="26"/>
      <c r="ASS40" s="27"/>
      <c r="AST40" s="26"/>
      <c r="ASU40" s="27"/>
      <c r="ASV40" s="26"/>
      <c r="ASW40" s="27"/>
      <c r="ASX40" s="26"/>
      <c r="ASY40" s="27"/>
      <c r="ASZ40" s="26"/>
      <c r="ATA40" s="27"/>
      <c r="ATB40" s="26"/>
      <c r="ATC40" s="27"/>
      <c r="ATD40" s="26"/>
      <c r="ATE40" s="27"/>
      <c r="ATF40" s="26"/>
      <c r="ATG40" s="27"/>
      <c r="ATH40" s="26"/>
      <c r="ATI40" s="27"/>
      <c r="ATJ40" s="26"/>
      <c r="ATK40" s="27"/>
      <c r="ATL40" s="26"/>
      <c r="ATM40" s="27"/>
      <c r="ATN40" s="26"/>
      <c r="ATO40" s="27"/>
      <c r="ATP40" s="26"/>
      <c r="ATQ40" s="27"/>
      <c r="ATR40" s="26"/>
      <c r="ATS40" s="27"/>
      <c r="ATT40" s="26"/>
      <c r="ATU40" s="27"/>
      <c r="ATV40" s="26"/>
      <c r="ATW40" s="27"/>
      <c r="ATX40" s="26"/>
      <c r="ATY40" s="27"/>
      <c r="ATZ40" s="26"/>
      <c r="AUA40" s="27"/>
      <c r="AUB40" s="26"/>
      <c r="AUC40" s="27"/>
      <c r="AUD40" s="26"/>
      <c r="AUE40" s="27"/>
      <c r="AUF40" s="26"/>
      <c r="AUG40" s="27"/>
      <c r="AUH40" s="26"/>
      <c r="AUI40" s="27"/>
      <c r="AUJ40" s="26"/>
      <c r="AUK40" s="27"/>
      <c r="AUL40" s="26"/>
      <c r="AUM40" s="27"/>
      <c r="AUN40" s="26"/>
      <c r="AUO40" s="27"/>
      <c r="AUP40" s="26"/>
      <c r="AUQ40" s="27"/>
      <c r="AUR40" s="26"/>
      <c r="AUS40" s="27"/>
      <c r="AUT40" s="26"/>
      <c r="AUU40" s="27"/>
      <c r="AUV40" s="26"/>
      <c r="AUW40" s="27"/>
      <c r="AUX40" s="26"/>
      <c r="AUY40" s="27"/>
      <c r="AUZ40" s="26"/>
      <c r="AVA40" s="27"/>
      <c r="AVB40" s="26"/>
      <c r="AVC40" s="27"/>
      <c r="AVD40" s="26"/>
      <c r="AVE40" s="27"/>
      <c r="AVF40" s="26"/>
      <c r="AVG40" s="27"/>
      <c r="AVH40" s="26"/>
      <c r="AVI40" s="27"/>
      <c r="AVJ40" s="26"/>
      <c r="AVK40" s="27"/>
      <c r="AVL40" s="26"/>
      <c r="AVM40" s="27"/>
      <c r="AVN40" s="26"/>
      <c r="AVO40" s="27"/>
      <c r="AVP40" s="26"/>
      <c r="AVQ40" s="27"/>
      <c r="AVR40" s="26"/>
      <c r="AVS40" s="27"/>
      <c r="AVT40" s="26"/>
      <c r="AVU40" s="27"/>
      <c r="AVV40" s="26"/>
      <c r="AVW40" s="27"/>
      <c r="AVX40" s="26"/>
      <c r="AVY40" s="27"/>
      <c r="AVZ40" s="26"/>
      <c r="AWA40" s="27"/>
      <c r="AWB40" s="26"/>
      <c r="AWC40" s="27"/>
      <c r="AWD40" s="26"/>
      <c r="AWE40" s="27"/>
      <c r="AWF40" s="26"/>
      <c r="AWG40" s="27"/>
      <c r="AWH40" s="26"/>
      <c r="AWI40" s="27"/>
      <c r="AWJ40" s="26"/>
      <c r="AWK40" s="27"/>
      <c r="AWL40" s="26"/>
      <c r="AWM40" s="27"/>
      <c r="AWN40" s="26"/>
      <c r="AWO40" s="27"/>
      <c r="AWP40" s="26"/>
      <c r="AWQ40" s="27"/>
      <c r="AWR40" s="26"/>
      <c r="AWS40" s="27"/>
      <c r="AWT40" s="26"/>
      <c r="AWU40" s="27"/>
      <c r="AWV40" s="26"/>
      <c r="AWW40" s="27"/>
      <c r="AWX40" s="26"/>
      <c r="AWY40" s="27"/>
      <c r="AWZ40" s="26"/>
      <c r="AXA40" s="27"/>
      <c r="AXB40" s="26"/>
      <c r="AXC40" s="27"/>
      <c r="AXD40" s="26"/>
      <c r="AXE40" s="27"/>
      <c r="AXF40" s="26"/>
      <c r="AXG40" s="27"/>
      <c r="AXH40" s="26"/>
      <c r="AXI40" s="27"/>
      <c r="AXJ40" s="26"/>
      <c r="AXK40" s="27"/>
      <c r="AXL40" s="26"/>
      <c r="AXM40" s="27"/>
      <c r="AXN40" s="26"/>
      <c r="AXO40" s="27"/>
      <c r="AXP40" s="26"/>
      <c r="AXQ40" s="27"/>
      <c r="AXR40" s="26"/>
      <c r="AXS40" s="27"/>
      <c r="AXT40" s="26"/>
      <c r="AXU40" s="27"/>
      <c r="AXV40" s="26"/>
      <c r="AXW40" s="27"/>
      <c r="AXX40" s="26"/>
      <c r="AXY40" s="27"/>
      <c r="AXZ40" s="26"/>
      <c r="AYA40" s="27"/>
      <c r="AYB40" s="26"/>
      <c r="AYC40" s="27"/>
      <c r="AYD40" s="26"/>
      <c r="AYE40" s="27"/>
      <c r="AYF40" s="26"/>
      <c r="AYG40" s="27"/>
      <c r="AYH40" s="26"/>
      <c r="AYI40" s="27"/>
      <c r="AYJ40" s="26"/>
      <c r="AYK40" s="27"/>
      <c r="AYL40" s="26"/>
      <c r="AYM40" s="27"/>
      <c r="AYN40" s="26"/>
      <c r="AYO40" s="27"/>
      <c r="AYP40" s="26"/>
      <c r="AYQ40" s="27"/>
      <c r="AYR40" s="26"/>
      <c r="AYS40" s="27"/>
      <c r="AYT40" s="26"/>
      <c r="AYU40" s="27"/>
      <c r="AYV40" s="26"/>
      <c r="AYW40" s="27"/>
      <c r="AYX40" s="26"/>
      <c r="AYY40" s="27"/>
      <c r="AYZ40" s="26"/>
      <c r="AZA40" s="27"/>
      <c r="AZB40" s="26"/>
      <c r="AZC40" s="27"/>
      <c r="AZD40" s="26"/>
      <c r="AZE40" s="27"/>
      <c r="AZF40" s="26"/>
      <c r="AZG40" s="27"/>
      <c r="AZH40" s="26"/>
      <c r="AZI40" s="27"/>
      <c r="AZJ40" s="26"/>
      <c r="AZK40" s="27"/>
      <c r="AZL40" s="26"/>
      <c r="AZM40" s="27"/>
      <c r="AZN40" s="26"/>
      <c r="AZO40" s="27"/>
      <c r="AZP40" s="26"/>
      <c r="AZQ40" s="27"/>
      <c r="AZR40" s="26"/>
      <c r="AZS40" s="27"/>
      <c r="AZT40" s="26"/>
      <c r="AZU40" s="27"/>
      <c r="AZV40" s="26"/>
      <c r="AZW40" s="27"/>
      <c r="AZX40" s="26"/>
      <c r="AZY40" s="27"/>
      <c r="AZZ40" s="26"/>
      <c r="BAA40" s="27"/>
      <c r="BAB40" s="26"/>
      <c r="BAC40" s="27"/>
      <c r="BAD40" s="26"/>
      <c r="BAE40" s="27"/>
      <c r="BAF40" s="26"/>
      <c r="BAG40" s="27"/>
      <c r="BAH40" s="26"/>
      <c r="BAI40" s="27"/>
      <c r="BAJ40" s="26"/>
      <c r="BAK40" s="27"/>
      <c r="BAL40" s="26"/>
      <c r="BAM40" s="27"/>
      <c r="BAN40" s="26"/>
      <c r="BAO40" s="27"/>
      <c r="BAP40" s="26"/>
      <c r="BAQ40" s="27"/>
      <c r="BAR40" s="26"/>
      <c r="BAS40" s="27"/>
      <c r="BAT40" s="26"/>
      <c r="BAU40" s="27"/>
      <c r="BAV40" s="26"/>
      <c r="BAW40" s="27"/>
      <c r="BAX40" s="26"/>
      <c r="BAY40" s="27"/>
      <c r="BAZ40" s="26"/>
      <c r="BBA40" s="27"/>
      <c r="BBB40" s="26"/>
      <c r="BBC40" s="27"/>
      <c r="BBD40" s="26"/>
      <c r="BBE40" s="27"/>
      <c r="BBF40" s="26"/>
      <c r="BBG40" s="27"/>
      <c r="BBH40" s="26"/>
      <c r="BBI40" s="27"/>
      <c r="BBJ40" s="26"/>
      <c r="BBK40" s="27"/>
      <c r="BBL40" s="26"/>
      <c r="BBM40" s="27"/>
      <c r="BBN40" s="26"/>
      <c r="BBO40" s="27"/>
      <c r="BBP40" s="26"/>
      <c r="BBQ40" s="27"/>
      <c r="BBR40" s="26"/>
      <c r="BBS40" s="27"/>
      <c r="BBT40" s="26"/>
      <c r="BBU40" s="27"/>
      <c r="BBV40" s="26"/>
      <c r="BBW40" s="27"/>
      <c r="BBX40" s="26"/>
      <c r="BBY40" s="27"/>
      <c r="BBZ40" s="26"/>
      <c r="BCA40" s="27"/>
      <c r="BCB40" s="26"/>
      <c r="BCC40" s="27"/>
      <c r="BCD40" s="26"/>
      <c r="BCE40" s="27"/>
      <c r="BCF40" s="26"/>
      <c r="BCG40" s="27"/>
      <c r="BCH40" s="26"/>
      <c r="BCI40" s="27"/>
      <c r="BCJ40" s="26"/>
      <c r="BCK40" s="27"/>
      <c r="BCL40" s="26"/>
      <c r="BCM40" s="27"/>
      <c r="BCN40" s="26"/>
      <c r="BCO40" s="27"/>
      <c r="BCP40" s="26"/>
      <c r="BCQ40" s="27"/>
      <c r="BCR40" s="26"/>
      <c r="BCS40" s="27"/>
      <c r="BCT40" s="26"/>
      <c r="BCU40" s="27"/>
      <c r="BCV40" s="26"/>
      <c r="BCW40" s="27"/>
      <c r="BCX40" s="26"/>
      <c r="BCY40" s="27"/>
      <c r="BCZ40" s="26"/>
      <c r="BDA40" s="27"/>
      <c r="BDB40" s="26"/>
      <c r="BDC40" s="27"/>
      <c r="BDD40" s="26"/>
      <c r="BDE40" s="27"/>
      <c r="BDF40" s="26"/>
      <c r="BDG40" s="27"/>
      <c r="BDH40" s="26"/>
      <c r="BDI40" s="27"/>
      <c r="BDJ40" s="26"/>
      <c r="BDK40" s="27"/>
      <c r="BDL40" s="26"/>
      <c r="BDM40" s="27"/>
      <c r="BDN40" s="26"/>
      <c r="BDO40" s="27"/>
      <c r="BDP40" s="26"/>
      <c r="BDQ40" s="27"/>
      <c r="BDR40" s="26"/>
      <c r="BDS40" s="27"/>
      <c r="BDT40" s="26"/>
      <c r="BDU40" s="27"/>
      <c r="BDV40" s="26"/>
      <c r="BDW40" s="27"/>
      <c r="BDX40" s="26"/>
      <c r="BDY40" s="27"/>
      <c r="BDZ40" s="26"/>
      <c r="BEA40" s="27"/>
      <c r="BEB40" s="26"/>
      <c r="BEC40" s="27"/>
      <c r="BED40" s="26"/>
      <c r="BEE40" s="27"/>
      <c r="BEF40" s="26"/>
      <c r="BEG40" s="27"/>
      <c r="BEH40" s="26"/>
      <c r="BEI40" s="27"/>
      <c r="BEJ40" s="26"/>
      <c r="BEK40" s="27"/>
      <c r="BEL40" s="26"/>
      <c r="BEM40" s="27"/>
      <c r="BEN40" s="26"/>
      <c r="BEO40" s="27"/>
      <c r="BEP40" s="26"/>
      <c r="BEQ40" s="27"/>
      <c r="BER40" s="26"/>
      <c r="BES40" s="27"/>
      <c r="BET40" s="26"/>
      <c r="BEU40" s="27"/>
      <c r="BEV40" s="26"/>
      <c r="BEW40" s="27"/>
      <c r="BEX40" s="26"/>
      <c r="BEY40" s="27"/>
      <c r="BEZ40" s="26"/>
      <c r="BFA40" s="27"/>
      <c r="BFB40" s="26"/>
      <c r="BFC40" s="27"/>
      <c r="BFD40" s="26"/>
      <c r="BFE40" s="27"/>
      <c r="BFF40" s="26"/>
      <c r="BFG40" s="27"/>
      <c r="BFH40" s="26"/>
      <c r="BFI40" s="27"/>
      <c r="BFJ40" s="26"/>
      <c r="BFK40" s="27"/>
      <c r="BFL40" s="26"/>
      <c r="BFM40" s="27"/>
      <c r="BFN40" s="26"/>
      <c r="BFO40" s="27"/>
      <c r="BFP40" s="26"/>
      <c r="BFQ40" s="27"/>
      <c r="BFR40" s="26"/>
      <c r="BFS40" s="27"/>
      <c r="BFT40" s="26"/>
      <c r="BFU40" s="27"/>
      <c r="BFV40" s="26"/>
      <c r="BFW40" s="27"/>
      <c r="BFX40" s="26"/>
      <c r="BFY40" s="27"/>
      <c r="BFZ40" s="26"/>
      <c r="BGA40" s="27"/>
      <c r="BGB40" s="26"/>
      <c r="BGC40" s="27"/>
      <c r="BGD40" s="26"/>
      <c r="BGE40" s="27"/>
      <c r="BGF40" s="26"/>
      <c r="BGG40" s="27"/>
      <c r="BGH40" s="26"/>
      <c r="BGI40" s="27"/>
      <c r="BGJ40" s="26"/>
      <c r="BGK40" s="27"/>
      <c r="BGL40" s="26"/>
      <c r="BGM40" s="27"/>
      <c r="BGN40" s="26"/>
      <c r="BGO40" s="27"/>
      <c r="BGP40" s="26"/>
      <c r="BGQ40" s="27"/>
      <c r="BGR40" s="26"/>
      <c r="BGS40" s="27"/>
      <c r="BGT40" s="26"/>
      <c r="BGU40" s="27"/>
      <c r="BGV40" s="26"/>
      <c r="BGW40" s="27"/>
      <c r="BGX40" s="26"/>
      <c r="BGY40" s="27"/>
      <c r="BGZ40" s="26"/>
      <c r="BHA40" s="27"/>
      <c r="BHB40" s="26"/>
      <c r="BHC40" s="27"/>
      <c r="BHD40" s="26"/>
      <c r="BHE40" s="27"/>
      <c r="BHF40" s="26"/>
      <c r="BHG40" s="27"/>
      <c r="BHH40" s="26"/>
      <c r="BHI40" s="27"/>
      <c r="BHJ40" s="26"/>
      <c r="BHK40" s="27"/>
      <c r="BHL40" s="26"/>
      <c r="BHM40" s="27"/>
      <c r="BHN40" s="26"/>
      <c r="BHO40" s="27"/>
      <c r="BHP40" s="26"/>
      <c r="BHQ40" s="27"/>
      <c r="BHR40" s="26"/>
      <c r="BHS40" s="27"/>
      <c r="BHT40" s="26"/>
      <c r="BHU40" s="27"/>
      <c r="BHV40" s="26"/>
      <c r="BHW40" s="27"/>
      <c r="BHX40" s="26"/>
      <c r="BHY40" s="27"/>
      <c r="BHZ40" s="26"/>
      <c r="BIA40" s="27"/>
      <c r="BIB40" s="26"/>
      <c r="BIC40" s="27"/>
      <c r="BID40" s="26"/>
      <c r="BIE40" s="27"/>
      <c r="BIF40" s="26"/>
      <c r="BIG40" s="27"/>
      <c r="BIH40" s="26"/>
      <c r="BII40" s="27"/>
      <c r="BIJ40" s="26"/>
      <c r="BIK40" s="27"/>
      <c r="BIL40" s="26"/>
      <c r="BIM40" s="27"/>
      <c r="BIN40" s="26"/>
      <c r="BIO40" s="27"/>
      <c r="BIP40" s="26"/>
      <c r="BIQ40" s="27"/>
      <c r="BIR40" s="26"/>
      <c r="BIS40" s="27"/>
      <c r="BIT40" s="26"/>
      <c r="BIU40" s="27"/>
      <c r="BIV40" s="26"/>
      <c r="BIW40" s="27"/>
      <c r="BIX40" s="26"/>
      <c r="BIY40" s="27"/>
      <c r="BIZ40" s="26"/>
      <c r="BJA40" s="27"/>
      <c r="BJB40" s="26"/>
      <c r="BJC40" s="27"/>
      <c r="BJD40" s="26"/>
      <c r="BJE40" s="27"/>
      <c r="BJF40" s="26"/>
      <c r="BJG40" s="27"/>
      <c r="BJH40" s="26"/>
      <c r="BJI40" s="27"/>
      <c r="BJJ40" s="26"/>
      <c r="BJK40" s="27"/>
      <c r="BJL40" s="26"/>
      <c r="BJM40" s="27"/>
      <c r="BJN40" s="26"/>
      <c r="BJO40" s="27"/>
      <c r="BJP40" s="26"/>
      <c r="BJQ40" s="27"/>
      <c r="BJR40" s="26"/>
      <c r="BJS40" s="27"/>
      <c r="BJT40" s="26"/>
      <c r="BJU40" s="27"/>
      <c r="BJV40" s="26"/>
      <c r="BJW40" s="27"/>
      <c r="BJX40" s="26"/>
      <c r="BJY40" s="27"/>
      <c r="BJZ40" s="26"/>
      <c r="BKA40" s="27"/>
      <c r="BKB40" s="26"/>
      <c r="BKC40" s="27"/>
      <c r="BKD40" s="26"/>
      <c r="BKE40" s="27"/>
      <c r="BKF40" s="26"/>
      <c r="BKG40" s="27"/>
      <c r="BKH40" s="26"/>
      <c r="BKI40" s="27"/>
      <c r="BKJ40" s="26"/>
      <c r="BKK40" s="27"/>
      <c r="BKL40" s="26"/>
      <c r="BKM40" s="27"/>
      <c r="BKN40" s="26"/>
      <c r="BKO40" s="27"/>
      <c r="BKP40" s="26"/>
      <c r="BKQ40" s="27"/>
      <c r="BKR40" s="26"/>
      <c r="BKS40" s="27"/>
      <c r="BKT40" s="26"/>
      <c r="BKU40" s="27"/>
      <c r="BKV40" s="26"/>
      <c r="BKW40" s="27"/>
      <c r="BKX40" s="26"/>
      <c r="BKY40" s="27"/>
      <c r="BKZ40" s="26"/>
      <c r="BLA40" s="27"/>
      <c r="BLB40" s="26"/>
      <c r="BLC40" s="27"/>
      <c r="BLD40" s="26"/>
      <c r="BLE40" s="27"/>
      <c r="BLF40" s="26"/>
      <c r="BLG40" s="27"/>
      <c r="BLH40" s="26"/>
      <c r="BLI40" s="27"/>
      <c r="BLJ40" s="26"/>
      <c r="BLK40" s="27"/>
      <c r="BLL40" s="26"/>
      <c r="BLM40" s="27"/>
      <c r="BLN40" s="26"/>
      <c r="BLO40" s="27"/>
      <c r="BLP40" s="26"/>
      <c r="BLQ40" s="27"/>
      <c r="BLR40" s="26"/>
      <c r="BLS40" s="27"/>
      <c r="BLT40" s="26"/>
      <c r="BLU40" s="27"/>
      <c r="BLV40" s="26"/>
      <c r="BLW40" s="27"/>
      <c r="BLX40" s="26"/>
      <c r="BLY40" s="27"/>
      <c r="BLZ40" s="26"/>
      <c r="BMA40" s="27"/>
      <c r="BMB40" s="26"/>
      <c r="BMC40" s="27"/>
      <c r="BMD40" s="26"/>
      <c r="BME40" s="27"/>
      <c r="BMF40" s="26"/>
      <c r="BMG40" s="27"/>
      <c r="BMH40" s="26"/>
      <c r="BMI40" s="27"/>
      <c r="BMJ40" s="26"/>
      <c r="BMK40" s="27"/>
      <c r="BML40" s="26"/>
      <c r="BMM40" s="27"/>
      <c r="BMN40" s="26"/>
      <c r="BMO40" s="27"/>
      <c r="BMP40" s="26"/>
      <c r="BMQ40" s="27"/>
      <c r="BMR40" s="26"/>
      <c r="BMS40" s="27"/>
      <c r="BMT40" s="26"/>
      <c r="BMU40" s="27"/>
      <c r="BMV40" s="26"/>
      <c r="BMW40" s="27"/>
      <c r="BMX40" s="26"/>
      <c r="BMY40" s="27"/>
      <c r="BMZ40" s="26"/>
      <c r="BNA40" s="27"/>
      <c r="BNB40" s="26"/>
      <c r="BNC40" s="27"/>
      <c r="BND40" s="26"/>
      <c r="BNE40" s="27"/>
      <c r="BNF40" s="26"/>
      <c r="BNG40" s="27"/>
      <c r="BNH40" s="26"/>
      <c r="BNI40" s="27"/>
      <c r="BNJ40" s="26"/>
      <c r="BNK40" s="27"/>
      <c r="BNL40" s="26"/>
      <c r="BNM40" s="27"/>
      <c r="BNN40" s="26"/>
      <c r="BNO40" s="27"/>
      <c r="BNP40" s="26"/>
      <c r="BNQ40" s="27"/>
      <c r="BNR40" s="26"/>
      <c r="BNS40" s="27"/>
      <c r="BNT40" s="26"/>
      <c r="BNU40" s="27"/>
      <c r="BNV40" s="26"/>
      <c r="BNW40" s="27"/>
      <c r="BNX40" s="26"/>
      <c r="BNY40" s="27"/>
      <c r="BNZ40" s="26"/>
      <c r="BOA40" s="27"/>
      <c r="BOB40" s="26"/>
      <c r="BOC40" s="27"/>
      <c r="BOD40" s="26"/>
      <c r="BOE40" s="27"/>
      <c r="BOF40" s="26"/>
      <c r="BOG40" s="27"/>
      <c r="BOH40" s="26"/>
      <c r="BOI40" s="27"/>
      <c r="BOJ40" s="26"/>
      <c r="BOK40" s="27"/>
      <c r="BOL40" s="26"/>
      <c r="BOM40" s="27"/>
      <c r="BON40" s="26"/>
      <c r="BOO40" s="27"/>
      <c r="BOP40" s="26"/>
      <c r="BOQ40" s="27"/>
      <c r="BOR40" s="26"/>
      <c r="BOS40" s="27"/>
      <c r="BOT40" s="26"/>
      <c r="BOU40" s="27"/>
      <c r="BOV40" s="26"/>
      <c r="BOW40" s="27"/>
      <c r="BOX40" s="26"/>
      <c r="BOY40" s="27"/>
      <c r="BOZ40" s="26"/>
      <c r="BPA40" s="27"/>
      <c r="BPB40" s="26"/>
      <c r="BPC40" s="27"/>
      <c r="BPD40" s="26"/>
      <c r="BPE40" s="27"/>
      <c r="BPF40" s="26"/>
      <c r="BPG40" s="27"/>
      <c r="BPH40" s="26"/>
      <c r="BPI40" s="27"/>
      <c r="BPJ40" s="26"/>
      <c r="BPK40" s="27"/>
      <c r="BPL40" s="26"/>
      <c r="BPM40" s="27"/>
      <c r="BPN40" s="26"/>
      <c r="BPO40" s="27"/>
      <c r="BPP40" s="26"/>
      <c r="BPQ40" s="27"/>
      <c r="BPR40" s="26"/>
      <c r="BPS40" s="27"/>
      <c r="BPT40" s="26"/>
      <c r="BPU40" s="27"/>
      <c r="BPV40" s="26"/>
      <c r="BPW40" s="27"/>
      <c r="BPX40" s="26"/>
      <c r="BPY40" s="27"/>
      <c r="BPZ40" s="26"/>
      <c r="BQA40" s="27"/>
      <c r="BQB40" s="26"/>
      <c r="BQC40" s="27"/>
      <c r="BQD40" s="26"/>
      <c r="BQE40" s="27"/>
      <c r="BQF40" s="26"/>
      <c r="BQG40" s="27"/>
      <c r="BQH40" s="26"/>
      <c r="BQI40" s="27"/>
      <c r="BQJ40" s="26"/>
      <c r="BQK40" s="27"/>
      <c r="BQL40" s="26"/>
      <c r="BQM40" s="27"/>
      <c r="BQN40" s="26"/>
      <c r="BQO40" s="27"/>
      <c r="BQP40" s="26"/>
      <c r="BQQ40" s="27"/>
      <c r="BQR40" s="26"/>
      <c r="BQS40" s="27"/>
      <c r="BQT40" s="26"/>
      <c r="BQU40" s="27"/>
      <c r="BQV40" s="26"/>
      <c r="BQW40" s="27"/>
      <c r="BQX40" s="26"/>
      <c r="BQY40" s="27"/>
      <c r="BQZ40" s="26"/>
      <c r="BRA40" s="27"/>
      <c r="BRB40" s="26"/>
      <c r="BRC40" s="27"/>
      <c r="BRD40" s="26"/>
      <c r="BRE40" s="27"/>
      <c r="BRF40" s="26"/>
      <c r="BRG40" s="27"/>
      <c r="BRH40" s="26"/>
      <c r="BRI40" s="27"/>
      <c r="BRJ40" s="26"/>
      <c r="BRK40" s="27"/>
      <c r="BRL40" s="26"/>
      <c r="BRM40" s="27"/>
      <c r="BRN40" s="26"/>
      <c r="BRO40" s="27"/>
      <c r="BRP40" s="26"/>
      <c r="BRQ40" s="27"/>
      <c r="BRR40" s="26"/>
      <c r="BRS40" s="27"/>
      <c r="BRT40" s="26"/>
      <c r="BRU40" s="27"/>
      <c r="BRV40" s="26"/>
      <c r="BRW40" s="27"/>
      <c r="BRX40" s="26"/>
      <c r="BRY40" s="27"/>
      <c r="BRZ40" s="26"/>
      <c r="BSA40" s="27"/>
      <c r="BSB40" s="26"/>
      <c r="BSC40" s="27"/>
      <c r="BSD40" s="26"/>
      <c r="BSE40" s="27"/>
      <c r="BSF40" s="26"/>
      <c r="BSG40" s="27"/>
      <c r="BSH40" s="26"/>
      <c r="BSI40" s="27"/>
      <c r="BSJ40" s="26"/>
      <c r="BSK40" s="27"/>
      <c r="BSL40" s="26"/>
      <c r="BSM40" s="27"/>
      <c r="BSN40" s="26"/>
      <c r="BSO40" s="27"/>
      <c r="BSP40" s="26"/>
      <c r="BSQ40" s="27"/>
      <c r="BSR40" s="26"/>
      <c r="BSS40" s="27"/>
      <c r="BST40" s="26"/>
      <c r="BSU40" s="27"/>
      <c r="BSV40" s="26"/>
      <c r="BSW40" s="27"/>
      <c r="BSX40" s="26"/>
      <c r="BSY40" s="27"/>
      <c r="BSZ40" s="26"/>
      <c r="BTA40" s="27"/>
      <c r="BTB40" s="26"/>
      <c r="BTC40" s="27"/>
      <c r="BTD40" s="26"/>
      <c r="BTE40" s="27"/>
      <c r="BTF40" s="26"/>
      <c r="BTG40" s="27"/>
      <c r="BTH40" s="26"/>
      <c r="BTI40" s="27"/>
      <c r="BTJ40" s="26"/>
      <c r="BTK40" s="27"/>
      <c r="BTL40" s="26"/>
      <c r="BTM40" s="27"/>
      <c r="BTN40" s="26"/>
      <c r="BTO40" s="27"/>
      <c r="BTP40" s="26"/>
      <c r="BTQ40" s="27"/>
      <c r="BTR40" s="26"/>
      <c r="BTS40" s="27"/>
      <c r="BTT40" s="26"/>
      <c r="BTU40" s="27"/>
      <c r="BTV40" s="26"/>
      <c r="BTW40" s="27"/>
      <c r="BTX40" s="26"/>
      <c r="BTY40" s="27"/>
      <c r="BTZ40" s="26"/>
      <c r="BUA40" s="27"/>
      <c r="BUB40" s="26"/>
      <c r="BUC40" s="27"/>
      <c r="BUD40" s="26"/>
      <c r="BUE40" s="27"/>
      <c r="BUF40" s="26"/>
      <c r="BUG40" s="27"/>
      <c r="BUH40" s="26"/>
      <c r="BUI40" s="27"/>
      <c r="BUJ40" s="26"/>
      <c r="BUK40" s="27"/>
      <c r="BUL40" s="26"/>
      <c r="BUM40" s="27"/>
      <c r="BUN40" s="26"/>
      <c r="BUO40" s="27"/>
      <c r="BUP40" s="26"/>
      <c r="BUQ40" s="27"/>
      <c r="BUR40" s="26"/>
      <c r="BUS40" s="27"/>
      <c r="BUT40" s="26"/>
      <c r="BUU40" s="27"/>
      <c r="BUV40" s="26"/>
      <c r="BUW40" s="27"/>
      <c r="BUX40" s="26"/>
      <c r="BUY40" s="27"/>
      <c r="BUZ40" s="26"/>
      <c r="BVA40" s="27"/>
      <c r="BVB40" s="26"/>
      <c r="BVC40" s="27"/>
      <c r="BVD40" s="26"/>
      <c r="BVE40" s="27"/>
      <c r="BVF40" s="26"/>
      <c r="BVG40" s="27"/>
      <c r="BVH40" s="26"/>
      <c r="BVI40" s="27"/>
      <c r="BVJ40" s="26"/>
      <c r="BVK40" s="27"/>
      <c r="BVL40" s="26"/>
      <c r="BVM40" s="27"/>
      <c r="BVN40" s="26"/>
      <c r="BVO40" s="27"/>
      <c r="BVP40" s="26"/>
      <c r="BVQ40" s="27"/>
      <c r="BVR40" s="26"/>
      <c r="BVS40" s="27"/>
      <c r="BVT40" s="26"/>
      <c r="BVU40" s="27"/>
      <c r="BVV40" s="26"/>
      <c r="BVW40" s="27"/>
      <c r="BVX40" s="26"/>
      <c r="BVY40" s="27"/>
      <c r="BVZ40" s="26"/>
      <c r="BWA40" s="27"/>
      <c r="BWB40" s="26"/>
      <c r="BWC40" s="27"/>
      <c r="BWD40" s="26"/>
      <c r="BWE40" s="27"/>
      <c r="BWF40" s="26"/>
      <c r="BWG40" s="27"/>
      <c r="BWH40" s="26"/>
      <c r="BWI40" s="27"/>
      <c r="BWJ40" s="26"/>
      <c r="BWK40" s="27"/>
      <c r="BWL40" s="26"/>
      <c r="BWM40" s="27"/>
      <c r="BWN40" s="26"/>
      <c r="BWO40" s="27"/>
      <c r="BWP40" s="26"/>
      <c r="BWQ40" s="27"/>
      <c r="BWR40" s="26"/>
      <c r="BWS40" s="27"/>
      <c r="BWT40" s="26"/>
      <c r="BWU40" s="27"/>
      <c r="BWV40" s="26"/>
      <c r="BWW40" s="27"/>
      <c r="BWX40" s="26"/>
      <c r="BWY40" s="27"/>
      <c r="BWZ40" s="26"/>
      <c r="BXA40" s="27"/>
      <c r="BXB40" s="26"/>
      <c r="BXC40" s="27"/>
      <c r="BXD40" s="26"/>
      <c r="BXE40" s="27"/>
      <c r="BXF40" s="26"/>
      <c r="BXG40" s="27"/>
      <c r="BXH40" s="26"/>
      <c r="BXI40" s="27"/>
      <c r="BXJ40" s="26"/>
      <c r="BXK40" s="27"/>
      <c r="BXL40" s="26"/>
      <c r="BXM40" s="27"/>
      <c r="BXN40" s="26"/>
      <c r="BXO40" s="27"/>
      <c r="BXP40" s="26"/>
      <c r="BXQ40" s="27"/>
      <c r="BXR40" s="26"/>
      <c r="BXS40" s="27"/>
      <c r="BXT40" s="26"/>
      <c r="BXU40" s="27"/>
      <c r="BXV40" s="26"/>
      <c r="BXW40" s="27"/>
      <c r="BXX40" s="26"/>
      <c r="BXY40" s="27"/>
      <c r="BXZ40" s="26"/>
      <c r="BYA40" s="27"/>
      <c r="BYB40" s="26"/>
      <c r="BYC40" s="27"/>
      <c r="BYD40" s="26"/>
      <c r="BYE40" s="27"/>
      <c r="BYF40" s="26"/>
      <c r="BYG40" s="27"/>
      <c r="BYH40" s="26"/>
      <c r="BYI40" s="27"/>
      <c r="BYJ40" s="26"/>
      <c r="BYK40" s="27"/>
      <c r="BYL40" s="26"/>
      <c r="BYM40" s="27"/>
      <c r="BYN40" s="26"/>
      <c r="BYO40" s="27"/>
      <c r="BYP40" s="26"/>
      <c r="BYQ40" s="27"/>
      <c r="BYR40" s="26"/>
      <c r="BYS40" s="27"/>
      <c r="BYT40" s="26"/>
      <c r="BYU40" s="27"/>
      <c r="BYV40" s="26"/>
      <c r="BYW40" s="27"/>
      <c r="BYX40" s="26"/>
      <c r="BYY40" s="27"/>
      <c r="BYZ40" s="26"/>
      <c r="BZA40" s="27"/>
      <c r="BZB40" s="26"/>
      <c r="BZC40" s="27"/>
      <c r="BZD40" s="26"/>
      <c r="BZE40" s="27"/>
      <c r="BZF40" s="26"/>
      <c r="BZG40" s="27"/>
      <c r="BZH40" s="26"/>
      <c r="BZI40" s="27"/>
      <c r="BZJ40" s="26"/>
      <c r="BZK40" s="27"/>
      <c r="BZL40" s="26"/>
      <c r="BZM40" s="27"/>
      <c r="BZN40" s="26"/>
      <c r="BZO40" s="27"/>
      <c r="BZP40" s="26"/>
      <c r="BZQ40" s="27"/>
      <c r="BZR40" s="26"/>
      <c r="BZS40" s="27"/>
      <c r="BZT40" s="26"/>
      <c r="BZU40" s="27"/>
      <c r="BZV40" s="26"/>
      <c r="BZW40" s="27"/>
      <c r="BZX40" s="26"/>
      <c r="BZY40" s="27"/>
      <c r="BZZ40" s="26"/>
      <c r="CAA40" s="27"/>
      <c r="CAB40" s="26"/>
      <c r="CAC40" s="27"/>
      <c r="CAD40" s="26"/>
      <c r="CAE40" s="27"/>
      <c r="CAF40" s="26"/>
      <c r="CAG40" s="27"/>
      <c r="CAH40" s="26"/>
      <c r="CAI40" s="27"/>
      <c r="CAJ40" s="26"/>
      <c r="CAK40" s="27"/>
      <c r="CAL40" s="26"/>
      <c r="CAM40" s="27"/>
      <c r="CAN40" s="26"/>
      <c r="CAO40" s="27"/>
      <c r="CAP40" s="26"/>
      <c r="CAQ40" s="27"/>
      <c r="CAR40" s="26"/>
      <c r="CAS40" s="27"/>
      <c r="CAT40" s="26"/>
      <c r="CAU40" s="27"/>
      <c r="CAV40" s="26"/>
      <c r="CAW40" s="27"/>
      <c r="CAX40" s="26"/>
      <c r="CAY40" s="27"/>
      <c r="CAZ40" s="26"/>
      <c r="CBA40" s="27"/>
      <c r="CBB40" s="26"/>
      <c r="CBC40" s="27"/>
      <c r="CBD40" s="26"/>
      <c r="CBE40" s="27"/>
      <c r="CBF40" s="26"/>
      <c r="CBG40" s="27"/>
      <c r="CBH40" s="26"/>
      <c r="CBI40" s="27"/>
      <c r="CBJ40" s="26"/>
      <c r="CBK40" s="27"/>
      <c r="CBL40" s="26"/>
      <c r="CBM40" s="27"/>
      <c r="CBN40" s="26"/>
      <c r="CBO40" s="27"/>
      <c r="CBP40" s="26"/>
      <c r="CBQ40" s="27"/>
      <c r="CBR40" s="26"/>
      <c r="CBS40" s="27"/>
      <c r="CBT40" s="26"/>
      <c r="CBU40" s="27"/>
      <c r="CBV40" s="26"/>
      <c r="CBW40" s="27"/>
      <c r="CBX40" s="26"/>
      <c r="CBY40" s="27"/>
      <c r="CBZ40" s="26"/>
      <c r="CCA40" s="27"/>
      <c r="CCB40" s="26"/>
      <c r="CCC40" s="27"/>
      <c r="CCD40" s="26"/>
      <c r="CCE40" s="27"/>
      <c r="CCF40" s="26"/>
      <c r="CCG40" s="27"/>
      <c r="CCH40" s="26"/>
      <c r="CCI40" s="27"/>
      <c r="CCJ40" s="26"/>
      <c r="CCK40" s="27"/>
      <c r="CCL40" s="26"/>
      <c r="CCM40" s="27"/>
      <c r="CCN40" s="26"/>
      <c r="CCO40" s="27"/>
      <c r="CCP40" s="26"/>
      <c r="CCQ40" s="27"/>
      <c r="CCR40" s="26"/>
      <c r="CCS40" s="27"/>
      <c r="CCT40" s="26"/>
      <c r="CCU40" s="27"/>
      <c r="CCV40" s="26"/>
      <c r="CCW40" s="27"/>
      <c r="CCX40" s="26"/>
      <c r="CCY40" s="27"/>
      <c r="CCZ40" s="26"/>
      <c r="CDA40" s="27"/>
      <c r="CDB40" s="26"/>
      <c r="CDC40" s="27"/>
      <c r="CDD40" s="26"/>
      <c r="CDE40" s="27"/>
      <c r="CDF40" s="26"/>
      <c r="CDG40" s="27"/>
      <c r="CDH40" s="26"/>
      <c r="CDI40" s="27"/>
      <c r="CDJ40" s="26"/>
      <c r="CDK40" s="27"/>
      <c r="CDL40" s="26"/>
      <c r="CDM40" s="27"/>
      <c r="CDN40" s="26"/>
      <c r="CDO40" s="27"/>
      <c r="CDP40" s="26"/>
      <c r="CDQ40" s="27"/>
      <c r="CDR40" s="26"/>
      <c r="CDS40" s="27"/>
      <c r="CDT40" s="26"/>
      <c r="CDU40" s="27"/>
      <c r="CDV40" s="26"/>
      <c r="CDW40" s="27"/>
      <c r="CDX40" s="26"/>
      <c r="CDY40" s="27"/>
      <c r="CDZ40" s="26"/>
      <c r="CEA40" s="27"/>
      <c r="CEB40" s="26"/>
      <c r="CEC40" s="27"/>
      <c r="CED40" s="26"/>
      <c r="CEE40" s="27"/>
      <c r="CEF40" s="26"/>
      <c r="CEG40" s="27"/>
      <c r="CEH40" s="26"/>
      <c r="CEI40" s="27"/>
      <c r="CEJ40" s="26"/>
      <c r="CEK40" s="27"/>
      <c r="CEL40" s="26"/>
      <c r="CEM40" s="27"/>
      <c r="CEN40" s="26"/>
      <c r="CEO40" s="27"/>
      <c r="CEP40" s="26"/>
      <c r="CEQ40" s="27"/>
      <c r="CER40" s="26"/>
      <c r="CES40" s="27"/>
      <c r="CET40" s="26"/>
      <c r="CEU40" s="27"/>
      <c r="CEV40" s="26"/>
      <c r="CEW40" s="27"/>
      <c r="CEX40" s="26"/>
      <c r="CEY40" s="27"/>
      <c r="CEZ40" s="26"/>
      <c r="CFA40" s="27"/>
      <c r="CFB40" s="26"/>
      <c r="CFC40" s="27"/>
      <c r="CFD40" s="26"/>
      <c r="CFE40" s="27"/>
      <c r="CFF40" s="26"/>
      <c r="CFG40" s="27"/>
      <c r="CFH40" s="26"/>
      <c r="CFI40" s="27"/>
      <c r="CFJ40" s="26"/>
      <c r="CFK40" s="27"/>
      <c r="CFL40" s="26"/>
      <c r="CFM40" s="27"/>
      <c r="CFN40" s="26"/>
      <c r="CFO40" s="27"/>
      <c r="CFP40" s="26"/>
      <c r="CFQ40" s="27"/>
      <c r="CFR40" s="26"/>
      <c r="CFS40" s="27"/>
      <c r="CFT40" s="26"/>
      <c r="CFU40" s="27"/>
      <c r="CFV40" s="26"/>
      <c r="CFW40" s="27"/>
      <c r="CFX40" s="26"/>
      <c r="CFY40" s="27"/>
      <c r="CFZ40" s="26"/>
      <c r="CGA40" s="27"/>
      <c r="CGB40" s="26"/>
      <c r="CGC40" s="27"/>
      <c r="CGD40" s="26"/>
      <c r="CGE40" s="27"/>
      <c r="CGF40" s="26"/>
      <c r="CGG40" s="27"/>
      <c r="CGH40" s="26"/>
      <c r="CGI40" s="27"/>
      <c r="CGJ40" s="26"/>
      <c r="CGK40" s="27"/>
      <c r="CGL40" s="26"/>
      <c r="CGM40" s="27"/>
      <c r="CGN40" s="26"/>
      <c r="CGO40" s="27"/>
      <c r="CGP40" s="26"/>
      <c r="CGQ40" s="27"/>
      <c r="CGR40" s="26"/>
      <c r="CGS40" s="27"/>
      <c r="CGT40" s="26"/>
      <c r="CGU40" s="27"/>
      <c r="CGV40" s="26"/>
      <c r="CGW40" s="27"/>
      <c r="CGX40" s="26"/>
      <c r="CGY40" s="27"/>
      <c r="CGZ40" s="26"/>
      <c r="CHA40" s="27"/>
      <c r="CHB40" s="26"/>
      <c r="CHC40" s="27"/>
      <c r="CHD40" s="26"/>
      <c r="CHE40" s="27"/>
      <c r="CHF40" s="26"/>
      <c r="CHG40" s="27"/>
      <c r="CHH40" s="26"/>
      <c r="CHI40" s="27"/>
      <c r="CHJ40" s="26"/>
      <c r="CHK40" s="27"/>
      <c r="CHL40" s="26"/>
      <c r="CHM40" s="27"/>
      <c r="CHN40" s="26"/>
      <c r="CHO40" s="27"/>
      <c r="CHP40" s="26"/>
      <c r="CHQ40" s="27"/>
      <c r="CHR40" s="26"/>
      <c r="CHS40" s="27"/>
      <c r="CHT40" s="26"/>
      <c r="CHU40" s="27"/>
      <c r="CHV40" s="26"/>
      <c r="CHW40" s="27"/>
      <c r="CHX40" s="26"/>
      <c r="CHY40" s="27"/>
      <c r="CHZ40" s="26"/>
      <c r="CIA40" s="27"/>
      <c r="CIB40" s="26"/>
      <c r="CIC40" s="27"/>
      <c r="CID40" s="26"/>
      <c r="CIE40" s="27"/>
      <c r="CIF40" s="26"/>
      <c r="CIG40" s="27"/>
      <c r="CIH40" s="26"/>
      <c r="CII40" s="27"/>
      <c r="CIJ40" s="26"/>
      <c r="CIK40" s="27"/>
      <c r="CIL40" s="26"/>
      <c r="CIM40" s="27"/>
      <c r="CIN40" s="26"/>
      <c r="CIO40" s="27"/>
      <c r="CIP40" s="26"/>
      <c r="CIQ40" s="27"/>
      <c r="CIR40" s="26"/>
      <c r="CIS40" s="27"/>
      <c r="CIT40" s="26"/>
      <c r="CIU40" s="27"/>
      <c r="CIV40" s="26"/>
      <c r="CIW40" s="27"/>
      <c r="CIX40" s="26"/>
      <c r="CIY40" s="27"/>
      <c r="CIZ40" s="26"/>
      <c r="CJA40" s="27"/>
      <c r="CJB40" s="26"/>
      <c r="CJC40" s="27"/>
      <c r="CJD40" s="26"/>
      <c r="CJE40" s="27"/>
      <c r="CJF40" s="26"/>
      <c r="CJG40" s="27"/>
      <c r="CJH40" s="26"/>
      <c r="CJI40" s="27"/>
      <c r="CJJ40" s="26"/>
      <c r="CJK40" s="27"/>
      <c r="CJL40" s="26"/>
      <c r="CJM40" s="27"/>
      <c r="CJN40" s="26"/>
      <c r="CJO40" s="27"/>
      <c r="CJP40" s="26"/>
      <c r="CJQ40" s="27"/>
      <c r="CJR40" s="26"/>
      <c r="CJS40" s="27"/>
      <c r="CJT40" s="26"/>
      <c r="CJU40" s="27"/>
      <c r="CJV40" s="26"/>
      <c r="CJW40" s="27"/>
      <c r="CJX40" s="26"/>
      <c r="CJY40" s="27"/>
      <c r="CJZ40" s="26"/>
      <c r="CKA40" s="27"/>
      <c r="CKB40" s="26"/>
      <c r="CKC40" s="27"/>
      <c r="CKD40" s="26"/>
      <c r="CKE40" s="27"/>
      <c r="CKF40" s="26"/>
      <c r="CKG40" s="27"/>
      <c r="CKH40" s="26"/>
      <c r="CKI40" s="27"/>
      <c r="CKJ40" s="26"/>
      <c r="CKK40" s="27"/>
      <c r="CKL40" s="26"/>
      <c r="CKM40" s="27"/>
      <c r="CKN40" s="26"/>
      <c r="CKO40" s="27"/>
      <c r="CKP40" s="26"/>
      <c r="CKQ40" s="27"/>
      <c r="CKR40" s="26"/>
      <c r="CKS40" s="27"/>
      <c r="CKT40" s="26"/>
      <c r="CKU40" s="27"/>
      <c r="CKV40" s="26"/>
      <c r="CKW40" s="27"/>
      <c r="CKX40" s="26"/>
      <c r="CKY40" s="27"/>
      <c r="CKZ40" s="26"/>
      <c r="CLA40" s="27"/>
      <c r="CLB40" s="26"/>
      <c r="CLC40" s="27"/>
      <c r="CLD40" s="26"/>
      <c r="CLE40" s="27"/>
      <c r="CLF40" s="26"/>
      <c r="CLG40" s="27"/>
      <c r="CLH40" s="26"/>
      <c r="CLI40" s="27"/>
      <c r="CLJ40" s="26"/>
      <c r="CLK40" s="27"/>
      <c r="CLL40" s="26"/>
      <c r="CLM40" s="27"/>
      <c r="CLN40" s="26"/>
      <c r="CLO40" s="27"/>
      <c r="CLP40" s="26"/>
      <c r="CLQ40" s="27"/>
      <c r="CLR40" s="26"/>
      <c r="CLS40" s="27"/>
      <c r="CLT40" s="26"/>
      <c r="CLU40" s="27"/>
      <c r="CLV40" s="26"/>
      <c r="CLW40" s="27"/>
      <c r="CLX40" s="26"/>
      <c r="CLY40" s="27"/>
      <c r="CLZ40" s="26"/>
      <c r="CMA40" s="27"/>
      <c r="CMB40" s="26"/>
      <c r="CMC40" s="27"/>
      <c r="CMD40" s="26"/>
      <c r="CME40" s="27"/>
      <c r="CMF40" s="26"/>
      <c r="CMG40" s="27"/>
      <c r="CMH40" s="26"/>
      <c r="CMI40" s="27"/>
      <c r="CMJ40" s="26"/>
      <c r="CMK40" s="27"/>
      <c r="CML40" s="26"/>
      <c r="CMM40" s="27"/>
      <c r="CMN40" s="26"/>
      <c r="CMO40" s="27"/>
      <c r="CMP40" s="26"/>
      <c r="CMQ40" s="27"/>
      <c r="CMR40" s="26"/>
      <c r="CMS40" s="27"/>
      <c r="CMT40" s="26"/>
      <c r="CMU40" s="27"/>
      <c r="CMV40" s="26"/>
      <c r="CMW40" s="27"/>
      <c r="CMX40" s="26"/>
      <c r="CMY40" s="27"/>
      <c r="CMZ40" s="26"/>
      <c r="CNA40" s="27"/>
      <c r="CNB40" s="26"/>
      <c r="CNC40" s="27"/>
      <c r="CND40" s="26"/>
      <c r="CNE40" s="27"/>
      <c r="CNF40" s="26"/>
      <c r="CNG40" s="27"/>
      <c r="CNH40" s="26"/>
      <c r="CNI40" s="27"/>
      <c r="CNJ40" s="26"/>
      <c r="CNK40" s="27"/>
      <c r="CNL40" s="26"/>
      <c r="CNM40" s="27"/>
      <c r="CNN40" s="26"/>
      <c r="CNO40" s="27"/>
      <c r="CNP40" s="26"/>
      <c r="CNQ40" s="27"/>
      <c r="CNR40" s="26"/>
      <c r="CNS40" s="27"/>
      <c r="CNT40" s="26"/>
      <c r="CNU40" s="27"/>
      <c r="CNV40" s="26"/>
      <c r="CNW40" s="27"/>
      <c r="CNX40" s="26"/>
      <c r="CNY40" s="27"/>
      <c r="CNZ40" s="26"/>
      <c r="COA40" s="27"/>
      <c r="COB40" s="26"/>
      <c r="COC40" s="27"/>
      <c r="COD40" s="26"/>
      <c r="COE40" s="27"/>
      <c r="COF40" s="26"/>
      <c r="COG40" s="27"/>
      <c r="COH40" s="26"/>
      <c r="COI40" s="27"/>
      <c r="COJ40" s="26"/>
      <c r="COK40" s="27"/>
      <c r="COL40" s="26"/>
      <c r="COM40" s="27"/>
      <c r="CON40" s="26"/>
      <c r="COO40" s="27"/>
      <c r="COP40" s="26"/>
      <c r="COQ40" s="27"/>
      <c r="COR40" s="26"/>
      <c r="COS40" s="27"/>
      <c r="COT40" s="26"/>
      <c r="COU40" s="27"/>
      <c r="COV40" s="26"/>
      <c r="COW40" s="27"/>
      <c r="COX40" s="26"/>
      <c r="COY40" s="27"/>
      <c r="COZ40" s="26"/>
      <c r="CPA40" s="27"/>
      <c r="CPB40" s="26"/>
      <c r="CPC40" s="27"/>
      <c r="CPD40" s="26"/>
      <c r="CPE40" s="27"/>
      <c r="CPF40" s="26"/>
      <c r="CPG40" s="27"/>
      <c r="CPH40" s="26"/>
      <c r="CPI40" s="27"/>
      <c r="CPJ40" s="26"/>
      <c r="CPK40" s="27"/>
      <c r="CPL40" s="26"/>
      <c r="CPM40" s="27"/>
      <c r="CPN40" s="26"/>
      <c r="CPO40" s="27"/>
      <c r="CPP40" s="26"/>
      <c r="CPQ40" s="27"/>
      <c r="CPR40" s="26"/>
      <c r="CPS40" s="27"/>
      <c r="CPT40" s="26"/>
      <c r="CPU40" s="27"/>
      <c r="CPV40" s="26"/>
      <c r="CPW40" s="27"/>
      <c r="CPX40" s="26"/>
      <c r="CPY40" s="27"/>
      <c r="CPZ40" s="26"/>
      <c r="CQA40" s="27"/>
      <c r="CQB40" s="26"/>
      <c r="CQC40" s="27"/>
      <c r="CQD40" s="26"/>
      <c r="CQE40" s="27"/>
      <c r="CQF40" s="26"/>
      <c r="CQG40" s="27"/>
      <c r="CQH40" s="26"/>
      <c r="CQI40" s="27"/>
      <c r="CQJ40" s="26"/>
      <c r="CQK40" s="27"/>
      <c r="CQL40" s="26"/>
      <c r="CQM40" s="27"/>
      <c r="CQN40" s="26"/>
      <c r="CQO40" s="27"/>
      <c r="CQP40" s="26"/>
      <c r="CQQ40" s="27"/>
      <c r="CQR40" s="26"/>
      <c r="CQS40" s="27"/>
      <c r="CQT40" s="26"/>
      <c r="CQU40" s="27"/>
      <c r="CQV40" s="26"/>
      <c r="CQW40" s="27"/>
      <c r="CQX40" s="26"/>
      <c r="CQY40" s="27"/>
      <c r="CQZ40" s="26"/>
      <c r="CRA40" s="27"/>
      <c r="CRB40" s="26"/>
      <c r="CRC40" s="27"/>
      <c r="CRD40" s="26"/>
      <c r="CRE40" s="27"/>
      <c r="CRF40" s="26"/>
      <c r="CRG40" s="27"/>
      <c r="CRH40" s="26"/>
      <c r="CRI40" s="27"/>
      <c r="CRJ40" s="26"/>
      <c r="CRK40" s="27"/>
      <c r="CRL40" s="26"/>
      <c r="CRM40" s="27"/>
      <c r="CRN40" s="26"/>
      <c r="CRO40" s="27"/>
      <c r="CRP40" s="26"/>
      <c r="CRQ40" s="27"/>
      <c r="CRR40" s="26"/>
      <c r="CRS40" s="27"/>
      <c r="CRT40" s="26"/>
      <c r="CRU40" s="27"/>
      <c r="CRV40" s="26"/>
      <c r="CRW40" s="27"/>
      <c r="CRX40" s="26"/>
      <c r="CRY40" s="27"/>
      <c r="CRZ40" s="26"/>
      <c r="CSA40" s="27"/>
      <c r="CSB40" s="26"/>
      <c r="CSC40" s="27"/>
      <c r="CSD40" s="26"/>
      <c r="CSE40" s="27"/>
      <c r="CSF40" s="26"/>
      <c r="CSG40" s="27"/>
      <c r="CSH40" s="26"/>
      <c r="CSI40" s="27"/>
      <c r="CSJ40" s="26"/>
      <c r="CSK40" s="27"/>
      <c r="CSL40" s="26"/>
      <c r="CSM40" s="27"/>
      <c r="CSN40" s="26"/>
      <c r="CSO40" s="27"/>
      <c r="CSP40" s="26"/>
      <c r="CSQ40" s="27"/>
      <c r="CSR40" s="26"/>
      <c r="CSS40" s="27"/>
      <c r="CST40" s="26"/>
      <c r="CSU40" s="27"/>
      <c r="CSV40" s="26"/>
      <c r="CSW40" s="27"/>
      <c r="CSX40" s="26"/>
      <c r="CSY40" s="27"/>
      <c r="CSZ40" s="26"/>
      <c r="CTA40" s="27"/>
      <c r="CTB40" s="26"/>
      <c r="CTC40" s="27"/>
      <c r="CTD40" s="26"/>
      <c r="CTE40" s="27"/>
      <c r="CTF40" s="26"/>
      <c r="CTG40" s="27"/>
      <c r="CTH40" s="26"/>
      <c r="CTI40" s="27"/>
      <c r="CTJ40" s="26"/>
      <c r="CTK40" s="27"/>
      <c r="CTL40" s="26"/>
      <c r="CTM40" s="27"/>
      <c r="CTN40" s="26"/>
      <c r="CTO40" s="27"/>
      <c r="CTP40" s="26"/>
      <c r="CTQ40" s="27"/>
      <c r="CTR40" s="26"/>
      <c r="CTS40" s="27"/>
      <c r="CTT40" s="26"/>
      <c r="CTU40" s="27"/>
      <c r="CTV40" s="26"/>
      <c r="CTW40" s="27"/>
      <c r="CTX40" s="26"/>
      <c r="CTY40" s="27"/>
      <c r="CTZ40" s="26"/>
      <c r="CUA40" s="27"/>
      <c r="CUB40" s="26"/>
      <c r="CUC40" s="27"/>
      <c r="CUD40" s="26"/>
      <c r="CUE40" s="27"/>
      <c r="CUF40" s="26"/>
      <c r="CUG40" s="27"/>
      <c r="CUH40" s="26"/>
      <c r="CUI40" s="27"/>
      <c r="CUJ40" s="26"/>
      <c r="CUK40" s="27"/>
      <c r="CUL40" s="26"/>
      <c r="CUM40" s="27"/>
      <c r="CUN40" s="26"/>
      <c r="CUO40" s="27"/>
      <c r="CUP40" s="26"/>
      <c r="CUQ40" s="27"/>
      <c r="CUR40" s="26"/>
      <c r="CUS40" s="27"/>
      <c r="CUT40" s="26"/>
      <c r="CUU40" s="27"/>
      <c r="CUV40" s="26"/>
      <c r="CUW40" s="27"/>
      <c r="CUX40" s="26"/>
      <c r="CUY40" s="27"/>
      <c r="CUZ40" s="26"/>
      <c r="CVA40" s="27"/>
      <c r="CVB40" s="26"/>
      <c r="CVC40" s="27"/>
      <c r="CVD40" s="26"/>
      <c r="CVE40" s="27"/>
      <c r="CVF40" s="26"/>
      <c r="CVG40" s="27"/>
      <c r="CVH40" s="26"/>
      <c r="CVI40" s="27"/>
      <c r="CVJ40" s="26"/>
      <c r="CVK40" s="27"/>
      <c r="CVL40" s="26"/>
      <c r="CVM40" s="27"/>
      <c r="CVN40" s="26"/>
      <c r="CVO40" s="27"/>
      <c r="CVP40" s="26"/>
      <c r="CVQ40" s="27"/>
      <c r="CVR40" s="26"/>
      <c r="CVS40" s="27"/>
      <c r="CVT40" s="26"/>
      <c r="CVU40" s="27"/>
      <c r="CVV40" s="26"/>
      <c r="CVW40" s="27"/>
      <c r="CVX40" s="26"/>
      <c r="CVY40" s="27"/>
      <c r="CVZ40" s="26"/>
      <c r="CWA40" s="27"/>
      <c r="CWB40" s="26"/>
      <c r="CWC40" s="27"/>
      <c r="CWD40" s="26"/>
      <c r="CWE40" s="27"/>
      <c r="CWF40" s="26"/>
      <c r="CWG40" s="27"/>
      <c r="CWH40" s="26"/>
      <c r="CWI40" s="27"/>
      <c r="CWJ40" s="26"/>
      <c r="CWK40" s="27"/>
      <c r="CWL40" s="26"/>
      <c r="CWM40" s="27"/>
      <c r="CWN40" s="26"/>
      <c r="CWO40" s="27"/>
      <c r="CWP40" s="26"/>
      <c r="CWQ40" s="27"/>
      <c r="CWR40" s="26"/>
      <c r="CWS40" s="27"/>
      <c r="CWT40" s="26"/>
      <c r="CWU40" s="27"/>
      <c r="CWV40" s="26"/>
      <c r="CWW40" s="27"/>
      <c r="CWX40" s="26"/>
      <c r="CWY40" s="27"/>
      <c r="CWZ40" s="26"/>
      <c r="CXA40" s="27"/>
      <c r="CXB40" s="26"/>
      <c r="CXC40" s="27"/>
      <c r="CXD40" s="26"/>
      <c r="CXE40" s="27"/>
      <c r="CXF40" s="26"/>
      <c r="CXG40" s="27"/>
      <c r="CXH40" s="26"/>
      <c r="CXI40" s="27"/>
      <c r="CXJ40" s="26"/>
      <c r="CXK40" s="27"/>
      <c r="CXL40" s="26"/>
      <c r="CXM40" s="27"/>
      <c r="CXN40" s="26"/>
      <c r="CXO40" s="27"/>
      <c r="CXP40" s="26"/>
      <c r="CXQ40" s="27"/>
      <c r="CXR40" s="26"/>
      <c r="CXS40" s="27"/>
      <c r="CXT40" s="26"/>
      <c r="CXU40" s="27"/>
      <c r="CXV40" s="26"/>
      <c r="CXW40" s="27"/>
      <c r="CXX40" s="26"/>
      <c r="CXY40" s="27"/>
      <c r="CXZ40" s="26"/>
      <c r="CYA40" s="27"/>
      <c r="CYB40" s="26"/>
      <c r="CYC40" s="27"/>
      <c r="CYD40" s="26"/>
      <c r="CYE40" s="27"/>
      <c r="CYF40" s="26"/>
      <c r="CYG40" s="27"/>
      <c r="CYH40" s="26"/>
      <c r="CYI40" s="27"/>
      <c r="CYJ40" s="26"/>
      <c r="CYK40" s="27"/>
      <c r="CYL40" s="26"/>
      <c r="CYM40" s="27"/>
      <c r="CYN40" s="26"/>
      <c r="CYO40" s="27"/>
      <c r="CYP40" s="26"/>
      <c r="CYQ40" s="27"/>
      <c r="CYR40" s="26"/>
      <c r="CYS40" s="27"/>
      <c r="CYT40" s="26"/>
      <c r="CYU40" s="27"/>
      <c r="CYV40" s="26"/>
      <c r="CYW40" s="27"/>
      <c r="CYX40" s="26"/>
      <c r="CYY40" s="27"/>
      <c r="CYZ40" s="26"/>
      <c r="CZA40" s="27"/>
      <c r="CZB40" s="26"/>
      <c r="CZC40" s="27"/>
      <c r="CZD40" s="26"/>
      <c r="CZE40" s="27"/>
      <c r="CZF40" s="26"/>
      <c r="CZG40" s="27"/>
      <c r="CZH40" s="26"/>
      <c r="CZI40" s="27"/>
      <c r="CZJ40" s="26"/>
      <c r="CZK40" s="27"/>
      <c r="CZL40" s="26"/>
      <c r="CZM40" s="27"/>
      <c r="CZN40" s="26"/>
      <c r="CZO40" s="27"/>
      <c r="CZP40" s="26"/>
      <c r="CZQ40" s="27"/>
      <c r="CZR40" s="26"/>
      <c r="CZS40" s="27"/>
      <c r="CZT40" s="26"/>
      <c r="CZU40" s="27"/>
      <c r="CZV40" s="26"/>
      <c r="CZW40" s="27"/>
      <c r="CZX40" s="26"/>
      <c r="CZY40" s="27"/>
      <c r="CZZ40" s="26"/>
      <c r="DAA40" s="27"/>
      <c r="DAB40" s="26"/>
      <c r="DAC40" s="27"/>
      <c r="DAD40" s="26"/>
      <c r="DAE40" s="27"/>
      <c r="DAF40" s="26"/>
      <c r="DAG40" s="27"/>
      <c r="DAH40" s="26"/>
      <c r="DAI40" s="27"/>
      <c r="DAJ40" s="26"/>
      <c r="DAK40" s="27"/>
      <c r="DAL40" s="26"/>
      <c r="DAM40" s="27"/>
      <c r="DAN40" s="26"/>
      <c r="DAO40" s="27"/>
      <c r="DAP40" s="26"/>
      <c r="DAQ40" s="27"/>
      <c r="DAR40" s="26"/>
      <c r="DAS40" s="27"/>
      <c r="DAT40" s="26"/>
      <c r="DAU40" s="27"/>
      <c r="DAV40" s="26"/>
      <c r="DAW40" s="27"/>
      <c r="DAX40" s="26"/>
      <c r="DAY40" s="27"/>
      <c r="DAZ40" s="26"/>
      <c r="DBA40" s="27"/>
      <c r="DBB40" s="26"/>
      <c r="DBC40" s="27"/>
      <c r="DBD40" s="26"/>
      <c r="DBE40" s="27"/>
      <c r="DBF40" s="26"/>
      <c r="DBG40" s="27"/>
      <c r="DBH40" s="26"/>
      <c r="DBI40" s="27"/>
      <c r="DBJ40" s="26"/>
      <c r="DBK40" s="27"/>
      <c r="DBL40" s="26"/>
      <c r="DBM40" s="27"/>
      <c r="DBN40" s="26"/>
      <c r="DBO40" s="27"/>
      <c r="DBP40" s="26"/>
      <c r="DBQ40" s="27"/>
      <c r="DBR40" s="26"/>
      <c r="DBS40" s="27"/>
      <c r="DBT40" s="26"/>
      <c r="DBU40" s="27"/>
      <c r="DBV40" s="26"/>
      <c r="DBW40" s="27"/>
      <c r="DBX40" s="26"/>
      <c r="DBY40" s="27"/>
      <c r="DBZ40" s="26"/>
      <c r="DCA40" s="27"/>
      <c r="DCB40" s="26"/>
      <c r="DCC40" s="27"/>
      <c r="DCD40" s="26"/>
      <c r="DCE40" s="27"/>
      <c r="DCF40" s="26"/>
      <c r="DCG40" s="27"/>
      <c r="DCH40" s="26"/>
      <c r="DCI40" s="27"/>
      <c r="DCJ40" s="26"/>
      <c r="DCK40" s="27"/>
      <c r="DCL40" s="26"/>
      <c r="DCM40" s="27"/>
      <c r="DCN40" s="26"/>
      <c r="DCO40" s="27"/>
      <c r="DCP40" s="26"/>
      <c r="DCQ40" s="27"/>
      <c r="DCR40" s="26"/>
      <c r="DCS40" s="27"/>
      <c r="DCT40" s="26"/>
      <c r="DCU40" s="27"/>
      <c r="DCV40" s="26"/>
      <c r="DCW40" s="27"/>
      <c r="DCX40" s="26"/>
      <c r="DCY40" s="27"/>
      <c r="DCZ40" s="26"/>
      <c r="DDA40" s="27"/>
      <c r="DDB40" s="26"/>
      <c r="DDC40" s="27"/>
      <c r="DDD40" s="26"/>
      <c r="DDE40" s="27"/>
      <c r="DDF40" s="26"/>
      <c r="DDG40" s="27"/>
      <c r="DDH40" s="26"/>
      <c r="DDI40" s="27"/>
      <c r="DDJ40" s="26"/>
      <c r="DDK40" s="27"/>
      <c r="DDL40" s="26"/>
      <c r="DDM40" s="27"/>
      <c r="DDN40" s="26"/>
      <c r="DDO40" s="27"/>
      <c r="DDP40" s="26"/>
      <c r="DDQ40" s="27"/>
      <c r="DDR40" s="26"/>
      <c r="DDS40" s="27"/>
      <c r="DDT40" s="26"/>
      <c r="DDU40" s="27"/>
      <c r="DDV40" s="26"/>
      <c r="DDW40" s="27"/>
      <c r="DDX40" s="26"/>
      <c r="DDY40" s="27"/>
      <c r="DDZ40" s="26"/>
      <c r="DEA40" s="27"/>
      <c r="DEB40" s="26"/>
      <c r="DEC40" s="27"/>
      <c r="DED40" s="26"/>
      <c r="DEE40" s="27"/>
      <c r="DEF40" s="26"/>
      <c r="DEG40" s="27"/>
      <c r="DEH40" s="26"/>
      <c r="DEI40" s="27"/>
      <c r="DEJ40" s="26"/>
      <c r="DEK40" s="27"/>
      <c r="DEL40" s="26"/>
      <c r="DEM40" s="27"/>
      <c r="DEN40" s="26"/>
      <c r="DEO40" s="27"/>
      <c r="DEP40" s="26"/>
      <c r="DEQ40" s="27"/>
      <c r="DER40" s="26"/>
      <c r="DES40" s="27"/>
      <c r="DET40" s="26"/>
      <c r="DEU40" s="27"/>
      <c r="DEV40" s="26"/>
      <c r="DEW40" s="27"/>
      <c r="DEX40" s="26"/>
      <c r="DEY40" s="27"/>
      <c r="DEZ40" s="26"/>
      <c r="DFA40" s="27"/>
      <c r="DFB40" s="26"/>
      <c r="DFC40" s="27"/>
      <c r="DFD40" s="26"/>
      <c r="DFE40" s="27"/>
      <c r="DFF40" s="26"/>
      <c r="DFG40" s="27"/>
      <c r="DFH40" s="26"/>
      <c r="DFI40" s="27"/>
      <c r="DFJ40" s="26"/>
      <c r="DFK40" s="27"/>
      <c r="DFL40" s="26"/>
      <c r="DFM40" s="27"/>
      <c r="DFN40" s="26"/>
      <c r="DFO40" s="27"/>
      <c r="DFP40" s="26"/>
      <c r="DFQ40" s="27"/>
      <c r="DFR40" s="26"/>
      <c r="DFS40" s="27"/>
      <c r="DFT40" s="26"/>
      <c r="DFU40" s="27"/>
      <c r="DFV40" s="26"/>
      <c r="DFW40" s="27"/>
      <c r="DFX40" s="26"/>
      <c r="DFY40" s="27"/>
      <c r="DFZ40" s="26"/>
      <c r="DGA40" s="27"/>
      <c r="DGB40" s="26"/>
      <c r="DGC40" s="27"/>
      <c r="DGD40" s="26"/>
      <c r="DGE40" s="27"/>
      <c r="DGF40" s="26"/>
      <c r="DGG40" s="27"/>
      <c r="DGH40" s="26"/>
      <c r="DGI40" s="27"/>
      <c r="DGJ40" s="26"/>
      <c r="DGK40" s="27"/>
      <c r="DGL40" s="26"/>
      <c r="DGM40" s="27"/>
      <c r="DGN40" s="26"/>
      <c r="DGO40" s="27"/>
      <c r="DGP40" s="26"/>
      <c r="DGQ40" s="27"/>
      <c r="DGR40" s="26"/>
      <c r="DGS40" s="27"/>
      <c r="DGT40" s="26"/>
      <c r="DGU40" s="27"/>
      <c r="DGV40" s="26"/>
      <c r="DGW40" s="27"/>
      <c r="DGX40" s="26"/>
      <c r="DGY40" s="27"/>
      <c r="DGZ40" s="26"/>
      <c r="DHA40" s="27"/>
      <c r="DHB40" s="26"/>
      <c r="DHC40" s="27"/>
      <c r="DHD40" s="26"/>
      <c r="DHE40" s="27"/>
      <c r="DHF40" s="26"/>
      <c r="DHG40" s="27"/>
      <c r="DHH40" s="26"/>
      <c r="DHI40" s="27"/>
      <c r="DHJ40" s="26"/>
      <c r="DHK40" s="27"/>
      <c r="DHL40" s="26"/>
      <c r="DHM40" s="27"/>
      <c r="DHN40" s="26"/>
      <c r="DHO40" s="27"/>
      <c r="DHP40" s="26"/>
      <c r="DHQ40" s="27"/>
      <c r="DHR40" s="26"/>
      <c r="DHS40" s="27"/>
      <c r="DHT40" s="26"/>
      <c r="DHU40" s="27"/>
      <c r="DHV40" s="26"/>
      <c r="DHW40" s="27"/>
      <c r="DHX40" s="26"/>
      <c r="DHY40" s="27"/>
      <c r="DHZ40" s="26"/>
      <c r="DIA40" s="27"/>
      <c r="DIB40" s="26"/>
      <c r="DIC40" s="27"/>
      <c r="DID40" s="26"/>
      <c r="DIE40" s="27"/>
      <c r="DIF40" s="26"/>
      <c r="DIG40" s="27"/>
      <c r="DIH40" s="26"/>
      <c r="DII40" s="27"/>
      <c r="DIJ40" s="26"/>
      <c r="DIK40" s="27"/>
      <c r="DIL40" s="26"/>
      <c r="DIM40" s="27"/>
      <c r="DIN40" s="26"/>
      <c r="DIO40" s="27"/>
      <c r="DIP40" s="26"/>
      <c r="DIQ40" s="27"/>
      <c r="DIR40" s="26"/>
      <c r="DIS40" s="27"/>
      <c r="DIT40" s="26"/>
      <c r="DIU40" s="27"/>
      <c r="DIV40" s="26"/>
      <c r="DIW40" s="27"/>
      <c r="DIX40" s="26"/>
      <c r="DIY40" s="27"/>
      <c r="DIZ40" s="26"/>
      <c r="DJA40" s="27"/>
      <c r="DJB40" s="26"/>
      <c r="DJC40" s="27"/>
      <c r="DJD40" s="26"/>
      <c r="DJE40" s="27"/>
      <c r="DJF40" s="26"/>
      <c r="DJG40" s="27"/>
      <c r="DJH40" s="26"/>
      <c r="DJI40" s="27"/>
      <c r="DJJ40" s="26"/>
      <c r="DJK40" s="27"/>
      <c r="DJL40" s="26"/>
      <c r="DJM40" s="27"/>
      <c r="DJN40" s="26"/>
      <c r="DJO40" s="27"/>
      <c r="DJP40" s="26"/>
      <c r="DJQ40" s="27"/>
      <c r="DJR40" s="26"/>
      <c r="DJS40" s="27"/>
      <c r="DJT40" s="26"/>
      <c r="DJU40" s="27"/>
      <c r="DJV40" s="26"/>
      <c r="DJW40" s="27"/>
      <c r="DJX40" s="26"/>
      <c r="DJY40" s="27"/>
      <c r="DJZ40" s="26"/>
      <c r="DKA40" s="27"/>
      <c r="DKB40" s="26"/>
      <c r="DKC40" s="27"/>
      <c r="DKD40" s="26"/>
      <c r="DKE40" s="27"/>
      <c r="DKF40" s="26"/>
      <c r="DKG40" s="27"/>
      <c r="DKH40" s="26"/>
      <c r="DKI40" s="27"/>
      <c r="DKJ40" s="26"/>
      <c r="DKK40" s="27"/>
      <c r="DKL40" s="26"/>
      <c r="DKM40" s="27"/>
      <c r="DKN40" s="26"/>
      <c r="DKO40" s="27"/>
      <c r="DKP40" s="26"/>
      <c r="DKQ40" s="27"/>
      <c r="DKR40" s="26"/>
      <c r="DKS40" s="27"/>
      <c r="DKT40" s="26"/>
      <c r="DKU40" s="27"/>
      <c r="DKV40" s="26"/>
      <c r="DKW40" s="27"/>
      <c r="DKX40" s="26"/>
      <c r="DKY40" s="27"/>
      <c r="DKZ40" s="26"/>
      <c r="DLA40" s="27"/>
      <c r="DLB40" s="26"/>
      <c r="DLC40" s="27"/>
      <c r="DLD40" s="26"/>
      <c r="DLE40" s="27"/>
      <c r="DLF40" s="26"/>
      <c r="DLG40" s="27"/>
      <c r="DLH40" s="26"/>
      <c r="DLI40" s="27"/>
      <c r="DLJ40" s="26"/>
      <c r="DLK40" s="27"/>
      <c r="DLL40" s="26"/>
      <c r="DLM40" s="27"/>
      <c r="DLN40" s="26"/>
      <c r="DLO40" s="27"/>
      <c r="DLP40" s="26"/>
      <c r="DLQ40" s="27"/>
      <c r="DLR40" s="26"/>
      <c r="DLS40" s="27"/>
      <c r="DLT40" s="26"/>
      <c r="DLU40" s="27"/>
      <c r="DLV40" s="26"/>
      <c r="DLW40" s="27"/>
      <c r="DLX40" s="26"/>
      <c r="DLY40" s="27"/>
      <c r="DLZ40" s="26"/>
      <c r="DMA40" s="27"/>
      <c r="DMB40" s="26"/>
      <c r="DMC40" s="27"/>
      <c r="DMD40" s="26"/>
      <c r="DME40" s="27"/>
      <c r="DMF40" s="26"/>
      <c r="DMG40" s="27"/>
      <c r="DMH40" s="26"/>
      <c r="DMI40" s="27"/>
      <c r="DMJ40" s="26"/>
      <c r="DMK40" s="27"/>
      <c r="DML40" s="26"/>
      <c r="DMM40" s="27"/>
      <c r="DMN40" s="26"/>
      <c r="DMO40" s="27"/>
      <c r="DMP40" s="26"/>
      <c r="DMQ40" s="27"/>
      <c r="DMR40" s="26"/>
      <c r="DMS40" s="27"/>
      <c r="DMT40" s="26"/>
      <c r="DMU40" s="27"/>
      <c r="DMV40" s="26"/>
      <c r="DMW40" s="27"/>
      <c r="DMX40" s="26"/>
      <c r="DMY40" s="27"/>
      <c r="DMZ40" s="26"/>
      <c r="DNA40" s="27"/>
      <c r="DNB40" s="26"/>
      <c r="DNC40" s="27"/>
      <c r="DND40" s="26"/>
      <c r="DNE40" s="27"/>
      <c r="DNF40" s="26"/>
      <c r="DNG40" s="27"/>
      <c r="DNH40" s="26"/>
      <c r="DNI40" s="27"/>
      <c r="DNJ40" s="26"/>
      <c r="DNK40" s="27"/>
      <c r="DNL40" s="26"/>
      <c r="DNM40" s="27"/>
      <c r="DNN40" s="26"/>
      <c r="DNO40" s="27"/>
      <c r="DNP40" s="26"/>
      <c r="DNQ40" s="27"/>
      <c r="DNR40" s="26"/>
      <c r="DNS40" s="27"/>
      <c r="DNT40" s="26"/>
      <c r="DNU40" s="27"/>
      <c r="DNV40" s="26"/>
      <c r="DNW40" s="27"/>
      <c r="DNX40" s="26"/>
      <c r="DNY40" s="27"/>
      <c r="DNZ40" s="26"/>
      <c r="DOA40" s="27"/>
      <c r="DOB40" s="26"/>
      <c r="DOC40" s="27"/>
      <c r="DOD40" s="26"/>
      <c r="DOE40" s="27"/>
      <c r="DOF40" s="26"/>
      <c r="DOG40" s="27"/>
      <c r="DOH40" s="26"/>
      <c r="DOI40" s="27"/>
      <c r="DOJ40" s="26"/>
      <c r="DOK40" s="27"/>
      <c r="DOL40" s="26"/>
      <c r="DOM40" s="27"/>
      <c r="DON40" s="26"/>
      <c r="DOO40" s="27"/>
      <c r="DOP40" s="26"/>
      <c r="DOQ40" s="27"/>
      <c r="DOR40" s="26"/>
      <c r="DOS40" s="27"/>
      <c r="DOT40" s="26"/>
      <c r="DOU40" s="27"/>
      <c r="DOV40" s="26"/>
      <c r="DOW40" s="27"/>
      <c r="DOX40" s="26"/>
      <c r="DOY40" s="27"/>
      <c r="DOZ40" s="26"/>
      <c r="DPA40" s="27"/>
      <c r="DPB40" s="26"/>
      <c r="DPC40" s="27"/>
      <c r="DPD40" s="26"/>
      <c r="DPE40" s="27"/>
      <c r="DPF40" s="26"/>
      <c r="DPG40" s="27"/>
      <c r="DPH40" s="26"/>
      <c r="DPI40" s="27"/>
      <c r="DPJ40" s="26"/>
      <c r="DPK40" s="27"/>
      <c r="DPL40" s="26"/>
      <c r="DPM40" s="27"/>
      <c r="DPN40" s="26"/>
      <c r="DPO40" s="27"/>
      <c r="DPP40" s="26"/>
      <c r="DPQ40" s="27"/>
      <c r="DPR40" s="26"/>
      <c r="DPS40" s="27"/>
      <c r="DPT40" s="26"/>
      <c r="DPU40" s="27"/>
      <c r="DPV40" s="26"/>
      <c r="DPW40" s="27"/>
      <c r="DPX40" s="26"/>
      <c r="DPY40" s="27"/>
      <c r="DPZ40" s="26"/>
      <c r="DQA40" s="27"/>
      <c r="DQB40" s="26"/>
      <c r="DQC40" s="27"/>
      <c r="DQD40" s="26"/>
      <c r="DQE40" s="27"/>
      <c r="DQF40" s="26"/>
      <c r="DQG40" s="27"/>
      <c r="DQH40" s="26"/>
      <c r="DQI40" s="27"/>
      <c r="DQJ40" s="26"/>
      <c r="DQK40" s="27"/>
      <c r="DQL40" s="26"/>
      <c r="DQM40" s="27"/>
      <c r="DQN40" s="26"/>
      <c r="DQO40" s="27"/>
      <c r="DQP40" s="26"/>
      <c r="DQQ40" s="27"/>
      <c r="DQR40" s="26"/>
      <c r="DQS40" s="27"/>
      <c r="DQT40" s="26"/>
      <c r="DQU40" s="27"/>
      <c r="DQV40" s="26"/>
      <c r="DQW40" s="27"/>
      <c r="DQX40" s="26"/>
      <c r="DQY40" s="27"/>
      <c r="DQZ40" s="26"/>
      <c r="DRA40" s="27"/>
      <c r="DRB40" s="26"/>
      <c r="DRC40" s="27"/>
      <c r="DRD40" s="26"/>
      <c r="DRE40" s="27"/>
      <c r="DRF40" s="26"/>
      <c r="DRG40" s="27"/>
      <c r="DRH40" s="26"/>
      <c r="DRI40" s="27"/>
      <c r="DRJ40" s="26"/>
      <c r="DRK40" s="27"/>
      <c r="DRL40" s="26"/>
      <c r="DRM40" s="27"/>
      <c r="DRN40" s="26"/>
      <c r="DRO40" s="27"/>
      <c r="DRP40" s="26"/>
      <c r="DRQ40" s="27"/>
      <c r="DRR40" s="26"/>
      <c r="DRS40" s="27"/>
      <c r="DRT40" s="26"/>
      <c r="DRU40" s="27"/>
      <c r="DRV40" s="26"/>
      <c r="DRW40" s="27"/>
      <c r="DRX40" s="26"/>
      <c r="DRY40" s="27"/>
      <c r="DRZ40" s="26"/>
      <c r="DSA40" s="27"/>
      <c r="DSB40" s="26"/>
      <c r="DSC40" s="27"/>
      <c r="DSD40" s="26"/>
      <c r="DSE40" s="27"/>
      <c r="DSF40" s="26"/>
      <c r="DSG40" s="27"/>
      <c r="DSH40" s="26"/>
      <c r="DSI40" s="27"/>
      <c r="DSJ40" s="26"/>
      <c r="DSK40" s="27"/>
      <c r="DSL40" s="26"/>
      <c r="DSM40" s="27"/>
      <c r="DSN40" s="26"/>
      <c r="DSO40" s="27"/>
      <c r="DSP40" s="26"/>
      <c r="DSQ40" s="27"/>
      <c r="DSR40" s="26"/>
      <c r="DSS40" s="27"/>
      <c r="DST40" s="26"/>
      <c r="DSU40" s="27"/>
      <c r="DSV40" s="26"/>
      <c r="DSW40" s="27"/>
      <c r="DSX40" s="26"/>
      <c r="DSY40" s="27"/>
      <c r="DSZ40" s="26"/>
      <c r="DTA40" s="27"/>
      <c r="DTB40" s="26"/>
      <c r="DTC40" s="27"/>
      <c r="DTD40" s="26"/>
      <c r="DTE40" s="27"/>
      <c r="DTF40" s="26"/>
      <c r="DTG40" s="27"/>
      <c r="DTH40" s="26"/>
      <c r="DTI40" s="27"/>
      <c r="DTJ40" s="26"/>
      <c r="DTK40" s="27"/>
      <c r="DTL40" s="26"/>
      <c r="DTM40" s="27"/>
      <c r="DTN40" s="26"/>
      <c r="DTO40" s="27"/>
      <c r="DTP40" s="26"/>
      <c r="DTQ40" s="27"/>
      <c r="DTR40" s="26"/>
      <c r="DTS40" s="27"/>
      <c r="DTT40" s="26"/>
      <c r="DTU40" s="27"/>
      <c r="DTV40" s="26"/>
      <c r="DTW40" s="27"/>
      <c r="DTX40" s="26"/>
      <c r="DTY40" s="27"/>
      <c r="DTZ40" s="26"/>
      <c r="DUA40" s="27"/>
      <c r="DUB40" s="26"/>
      <c r="DUC40" s="27"/>
      <c r="DUD40" s="26"/>
      <c r="DUE40" s="27"/>
      <c r="DUF40" s="26"/>
      <c r="DUG40" s="27"/>
      <c r="DUH40" s="26"/>
      <c r="DUI40" s="27"/>
      <c r="DUJ40" s="26"/>
      <c r="DUK40" s="27"/>
      <c r="DUL40" s="26"/>
      <c r="DUM40" s="27"/>
      <c r="DUN40" s="26"/>
      <c r="DUO40" s="27"/>
      <c r="DUP40" s="26"/>
      <c r="DUQ40" s="27"/>
      <c r="DUR40" s="26"/>
      <c r="DUS40" s="27"/>
      <c r="DUT40" s="26"/>
      <c r="DUU40" s="27"/>
      <c r="DUV40" s="26"/>
      <c r="DUW40" s="27"/>
      <c r="DUX40" s="26"/>
      <c r="DUY40" s="27"/>
      <c r="DUZ40" s="26"/>
      <c r="DVA40" s="27"/>
      <c r="DVB40" s="26"/>
      <c r="DVC40" s="27"/>
      <c r="DVD40" s="26"/>
      <c r="DVE40" s="27"/>
      <c r="DVF40" s="26"/>
      <c r="DVG40" s="27"/>
      <c r="DVH40" s="26"/>
      <c r="DVI40" s="27"/>
      <c r="DVJ40" s="26"/>
      <c r="DVK40" s="27"/>
      <c r="DVL40" s="26"/>
      <c r="DVM40" s="27"/>
      <c r="DVN40" s="26"/>
      <c r="DVO40" s="27"/>
      <c r="DVP40" s="26"/>
      <c r="DVQ40" s="27"/>
      <c r="DVR40" s="26"/>
      <c r="DVS40" s="27"/>
      <c r="DVT40" s="26"/>
      <c r="DVU40" s="27"/>
      <c r="DVV40" s="26"/>
      <c r="DVW40" s="27"/>
      <c r="DVX40" s="26"/>
      <c r="DVY40" s="27"/>
      <c r="DVZ40" s="26"/>
      <c r="DWA40" s="27"/>
      <c r="DWB40" s="26"/>
      <c r="DWC40" s="27"/>
      <c r="DWD40" s="26"/>
      <c r="DWE40" s="27"/>
      <c r="DWF40" s="26"/>
      <c r="DWG40" s="27"/>
      <c r="DWH40" s="26"/>
      <c r="DWI40" s="27"/>
      <c r="DWJ40" s="26"/>
      <c r="DWK40" s="27"/>
      <c r="DWL40" s="26"/>
      <c r="DWM40" s="27"/>
      <c r="DWN40" s="26"/>
      <c r="DWO40" s="27"/>
      <c r="DWP40" s="26"/>
      <c r="DWQ40" s="27"/>
      <c r="DWR40" s="26"/>
      <c r="DWS40" s="27"/>
      <c r="DWT40" s="26"/>
      <c r="DWU40" s="27"/>
      <c r="DWV40" s="26"/>
      <c r="DWW40" s="27"/>
      <c r="DWX40" s="26"/>
      <c r="DWY40" s="27"/>
      <c r="DWZ40" s="26"/>
      <c r="DXA40" s="27"/>
      <c r="DXB40" s="26"/>
      <c r="DXC40" s="27"/>
      <c r="DXD40" s="26"/>
      <c r="DXE40" s="27"/>
      <c r="DXF40" s="26"/>
      <c r="DXG40" s="27"/>
      <c r="DXH40" s="26"/>
      <c r="DXI40" s="27"/>
      <c r="DXJ40" s="26"/>
      <c r="DXK40" s="27"/>
      <c r="DXL40" s="26"/>
      <c r="DXM40" s="27"/>
      <c r="DXN40" s="26"/>
      <c r="DXO40" s="27"/>
      <c r="DXP40" s="26"/>
      <c r="DXQ40" s="27"/>
      <c r="DXR40" s="26"/>
      <c r="DXS40" s="27"/>
      <c r="DXT40" s="26"/>
      <c r="DXU40" s="27"/>
      <c r="DXV40" s="26"/>
      <c r="DXW40" s="27"/>
      <c r="DXX40" s="26"/>
      <c r="DXY40" s="27"/>
      <c r="DXZ40" s="26"/>
      <c r="DYA40" s="27"/>
      <c r="DYB40" s="26"/>
      <c r="DYC40" s="27"/>
      <c r="DYD40" s="26"/>
      <c r="DYE40" s="27"/>
      <c r="DYF40" s="26"/>
      <c r="DYG40" s="27"/>
      <c r="DYH40" s="26"/>
      <c r="DYI40" s="27"/>
      <c r="DYJ40" s="26"/>
      <c r="DYK40" s="27"/>
      <c r="DYL40" s="26"/>
      <c r="DYM40" s="27"/>
      <c r="DYN40" s="26"/>
      <c r="DYO40" s="27"/>
      <c r="DYP40" s="26"/>
      <c r="DYQ40" s="27"/>
      <c r="DYR40" s="26"/>
      <c r="DYS40" s="27"/>
      <c r="DYT40" s="26"/>
      <c r="DYU40" s="27"/>
      <c r="DYV40" s="26"/>
      <c r="DYW40" s="27"/>
      <c r="DYX40" s="26"/>
      <c r="DYY40" s="27"/>
      <c r="DYZ40" s="26"/>
      <c r="DZA40" s="27"/>
      <c r="DZB40" s="26"/>
      <c r="DZC40" s="27"/>
      <c r="DZD40" s="26"/>
      <c r="DZE40" s="27"/>
      <c r="DZF40" s="26"/>
      <c r="DZG40" s="27"/>
      <c r="DZH40" s="26"/>
      <c r="DZI40" s="27"/>
      <c r="DZJ40" s="26"/>
      <c r="DZK40" s="27"/>
      <c r="DZL40" s="26"/>
      <c r="DZM40" s="27"/>
      <c r="DZN40" s="26"/>
      <c r="DZO40" s="27"/>
      <c r="DZP40" s="26"/>
      <c r="DZQ40" s="27"/>
      <c r="DZR40" s="26"/>
      <c r="DZS40" s="27"/>
      <c r="DZT40" s="26"/>
      <c r="DZU40" s="27"/>
      <c r="DZV40" s="26"/>
      <c r="DZW40" s="27"/>
      <c r="DZX40" s="26"/>
      <c r="DZY40" s="27"/>
      <c r="DZZ40" s="26"/>
      <c r="EAA40" s="27"/>
      <c r="EAB40" s="26"/>
      <c r="EAC40" s="27"/>
      <c r="EAD40" s="26"/>
      <c r="EAE40" s="27"/>
      <c r="EAF40" s="26"/>
      <c r="EAG40" s="27"/>
      <c r="EAH40" s="26"/>
      <c r="EAI40" s="27"/>
      <c r="EAJ40" s="26"/>
      <c r="EAK40" s="27"/>
      <c r="EAL40" s="26"/>
      <c r="EAM40" s="27"/>
      <c r="EAN40" s="26"/>
      <c r="EAO40" s="27"/>
      <c r="EAP40" s="26"/>
      <c r="EAQ40" s="27"/>
      <c r="EAR40" s="26"/>
      <c r="EAS40" s="27"/>
      <c r="EAT40" s="26"/>
      <c r="EAU40" s="27"/>
      <c r="EAV40" s="26"/>
      <c r="EAW40" s="27"/>
      <c r="EAX40" s="26"/>
      <c r="EAY40" s="27"/>
      <c r="EAZ40" s="26"/>
      <c r="EBA40" s="27"/>
      <c r="EBB40" s="26"/>
      <c r="EBC40" s="27"/>
      <c r="EBD40" s="26"/>
      <c r="EBE40" s="27"/>
      <c r="EBF40" s="26"/>
      <c r="EBG40" s="27"/>
      <c r="EBH40" s="26"/>
      <c r="EBI40" s="27"/>
      <c r="EBJ40" s="26"/>
      <c r="EBK40" s="27"/>
      <c r="EBL40" s="26"/>
      <c r="EBM40" s="27"/>
      <c r="EBN40" s="26"/>
      <c r="EBO40" s="27"/>
      <c r="EBP40" s="26"/>
      <c r="EBQ40" s="27"/>
      <c r="EBR40" s="26"/>
      <c r="EBS40" s="27"/>
      <c r="EBT40" s="26"/>
      <c r="EBU40" s="27"/>
      <c r="EBV40" s="26"/>
      <c r="EBW40" s="27"/>
      <c r="EBX40" s="26"/>
      <c r="EBY40" s="27"/>
      <c r="EBZ40" s="26"/>
      <c r="ECA40" s="27"/>
      <c r="ECB40" s="26"/>
      <c r="ECC40" s="27"/>
      <c r="ECD40" s="26"/>
      <c r="ECE40" s="27"/>
      <c r="ECF40" s="26"/>
      <c r="ECG40" s="27"/>
      <c r="ECH40" s="26"/>
      <c r="ECI40" s="27"/>
      <c r="ECJ40" s="26"/>
      <c r="ECK40" s="27"/>
      <c r="ECL40" s="26"/>
      <c r="ECM40" s="27"/>
      <c r="ECN40" s="26"/>
      <c r="ECO40" s="27"/>
      <c r="ECP40" s="26"/>
      <c r="ECQ40" s="27"/>
      <c r="ECR40" s="26"/>
      <c r="ECS40" s="27"/>
      <c r="ECT40" s="26"/>
      <c r="ECU40" s="27"/>
      <c r="ECV40" s="26"/>
      <c r="ECW40" s="27"/>
      <c r="ECX40" s="26"/>
      <c r="ECY40" s="27"/>
      <c r="ECZ40" s="26"/>
      <c r="EDA40" s="27"/>
      <c r="EDB40" s="26"/>
      <c r="EDC40" s="27"/>
      <c r="EDD40" s="26"/>
      <c r="EDE40" s="27"/>
      <c r="EDF40" s="26"/>
      <c r="EDG40" s="27"/>
      <c r="EDH40" s="26"/>
      <c r="EDI40" s="27"/>
      <c r="EDJ40" s="26"/>
      <c r="EDK40" s="27"/>
      <c r="EDL40" s="26"/>
      <c r="EDM40" s="27"/>
      <c r="EDN40" s="26"/>
      <c r="EDO40" s="27"/>
      <c r="EDP40" s="26"/>
      <c r="EDQ40" s="27"/>
      <c r="EDR40" s="26"/>
      <c r="EDS40" s="27"/>
      <c r="EDT40" s="26"/>
      <c r="EDU40" s="27"/>
      <c r="EDV40" s="26"/>
      <c r="EDW40" s="27"/>
      <c r="EDX40" s="26"/>
      <c r="EDY40" s="27"/>
      <c r="EDZ40" s="26"/>
      <c r="EEA40" s="27"/>
      <c r="EEB40" s="26"/>
      <c r="EEC40" s="27"/>
      <c r="EED40" s="26"/>
      <c r="EEE40" s="27"/>
      <c r="EEF40" s="26"/>
      <c r="EEG40" s="27"/>
      <c r="EEH40" s="26"/>
      <c r="EEI40" s="27"/>
      <c r="EEJ40" s="26"/>
      <c r="EEK40" s="27"/>
      <c r="EEL40" s="26"/>
      <c r="EEM40" s="27"/>
      <c r="EEN40" s="26"/>
      <c r="EEO40" s="27"/>
      <c r="EEP40" s="26"/>
      <c r="EEQ40" s="27"/>
      <c r="EER40" s="26"/>
      <c r="EES40" s="27"/>
      <c r="EET40" s="26"/>
      <c r="EEU40" s="27"/>
      <c r="EEV40" s="26"/>
      <c r="EEW40" s="27"/>
      <c r="EEX40" s="26"/>
      <c r="EEY40" s="27"/>
      <c r="EEZ40" s="26"/>
      <c r="EFA40" s="27"/>
      <c r="EFB40" s="26"/>
      <c r="EFC40" s="27"/>
      <c r="EFD40" s="26"/>
      <c r="EFE40" s="27"/>
      <c r="EFF40" s="26"/>
      <c r="EFG40" s="27"/>
      <c r="EFH40" s="26"/>
      <c r="EFI40" s="27"/>
      <c r="EFJ40" s="26"/>
      <c r="EFK40" s="27"/>
      <c r="EFL40" s="26"/>
      <c r="EFM40" s="27"/>
      <c r="EFN40" s="26"/>
      <c r="EFO40" s="27"/>
      <c r="EFP40" s="26"/>
      <c r="EFQ40" s="27"/>
      <c r="EFR40" s="26"/>
      <c r="EFS40" s="27"/>
      <c r="EFT40" s="26"/>
      <c r="EFU40" s="27"/>
      <c r="EFV40" s="26"/>
      <c r="EFW40" s="27"/>
      <c r="EFX40" s="26"/>
      <c r="EFY40" s="27"/>
      <c r="EFZ40" s="26"/>
      <c r="EGA40" s="27"/>
      <c r="EGB40" s="26"/>
      <c r="EGC40" s="27"/>
      <c r="EGD40" s="26"/>
      <c r="EGE40" s="27"/>
      <c r="EGF40" s="26"/>
      <c r="EGG40" s="27"/>
      <c r="EGH40" s="26"/>
      <c r="EGI40" s="27"/>
      <c r="EGJ40" s="26"/>
      <c r="EGK40" s="27"/>
      <c r="EGL40" s="26"/>
      <c r="EGM40" s="27"/>
      <c r="EGN40" s="26"/>
      <c r="EGO40" s="27"/>
      <c r="EGP40" s="26"/>
      <c r="EGQ40" s="27"/>
      <c r="EGR40" s="26"/>
      <c r="EGS40" s="27"/>
      <c r="EGT40" s="26"/>
      <c r="EGU40" s="27"/>
      <c r="EGV40" s="26"/>
      <c r="EGW40" s="27"/>
      <c r="EGX40" s="26"/>
      <c r="EGY40" s="27"/>
      <c r="EGZ40" s="26"/>
      <c r="EHA40" s="27"/>
      <c r="EHB40" s="26"/>
      <c r="EHC40" s="27"/>
      <c r="EHD40" s="26"/>
      <c r="EHE40" s="27"/>
      <c r="EHF40" s="26"/>
      <c r="EHG40" s="27"/>
      <c r="EHH40" s="26"/>
      <c r="EHI40" s="27"/>
      <c r="EHJ40" s="26"/>
      <c r="EHK40" s="27"/>
      <c r="EHL40" s="26"/>
      <c r="EHM40" s="27"/>
      <c r="EHN40" s="26"/>
      <c r="EHO40" s="27"/>
      <c r="EHP40" s="26"/>
      <c r="EHQ40" s="27"/>
      <c r="EHR40" s="26"/>
      <c r="EHS40" s="27"/>
      <c r="EHT40" s="26"/>
      <c r="EHU40" s="27"/>
      <c r="EHV40" s="26"/>
      <c r="EHW40" s="27"/>
      <c r="EHX40" s="26"/>
      <c r="EHY40" s="27"/>
      <c r="EHZ40" s="26"/>
      <c r="EIA40" s="27"/>
      <c r="EIB40" s="26"/>
      <c r="EIC40" s="27"/>
      <c r="EID40" s="26"/>
      <c r="EIE40" s="27"/>
      <c r="EIF40" s="26"/>
      <c r="EIG40" s="27"/>
      <c r="EIH40" s="26"/>
      <c r="EII40" s="27"/>
      <c r="EIJ40" s="26"/>
      <c r="EIK40" s="27"/>
      <c r="EIL40" s="26"/>
      <c r="EIM40" s="27"/>
      <c r="EIN40" s="26"/>
      <c r="EIO40" s="27"/>
      <c r="EIP40" s="26"/>
      <c r="EIQ40" s="27"/>
      <c r="EIR40" s="26"/>
      <c r="EIS40" s="27"/>
      <c r="EIT40" s="26"/>
      <c r="EIU40" s="27"/>
      <c r="EIV40" s="26"/>
      <c r="EIW40" s="27"/>
      <c r="EIX40" s="26"/>
      <c r="EIY40" s="27"/>
      <c r="EIZ40" s="26"/>
      <c r="EJA40" s="27"/>
      <c r="EJB40" s="26"/>
      <c r="EJC40" s="27"/>
      <c r="EJD40" s="26"/>
      <c r="EJE40" s="27"/>
      <c r="EJF40" s="26"/>
      <c r="EJG40" s="27"/>
      <c r="EJH40" s="26"/>
      <c r="EJI40" s="27"/>
      <c r="EJJ40" s="26"/>
      <c r="EJK40" s="27"/>
      <c r="EJL40" s="26"/>
      <c r="EJM40" s="27"/>
      <c r="EJN40" s="26"/>
      <c r="EJO40" s="27"/>
      <c r="EJP40" s="26"/>
      <c r="EJQ40" s="27"/>
      <c r="EJR40" s="26"/>
      <c r="EJS40" s="27"/>
      <c r="EJT40" s="26"/>
      <c r="EJU40" s="27"/>
      <c r="EJV40" s="26"/>
      <c r="EJW40" s="27"/>
      <c r="EJX40" s="26"/>
      <c r="EJY40" s="27"/>
      <c r="EJZ40" s="26"/>
      <c r="EKA40" s="27"/>
      <c r="EKB40" s="26"/>
      <c r="EKC40" s="27"/>
      <c r="EKD40" s="26"/>
      <c r="EKE40" s="27"/>
      <c r="EKF40" s="26"/>
      <c r="EKG40" s="27"/>
      <c r="EKH40" s="26"/>
      <c r="EKI40" s="27"/>
      <c r="EKJ40" s="26"/>
      <c r="EKK40" s="27"/>
      <c r="EKL40" s="26"/>
      <c r="EKM40" s="27"/>
      <c r="EKN40" s="26"/>
      <c r="EKO40" s="27"/>
      <c r="EKP40" s="26"/>
      <c r="EKQ40" s="27"/>
      <c r="EKR40" s="26"/>
      <c r="EKS40" s="27"/>
      <c r="EKT40" s="26"/>
      <c r="EKU40" s="27"/>
      <c r="EKV40" s="26"/>
      <c r="EKW40" s="27"/>
      <c r="EKX40" s="26"/>
      <c r="EKY40" s="27"/>
      <c r="EKZ40" s="26"/>
      <c r="ELA40" s="27"/>
      <c r="ELB40" s="26"/>
      <c r="ELC40" s="27"/>
      <c r="ELD40" s="26"/>
      <c r="ELE40" s="27"/>
      <c r="ELF40" s="26"/>
      <c r="ELG40" s="27"/>
      <c r="ELH40" s="26"/>
      <c r="ELI40" s="27"/>
      <c r="ELJ40" s="26"/>
      <c r="ELK40" s="27"/>
      <c r="ELL40" s="26"/>
      <c r="ELM40" s="27"/>
      <c r="ELN40" s="26"/>
      <c r="ELO40" s="27"/>
      <c r="ELP40" s="26"/>
      <c r="ELQ40" s="27"/>
      <c r="ELR40" s="26"/>
      <c r="ELS40" s="27"/>
      <c r="ELT40" s="26"/>
      <c r="ELU40" s="27"/>
      <c r="ELV40" s="26"/>
      <c r="ELW40" s="27"/>
      <c r="ELX40" s="26"/>
      <c r="ELY40" s="27"/>
      <c r="ELZ40" s="26"/>
      <c r="EMA40" s="27"/>
      <c r="EMB40" s="26"/>
      <c r="EMC40" s="27"/>
      <c r="EMD40" s="26"/>
      <c r="EME40" s="27"/>
      <c r="EMF40" s="26"/>
      <c r="EMG40" s="27"/>
      <c r="EMH40" s="26"/>
      <c r="EMI40" s="27"/>
      <c r="EMJ40" s="26"/>
      <c r="EMK40" s="27"/>
      <c r="EML40" s="26"/>
      <c r="EMM40" s="27"/>
      <c r="EMN40" s="26"/>
      <c r="EMO40" s="27"/>
      <c r="EMP40" s="26"/>
      <c r="EMQ40" s="27"/>
      <c r="EMR40" s="26"/>
      <c r="EMS40" s="27"/>
      <c r="EMT40" s="26"/>
      <c r="EMU40" s="27"/>
      <c r="EMV40" s="26"/>
      <c r="EMW40" s="27"/>
      <c r="EMX40" s="26"/>
      <c r="EMY40" s="27"/>
      <c r="EMZ40" s="26"/>
      <c r="ENA40" s="27"/>
      <c r="ENB40" s="26"/>
      <c r="ENC40" s="27"/>
      <c r="END40" s="26"/>
      <c r="ENE40" s="27"/>
      <c r="ENF40" s="26"/>
      <c r="ENG40" s="27"/>
      <c r="ENH40" s="26"/>
      <c r="ENI40" s="27"/>
      <c r="ENJ40" s="26"/>
      <c r="ENK40" s="27"/>
      <c r="ENL40" s="26"/>
      <c r="ENM40" s="27"/>
      <c r="ENN40" s="26"/>
      <c r="ENO40" s="27"/>
      <c r="ENP40" s="26"/>
      <c r="ENQ40" s="27"/>
      <c r="ENR40" s="26"/>
      <c r="ENS40" s="27"/>
      <c r="ENT40" s="26"/>
      <c r="ENU40" s="27"/>
      <c r="ENV40" s="26"/>
      <c r="ENW40" s="27"/>
      <c r="ENX40" s="26"/>
      <c r="ENY40" s="27"/>
      <c r="ENZ40" s="26"/>
      <c r="EOA40" s="27"/>
      <c r="EOB40" s="26"/>
      <c r="EOC40" s="27"/>
      <c r="EOD40" s="26"/>
      <c r="EOE40" s="27"/>
      <c r="EOF40" s="26"/>
      <c r="EOG40" s="27"/>
      <c r="EOH40" s="26"/>
      <c r="EOI40" s="27"/>
      <c r="EOJ40" s="26"/>
      <c r="EOK40" s="27"/>
      <c r="EOL40" s="26"/>
      <c r="EOM40" s="27"/>
      <c r="EON40" s="26"/>
      <c r="EOO40" s="27"/>
      <c r="EOP40" s="26"/>
      <c r="EOQ40" s="27"/>
      <c r="EOR40" s="26"/>
      <c r="EOS40" s="27"/>
      <c r="EOT40" s="26"/>
      <c r="EOU40" s="27"/>
      <c r="EOV40" s="26"/>
      <c r="EOW40" s="27"/>
      <c r="EOX40" s="26"/>
      <c r="EOY40" s="27"/>
      <c r="EOZ40" s="26"/>
      <c r="EPA40" s="27"/>
      <c r="EPB40" s="26"/>
      <c r="EPC40" s="27"/>
      <c r="EPD40" s="26"/>
      <c r="EPE40" s="27"/>
      <c r="EPF40" s="26"/>
      <c r="EPG40" s="27"/>
      <c r="EPH40" s="26"/>
      <c r="EPI40" s="27"/>
      <c r="EPJ40" s="26"/>
      <c r="EPK40" s="27"/>
      <c r="EPL40" s="26"/>
      <c r="EPM40" s="27"/>
      <c r="EPN40" s="26"/>
      <c r="EPO40" s="27"/>
      <c r="EPP40" s="26"/>
      <c r="EPQ40" s="27"/>
      <c r="EPR40" s="26"/>
      <c r="EPS40" s="27"/>
      <c r="EPT40" s="26"/>
      <c r="EPU40" s="27"/>
      <c r="EPV40" s="26"/>
      <c r="EPW40" s="27"/>
      <c r="EPX40" s="26"/>
      <c r="EPY40" s="27"/>
      <c r="EPZ40" s="26"/>
      <c r="EQA40" s="27"/>
      <c r="EQB40" s="26"/>
      <c r="EQC40" s="27"/>
      <c r="EQD40" s="26"/>
      <c r="EQE40" s="27"/>
      <c r="EQF40" s="26"/>
      <c r="EQG40" s="27"/>
      <c r="EQH40" s="26"/>
      <c r="EQI40" s="27"/>
      <c r="EQJ40" s="26"/>
      <c r="EQK40" s="27"/>
      <c r="EQL40" s="26"/>
      <c r="EQM40" s="27"/>
      <c r="EQN40" s="26"/>
      <c r="EQO40" s="27"/>
      <c r="EQP40" s="26"/>
      <c r="EQQ40" s="27"/>
      <c r="EQR40" s="26"/>
      <c r="EQS40" s="27"/>
      <c r="EQT40" s="26"/>
      <c r="EQU40" s="27"/>
      <c r="EQV40" s="26"/>
      <c r="EQW40" s="27"/>
      <c r="EQX40" s="26"/>
      <c r="EQY40" s="27"/>
      <c r="EQZ40" s="26"/>
      <c r="ERA40" s="27"/>
      <c r="ERB40" s="26"/>
      <c r="ERC40" s="27"/>
      <c r="ERD40" s="26"/>
      <c r="ERE40" s="27"/>
      <c r="ERF40" s="26"/>
      <c r="ERG40" s="27"/>
      <c r="ERH40" s="26"/>
      <c r="ERI40" s="27"/>
      <c r="ERJ40" s="26"/>
      <c r="ERK40" s="27"/>
      <c r="ERL40" s="26"/>
      <c r="ERM40" s="27"/>
      <c r="ERN40" s="26"/>
      <c r="ERO40" s="27"/>
      <c r="ERP40" s="26"/>
      <c r="ERQ40" s="27"/>
      <c r="ERR40" s="26"/>
      <c r="ERS40" s="27"/>
      <c r="ERT40" s="26"/>
      <c r="ERU40" s="27"/>
      <c r="ERV40" s="26"/>
      <c r="ERW40" s="27"/>
      <c r="ERX40" s="26"/>
      <c r="ERY40" s="27"/>
      <c r="ERZ40" s="26"/>
      <c r="ESA40" s="27"/>
      <c r="ESB40" s="26"/>
      <c r="ESC40" s="27"/>
      <c r="ESD40" s="26"/>
      <c r="ESE40" s="27"/>
      <c r="ESF40" s="26"/>
      <c r="ESG40" s="27"/>
      <c r="ESH40" s="26"/>
      <c r="ESI40" s="27"/>
      <c r="ESJ40" s="26"/>
      <c r="ESK40" s="27"/>
      <c r="ESL40" s="26"/>
      <c r="ESM40" s="27"/>
      <c r="ESN40" s="26"/>
      <c r="ESO40" s="27"/>
      <c r="ESP40" s="26"/>
      <c r="ESQ40" s="27"/>
      <c r="ESR40" s="26"/>
      <c r="ESS40" s="27"/>
      <c r="EST40" s="26"/>
      <c r="ESU40" s="27"/>
      <c r="ESV40" s="26"/>
      <c r="ESW40" s="27"/>
      <c r="ESX40" s="26"/>
      <c r="ESY40" s="27"/>
      <c r="ESZ40" s="26"/>
      <c r="ETA40" s="27"/>
      <c r="ETB40" s="26"/>
      <c r="ETC40" s="27"/>
      <c r="ETD40" s="26"/>
      <c r="ETE40" s="27"/>
      <c r="ETF40" s="26"/>
      <c r="ETG40" s="27"/>
      <c r="ETH40" s="26"/>
      <c r="ETI40" s="27"/>
      <c r="ETJ40" s="26"/>
      <c r="ETK40" s="27"/>
      <c r="ETL40" s="26"/>
      <c r="ETM40" s="27"/>
      <c r="ETN40" s="26"/>
      <c r="ETO40" s="27"/>
      <c r="ETP40" s="26"/>
      <c r="ETQ40" s="27"/>
      <c r="ETR40" s="26"/>
      <c r="ETS40" s="27"/>
      <c r="ETT40" s="26"/>
      <c r="ETU40" s="27"/>
      <c r="ETV40" s="26"/>
      <c r="ETW40" s="27"/>
      <c r="ETX40" s="26"/>
      <c r="ETY40" s="27"/>
      <c r="ETZ40" s="26"/>
      <c r="EUA40" s="27"/>
      <c r="EUB40" s="26"/>
      <c r="EUC40" s="27"/>
      <c r="EUD40" s="26"/>
      <c r="EUE40" s="27"/>
      <c r="EUF40" s="26"/>
      <c r="EUG40" s="27"/>
      <c r="EUH40" s="26"/>
      <c r="EUI40" s="27"/>
      <c r="EUJ40" s="26"/>
      <c r="EUK40" s="27"/>
      <c r="EUL40" s="26"/>
      <c r="EUM40" s="27"/>
      <c r="EUN40" s="26"/>
      <c r="EUO40" s="27"/>
      <c r="EUP40" s="26"/>
      <c r="EUQ40" s="27"/>
      <c r="EUR40" s="26"/>
      <c r="EUS40" s="27"/>
      <c r="EUT40" s="26"/>
      <c r="EUU40" s="27"/>
      <c r="EUV40" s="26"/>
      <c r="EUW40" s="27"/>
      <c r="EUX40" s="26"/>
      <c r="EUY40" s="27"/>
      <c r="EUZ40" s="26"/>
      <c r="EVA40" s="27"/>
      <c r="EVB40" s="26"/>
      <c r="EVC40" s="27"/>
      <c r="EVD40" s="26"/>
      <c r="EVE40" s="27"/>
      <c r="EVF40" s="26"/>
      <c r="EVG40" s="27"/>
      <c r="EVH40" s="26"/>
      <c r="EVI40" s="27"/>
      <c r="EVJ40" s="26"/>
      <c r="EVK40" s="27"/>
      <c r="EVL40" s="26"/>
      <c r="EVM40" s="27"/>
      <c r="EVN40" s="26"/>
      <c r="EVO40" s="27"/>
      <c r="EVP40" s="26"/>
      <c r="EVQ40" s="27"/>
      <c r="EVR40" s="26"/>
      <c r="EVS40" s="27"/>
      <c r="EVT40" s="26"/>
      <c r="EVU40" s="27"/>
      <c r="EVV40" s="26"/>
      <c r="EVW40" s="27"/>
      <c r="EVX40" s="26"/>
      <c r="EVY40" s="27"/>
      <c r="EVZ40" s="26"/>
      <c r="EWA40" s="27"/>
      <c r="EWB40" s="26"/>
      <c r="EWC40" s="27"/>
      <c r="EWD40" s="26"/>
      <c r="EWE40" s="27"/>
      <c r="EWF40" s="26"/>
      <c r="EWG40" s="27"/>
      <c r="EWH40" s="26"/>
      <c r="EWI40" s="27"/>
      <c r="EWJ40" s="26"/>
      <c r="EWK40" s="27"/>
      <c r="EWL40" s="26"/>
      <c r="EWM40" s="27"/>
      <c r="EWN40" s="26"/>
      <c r="EWO40" s="27"/>
      <c r="EWP40" s="26"/>
      <c r="EWQ40" s="27"/>
      <c r="EWR40" s="26"/>
      <c r="EWS40" s="27"/>
      <c r="EWT40" s="26"/>
      <c r="EWU40" s="27"/>
      <c r="EWV40" s="26"/>
      <c r="EWW40" s="27"/>
      <c r="EWX40" s="26"/>
      <c r="EWY40" s="27"/>
      <c r="EWZ40" s="26"/>
      <c r="EXA40" s="27"/>
      <c r="EXB40" s="26"/>
      <c r="EXC40" s="27"/>
      <c r="EXD40" s="26"/>
      <c r="EXE40" s="27"/>
      <c r="EXF40" s="26"/>
      <c r="EXG40" s="27"/>
      <c r="EXH40" s="26"/>
      <c r="EXI40" s="27"/>
      <c r="EXJ40" s="26"/>
      <c r="EXK40" s="27"/>
      <c r="EXL40" s="26"/>
      <c r="EXM40" s="27"/>
      <c r="EXN40" s="26"/>
      <c r="EXO40" s="27"/>
      <c r="EXP40" s="26"/>
      <c r="EXQ40" s="27"/>
      <c r="EXR40" s="26"/>
      <c r="EXS40" s="27"/>
      <c r="EXT40" s="26"/>
      <c r="EXU40" s="27"/>
      <c r="EXV40" s="26"/>
      <c r="EXW40" s="27"/>
      <c r="EXX40" s="26"/>
      <c r="EXY40" s="27"/>
      <c r="EXZ40" s="26"/>
      <c r="EYA40" s="27"/>
      <c r="EYB40" s="26"/>
      <c r="EYC40" s="27"/>
      <c r="EYD40" s="26"/>
      <c r="EYE40" s="27"/>
      <c r="EYF40" s="26"/>
      <c r="EYG40" s="27"/>
      <c r="EYH40" s="26"/>
      <c r="EYI40" s="27"/>
      <c r="EYJ40" s="26"/>
      <c r="EYK40" s="27"/>
      <c r="EYL40" s="26"/>
      <c r="EYM40" s="27"/>
      <c r="EYN40" s="26"/>
      <c r="EYO40" s="27"/>
      <c r="EYP40" s="26"/>
      <c r="EYQ40" s="27"/>
      <c r="EYR40" s="26"/>
      <c r="EYS40" s="27"/>
      <c r="EYT40" s="26"/>
      <c r="EYU40" s="27"/>
      <c r="EYV40" s="26"/>
      <c r="EYW40" s="27"/>
      <c r="EYX40" s="26"/>
      <c r="EYY40" s="27"/>
      <c r="EYZ40" s="26"/>
      <c r="EZA40" s="27"/>
      <c r="EZB40" s="26"/>
      <c r="EZC40" s="27"/>
      <c r="EZD40" s="26"/>
      <c r="EZE40" s="27"/>
      <c r="EZF40" s="26"/>
      <c r="EZG40" s="27"/>
      <c r="EZH40" s="26"/>
      <c r="EZI40" s="27"/>
      <c r="EZJ40" s="26"/>
      <c r="EZK40" s="27"/>
      <c r="EZL40" s="26"/>
      <c r="EZM40" s="27"/>
      <c r="EZN40" s="26"/>
      <c r="EZO40" s="27"/>
      <c r="EZP40" s="26"/>
      <c r="EZQ40" s="27"/>
      <c r="EZR40" s="26"/>
      <c r="EZS40" s="27"/>
      <c r="EZT40" s="26"/>
      <c r="EZU40" s="27"/>
      <c r="EZV40" s="26"/>
      <c r="EZW40" s="27"/>
      <c r="EZX40" s="26"/>
      <c r="EZY40" s="27"/>
      <c r="EZZ40" s="26"/>
      <c r="FAA40" s="27"/>
      <c r="FAB40" s="26"/>
      <c r="FAC40" s="27"/>
      <c r="FAD40" s="26"/>
      <c r="FAE40" s="27"/>
      <c r="FAF40" s="26"/>
      <c r="FAG40" s="27"/>
      <c r="FAH40" s="26"/>
      <c r="FAI40" s="27"/>
      <c r="FAJ40" s="26"/>
      <c r="FAK40" s="27"/>
      <c r="FAL40" s="26"/>
      <c r="FAM40" s="27"/>
      <c r="FAN40" s="26"/>
      <c r="FAO40" s="27"/>
      <c r="FAP40" s="26"/>
      <c r="FAQ40" s="27"/>
      <c r="FAR40" s="26"/>
      <c r="FAS40" s="27"/>
      <c r="FAT40" s="26"/>
      <c r="FAU40" s="27"/>
      <c r="FAV40" s="26"/>
      <c r="FAW40" s="27"/>
      <c r="FAX40" s="26"/>
      <c r="FAY40" s="27"/>
      <c r="FAZ40" s="26"/>
      <c r="FBA40" s="27"/>
      <c r="FBB40" s="26"/>
      <c r="FBC40" s="27"/>
      <c r="FBD40" s="26"/>
      <c r="FBE40" s="27"/>
      <c r="FBF40" s="26"/>
      <c r="FBG40" s="27"/>
      <c r="FBH40" s="26"/>
      <c r="FBI40" s="27"/>
      <c r="FBJ40" s="26"/>
      <c r="FBK40" s="27"/>
      <c r="FBL40" s="26"/>
      <c r="FBM40" s="27"/>
      <c r="FBN40" s="26"/>
      <c r="FBO40" s="27"/>
      <c r="FBP40" s="26"/>
      <c r="FBQ40" s="27"/>
      <c r="FBR40" s="26"/>
      <c r="FBS40" s="27"/>
      <c r="FBT40" s="26"/>
      <c r="FBU40" s="27"/>
      <c r="FBV40" s="26"/>
      <c r="FBW40" s="27"/>
      <c r="FBX40" s="26"/>
      <c r="FBY40" s="27"/>
      <c r="FBZ40" s="26"/>
      <c r="FCA40" s="27"/>
      <c r="FCB40" s="26"/>
      <c r="FCC40" s="27"/>
      <c r="FCD40" s="26"/>
      <c r="FCE40" s="27"/>
      <c r="FCF40" s="26"/>
      <c r="FCG40" s="27"/>
      <c r="FCH40" s="26"/>
      <c r="FCI40" s="27"/>
      <c r="FCJ40" s="26"/>
      <c r="FCK40" s="27"/>
      <c r="FCL40" s="26"/>
      <c r="FCM40" s="27"/>
      <c r="FCN40" s="26"/>
      <c r="FCO40" s="27"/>
      <c r="FCP40" s="26"/>
      <c r="FCQ40" s="27"/>
      <c r="FCR40" s="26"/>
      <c r="FCS40" s="27"/>
      <c r="FCT40" s="26"/>
      <c r="FCU40" s="27"/>
      <c r="FCV40" s="26"/>
      <c r="FCW40" s="27"/>
      <c r="FCX40" s="26"/>
      <c r="FCY40" s="27"/>
      <c r="FCZ40" s="26"/>
      <c r="FDA40" s="27"/>
      <c r="FDB40" s="26"/>
      <c r="FDC40" s="27"/>
      <c r="FDD40" s="26"/>
      <c r="FDE40" s="27"/>
      <c r="FDF40" s="26"/>
      <c r="FDG40" s="27"/>
      <c r="FDH40" s="26"/>
      <c r="FDI40" s="27"/>
      <c r="FDJ40" s="26"/>
      <c r="FDK40" s="27"/>
      <c r="FDL40" s="26"/>
      <c r="FDM40" s="27"/>
      <c r="FDN40" s="26"/>
      <c r="FDO40" s="27"/>
      <c r="FDP40" s="26"/>
      <c r="FDQ40" s="27"/>
      <c r="FDR40" s="26"/>
      <c r="FDS40" s="27"/>
      <c r="FDT40" s="26"/>
      <c r="FDU40" s="27"/>
      <c r="FDV40" s="26"/>
      <c r="FDW40" s="27"/>
      <c r="FDX40" s="26"/>
      <c r="FDY40" s="27"/>
      <c r="FDZ40" s="26"/>
      <c r="FEA40" s="27"/>
      <c r="FEB40" s="26"/>
      <c r="FEC40" s="27"/>
      <c r="FED40" s="26"/>
      <c r="FEE40" s="27"/>
      <c r="FEF40" s="26"/>
      <c r="FEG40" s="27"/>
      <c r="FEH40" s="26"/>
      <c r="FEI40" s="27"/>
      <c r="FEJ40" s="26"/>
      <c r="FEK40" s="27"/>
      <c r="FEL40" s="26"/>
      <c r="FEM40" s="27"/>
      <c r="FEN40" s="26"/>
      <c r="FEO40" s="27"/>
      <c r="FEP40" s="26"/>
      <c r="FEQ40" s="27"/>
      <c r="FER40" s="26"/>
      <c r="FES40" s="27"/>
      <c r="FET40" s="26"/>
      <c r="FEU40" s="27"/>
      <c r="FEV40" s="26"/>
      <c r="FEW40" s="27"/>
      <c r="FEX40" s="26"/>
      <c r="FEY40" s="27"/>
      <c r="FEZ40" s="26"/>
      <c r="FFA40" s="27"/>
      <c r="FFB40" s="26"/>
      <c r="FFC40" s="27"/>
      <c r="FFD40" s="26"/>
      <c r="FFE40" s="27"/>
      <c r="FFF40" s="26"/>
      <c r="FFG40" s="27"/>
      <c r="FFH40" s="26"/>
      <c r="FFI40" s="27"/>
      <c r="FFJ40" s="26"/>
      <c r="FFK40" s="27"/>
      <c r="FFL40" s="26"/>
      <c r="FFM40" s="27"/>
      <c r="FFN40" s="26"/>
      <c r="FFO40" s="27"/>
      <c r="FFP40" s="26"/>
      <c r="FFQ40" s="27"/>
      <c r="FFR40" s="26"/>
      <c r="FFS40" s="27"/>
      <c r="FFT40" s="26"/>
      <c r="FFU40" s="27"/>
      <c r="FFV40" s="26"/>
      <c r="FFW40" s="27"/>
      <c r="FFX40" s="26"/>
      <c r="FFY40" s="27"/>
      <c r="FFZ40" s="26"/>
      <c r="FGA40" s="27"/>
      <c r="FGB40" s="26"/>
      <c r="FGC40" s="27"/>
      <c r="FGD40" s="26"/>
      <c r="FGE40" s="27"/>
      <c r="FGF40" s="26"/>
      <c r="FGG40" s="27"/>
      <c r="FGH40" s="26"/>
      <c r="FGI40" s="27"/>
      <c r="FGJ40" s="26"/>
      <c r="FGK40" s="27"/>
      <c r="FGL40" s="26"/>
      <c r="FGM40" s="27"/>
      <c r="FGN40" s="26"/>
      <c r="FGO40" s="27"/>
      <c r="FGP40" s="26"/>
      <c r="FGQ40" s="27"/>
      <c r="FGR40" s="26"/>
      <c r="FGS40" s="27"/>
      <c r="FGT40" s="26"/>
      <c r="FGU40" s="27"/>
      <c r="FGV40" s="26"/>
      <c r="FGW40" s="27"/>
      <c r="FGX40" s="26"/>
      <c r="FGY40" s="27"/>
      <c r="FGZ40" s="26"/>
      <c r="FHA40" s="27"/>
      <c r="FHB40" s="26"/>
      <c r="FHC40" s="27"/>
      <c r="FHD40" s="26"/>
      <c r="FHE40" s="27"/>
      <c r="FHF40" s="26"/>
      <c r="FHG40" s="27"/>
      <c r="FHH40" s="26"/>
      <c r="FHI40" s="27"/>
      <c r="FHJ40" s="26"/>
      <c r="FHK40" s="27"/>
      <c r="FHL40" s="26"/>
      <c r="FHM40" s="27"/>
      <c r="FHN40" s="26"/>
      <c r="FHO40" s="27"/>
      <c r="FHP40" s="26"/>
      <c r="FHQ40" s="27"/>
      <c r="FHR40" s="26"/>
      <c r="FHS40" s="27"/>
      <c r="FHT40" s="26"/>
      <c r="FHU40" s="27"/>
      <c r="FHV40" s="26"/>
      <c r="FHW40" s="27"/>
      <c r="FHX40" s="26"/>
      <c r="FHY40" s="27"/>
      <c r="FHZ40" s="26"/>
      <c r="FIA40" s="27"/>
      <c r="FIB40" s="26"/>
      <c r="FIC40" s="27"/>
      <c r="FID40" s="26"/>
      <c r="FIE40" s="27"/>
      <c r="FIF40" s="26"/>
      <c r="FIG40" s="27"/>
      <c r="FIH40" s="26"/>
      <c r="FII40" s="27"/>
      <c r="FIJ40" s="26"/>
      <c r="FIK40" s="27"/>
      <c r="FIL40" s="26"/>
      <c r="FIM40" s="27"/>
      <c r="FIN40" s="26"/>
      <c r="FIO40" s="27"/>
      <c r="FIP40" s="26"/>
      <c r="FIQ40" s="27"/>
      <c r="FIR40" s="26"/>
      <c r="FIS40" s="27"/>
      <c r="FIT40" s="26"/>
      <c r="FIU40" s="27"/>
      <c r="FIV40" s="26"/>
      <c r="FIW40" s="27"/>
      <c r="FIX40" s="26"/>
      <c r="FIY40" s="27"/>
      <c r="FIZ40" s="26"/>
      <c r="FJA40" s="27"/>
      <c r="FJB40" s="26"/>
      <c r="FJC40" s="27"/>
      <c r="FJD40" s="26"/>
      <c r="FJE40" s="27"/>
      <c r="FJF40" s="26"/>
      <c r="FJG40" s="27"/>
      <c r="FJH40" s="26"/>
      <c r="FJI40" s="27"/>
      <c r="FJJ40" s="26"/>
      <c r="FJK40" s="27"/>
      <c r="FJL40" s="26"/>
      <c r="FJM40" s="27"/>
      <c r="FJN40" s="26"/>
      <c r="FJO40" s="27"/>
      <c r="FJP40" s="26"/>
      <c r="FJQ40" s="27"/>
      <c r="FJR40" s="26"/>
      <c r="FJS40" s="27"/>
      <c r="FJT40" s="26"/>
      <c r="FJU40" s="27"/>
      <c r="FJV40" s="26"/>
      <c r="FJW40" s="27"/>
      <c r="FJX40" s="26"/>
      <c r="FJY40" s="27"/>
      <c r="FJZ40" s="26"/>
      <c r="FKA40" s="27"/>
      <c r="FKB40" s="26"/>
      <c r="FKC40" s="27"/>
      <c r="FKD40" s="26"/>
      <c r="FKE40" s="27"/>
      <c r="FKF40" s="26"/>
      <c r="FKG40" s="27"/>
      <c r="FKH40" s="26"/>
      <c r="FKI40" s="27"/>
      <c r="FKJ40" s="26"/>
      <c r="FKK40" s="27"/>
      <c r="FKL40" s="26"/>
      <c r="FKM40" s="27"/>
      <c r="FKN40" s="26"/>
      <c r="FKO40" s="27"/>
      <c r="FKP40" s="26"/>
      <c r="FKQ40" s="27"/>
      <c r="FKR40" s="26"/>
      <c r="FKS40" s="27"/>
      <c r="FKT40" s="26"/>
      <c r="FKU40" s="27"/>
      <c r="FKV40" s="26"/>
      <c r="FKW40" s="27"/>
      <c r="FKX40" s="26"/>
      <c r="FKY40" s="27"/>
      <c r="FKZ40" s="26"/>
      <c r="FLA40" s="27"/>
      <c r="FLB40" s="26"/>
      <c r="FLC40" s="27"/>
      <c r="FLD40" s="26"/>
      <c r="FLE40" s="27"/>
      <c r="FLF40" s="26"/>
      <c r="FLG40" s="27"/>
      <c r="FLH40" s="26"/>
      <c r="FLI40" s="27"/>
      <c r="FLJ40" s="26"/>
      <c r="FLK40" s="27"/>
      <c r="FLL40" s="26"/>
      <c r="FLM40" s="27"/>
      <c r="FLN40" s="26"/>
      <c r="FLO40" s="27"/>
      <c r="FLP40" s="26"/>
      <c r="FLQ40" s="27"/>
      <c r="FLR40" s="26"/>
      <c r="FLS40" s="27"/>
      <c r="FLT40" s="26"/>
      <c r="FLU40" s="27"/>
      <c r="FLV40" s="26"/>
      <c r="FLW40" s="27"/>
      <c r="FLX40" s="26"/>
      <c r="FLY40" s="27"/>
      <c r="FLZ40" s="26"/>
      <c r="FMA40" s="27"/>
      <c r="FMB40" s="26"/>
      <c r="FMC40" s="27"/>
      <c r="FMD40" s="26"/>
      <c r="FME40" s="27"/>
      <c r="FMF40" s="26"/>
      <c r="FMG40" s="27"/>
      <c r="FMH40" s="26"/>
      <c r="FMI40" s="27"/>
      <c r="FMJ40" s="26"/>
      <c r="FMK40" s="27"/>
      <c r="FML40" s="26"/>
      <c r="FMM40" s="27"/>
      <c r="FMN40" s="26"/>
      <c r="FMO40" s="27"/>
      <c r="FMP40" s="26"/>
      <c r="FMQ40" s="27"/>
      <c r="FMR40" s="26"/>
      <c r="FMS40" s="27"/>
      <c r="FMT40" s="26"/>
      <c r="FMU40" s="27"/>
      <c r="FMV40" s="26"/>
      <c r="FMW40" s="27"/>
      <c r="FMX40" s="26"/>
      <c r="FMY40" s="27"/>
      <c r="FMZ40" s="26"/>
      <c r="FNA40" s="27"/>
      <c r="FNB40" s="26"/>
      <c r="FNC40" s="27"/>
      <c r="FND40" s="26"/>
      <c r="FNE40" s="27"/>
      <c r="FNF40" s="26"/>
      <c r="FNG40" s="27"/>
      <c r="FNH40" s="26"/>
      <c r="FNI40" s="27"/>
      <c r="FNJ40" s="26"/>
      <c r="FNK40" s="27"/>
      <c r="FNL40" s="26"/>
      <c r="FNM40" s="27"/>
      <c r="FNN40" s="26"/>
      <c r="FNO40" s="27"/>
      <c r="FNP40" s="26"/>
      <c r="FNQ40" s="27"/>
      <c r="FNR40" s="26"/>
      <c r="FNS40" s="27"/>
      <c r="FNT40" s="26"/>
      <c r="FNU40" s="27"/>
      <c r="FNV40" s="26"/>
      <c r="FNW40" s="27"/>
      <c r="FNX40" s="26"/>
      <c r="FNY40" s="27"/>
      <c r="FNZ40" s="26"/>
      <c r="FOA40" s="27"/>
      <c r="FOB40" s="26"/>
      <c r="FOC40" s="27"/>
      <c r="FOD40" s="26"/>
      <c r="FOE40" s="27"/>
      <c r="FOF40" s="26"/>
      <c r="FOG40" s="27"/>
      <c r="FOH40" s="26"/>
      <c r="FOI40" s="27"/>
      <c r="FOJ40" s="26"/>
      <c r="FOK40" s="27"/>
      <c r="FOL40" s="26"/>
      <c r="FOM40" s="27"/>
      <c r="FON40" s="26"/>
      <c r="FOO40" s="27"/>
      <c r="FOP40" s="26"/>
      <c r="FOQ40" s="27"/>
      <c r="FOR40" s="26"/>
      <c r="FOS40" s="27"/>
      <c r="FOT40" s="26"/>
      <c r="FOU40" s="27"/>
      <c r="FOV40" s="26"/>
      <c r="FOW40" s="27"/>
      <c r="FOX40" s="26"/>
      <c r="FOY40" s="27"/>
      <c r="FOZ40" s="26"/>
      <c r="FPA40" s="27"/>
      <c r="FPB40" s="26"/>
      <c r="FPC40" s="27"/>
      <c r="FPD40" s="26"/>
      <c r="FPE40" s="27"/>
      <c r="FPF40" s="26"/>
      <c r="FPG40" s="27"/>
      <c r="FPH40" s="26"/>
      <c r="FPI40" s="27"/>
      <c r="FPJ40" s="26"/>
      <c r="FPK40" s="27"/>
      <c r="FPL40" s="26"/>
      <c r="FPM40" s="27"/>
      <c r="FPN40" s="26"/>
      <c r="FPO40" s="27"/>
      <c r="FPP40" s="26"/>
      <c r="FPQ40" s="27"/>
      <c r="FPR40" s="26"/>
      <c r="FPS40" s="27"/>
      <c r="FPT40" s="26"/>
      <c r="FPU40" s="27"/>
      <c r="FPV40" s="26"/>
      <c r="FPW40" s="27"/>
      <c r="FPX40" s="26"/>
      <c r="FPY40" s="27"/>
      <c r="FPZ40" s="26"/>
      <c r="FQA40" s="27"/>
      <c r="FQB40" s="26"/>
      <c r="FQC40" s="27"/>
      <c r="FQD40" s="26"/>
      <c r="FQE40" s="27"/>
      <c r="FQF40" s="26"/>
      <c r="FQG40" s="27"/>
      <c r="FQH40" s="26"/>
      <c r="FQI40" s="27"/>
      <c r="FQJ40" s="26"/>
      <c r="FQK40" s="27"/>
      <c r="FQL40" s="26"/>
      <c r="FQM40" s="27"/>
      <c r="FQN40" s="26"/>
      <c r="FQO40" s="27"/>
      <c r="FQP40" s="26"/>
      <c r="FQQ40" s="27"/>
      <c r="FQR40" s="26"/>
      <c r="FQS40" s="27"/>
      <c r="FQT40" s="26"/>
      <c r="FQU40" s="27"/>
      <c r="FQV40" s="26"/>
      <c r="FQW40" s="27"/>
      <c r="FQX40" s="26"/>
      <c r="FQY40" s="27"/>
      <c r="FQZ40" s="26"/>
      <c r="FRA40" s="27"/>
      <c r="FRB40" s="26"/>
      <c r="FRC40" s="27"/>
      <c r="FRD40" s="26"/>
      <c r="FRE40" s="27"/>
      <c r="FRF40" s="26"/>
      <c r="FRG40" s="27"/>
      <c r="FRH40" s="26"/>
      <c r="FRI40" s="27"/>
      <c r="FRJ40" s="26"/>
      <c r="FRK40" s="27"/>
      <c r="FRL40" s="26"/>
      <c r="FRM40" s="27"/>
      <c r="FRN40" s="26"/>
      <c r="FRO40" s="27"/>
      <c r="FRP40" s="26"/>
      <c r="FRQ40" s="27"/>
      <c r="FRR40" s="26"/>
      <c r="FRS40" s="27"/>
      <c r="FRT40" s="26"/>
      <c r="FRU40" s="27"/>
      <c r="FRV40" s="26"/>
      <c r="FRW40" s="27"/>
      <c r="FRX40" s="26"/>
      <c r="FRY40" s="27"/>
      <c r="FRZ40" s="26"/>
      <c r="FSA40" s="27"/>
      <c r="FSB40" s="26"/>
      <c r="FSC40" s="27"/>
      <c r="FSD40" s="26"/>
      <c r="FSE40" s="27"/>
      <c r="FSF40" s="26"/>
      <c r="FSG40" s="27"/>
      <c r="FSH40" s="26"/>
      <c r="FSI40" s="27"/>
      <c r="FSJ40" s="26"/>
      <c r="FSK40" s="27"/>
      <c r="FSL40" s="26"/>
      <c r="FSM40" s="27"/>
      <c r="FSN40" s="26"/>
      <c r="FSO40" s="27"/>
      <c r="FSP40" s="26"/>
      <c r="FSQ40" s="27"/>
      <c r="FSR40" s="26"/>
      <c r="FSS40" s="27"/>
      <c r="FST40" s="26"/>
      <c r="FSU40" s="27"/>
      <c r="FSV40" s="26"/>
      <c r="FSW40" s="27"/>
      <c r="FSX40" s="26"/>
      <c r="FSY40" s="27"/>
      <c r="FSZ40" s="26"/>
      <c r="FTA40" s="27"/>
      <c r="FTB40" s="26"/>
      <c r="FTC40" s="27"/>
      <c r="FTD40" s="26"/>
      <c r="FTE40" s="27"/>
      <c r="FTF40" s="26"/>
      <c r="FTG40" s="27"/>
      <c r="FTH40" s="26"/>
      <c r="FTI40" s="27"/>
      <c r="FTJ40" s="26"/>
      <c r="FTK40" s="27"/>
      <c r="FTL40" s="26"/>
      <c r="FTM40" s="27"/>
      <c r="FTN40" s="26"/>
      <c r="FTO40" s="27"/>
      <c r="FTP40" s="26"/>
      <c r="FTQ40" s="27"/>
      <c r="FTR40" s="26"/>
      <c r="FTS40" s="27"/>
      <c r="FTT40" s="26"/>
      <c r="FTU40" s="27"/>
      <c r="FTV40" s="26"/>
      <c r="FTW40" s="27"/>
      <c r="FTX40" s="26"/>
      <c r="FTY40" s="27"/>
      <c r="FTZ40" s="26"/>
      <c r="FUA40" s="27"/>
      <c r="FUB40" s="26"/>
      <c r="FUC40" s="27"/>
      <c r="FUD40" s="26"/>
      <c r="FUE40" s="27"/>
      <c r="FUF40" s="26"/>
      <c r="FUG40" s="27"/>
      <c r="FUH40" s="26"/>
      <c r="FUI40" s="27"/>
      <c r="FUJ40" s="26"/>
      <c r="FUK40" s="27"/>
      <c r="FUL40" s="26"/>
      <c r="FUM40" s="27"/>
      <c r="FUN40" s="26"/>
      <c r="FUO40" s="27"/>
      <c r="FUP40" s="26"/>
      <c r="FUQ40" s="27"/>
      <c r="FUR40" s="26"/>
      <c r="FUS40" s="27"/>
      <c r="FUT40" s="26"/>
      <c r="FUU40" s="27"/>
      <c r="FUV40" s="26"/>
      <c r="FUW40" s="27"/>
      <c r="FUX40" s="26"/>
      <c r="FUY40" s="27"/>
      <c r="FUZ40" s="26"/>
      <c r="FVA40" s="27"/>
      <c r="FVB40" s="26"/>
      <c r="FVC40" s="27"/>
      <c r="FVD40" s="26"/>
      <c r="FVE40" s="27"/>
      <c r="FVF40" s="26"/>
      <c r="FVG40" s="27"/>
      <c r="FVH40" s="26"/>
      <c r="FVI40" s="27"/>
      <c r="FVJ40" s="26"/>
      <c r="FVK40" s="27"/>
      <c r="FVL40" s="26"/>
      <c r="FVM40" s="27"/>
      <c r="FVN40" s="26"/>
      <c r="FVO40" s="27"/>
      <c r="FVP40" s="26"/>
      <c r="FVQ40" s="27"/>
      <c r="FVR40" s="26"/>
      <c r="FVS40" s="27"/>
      <c r="FVT40" s="26"/>
      <c r="FVU40" s="27"/>
      <c r="FVV40" s="26"/>
      <c r="FVW40" s="27"/>
      <c r="FVX40" s="26"/>
      <c r="FVY40" s="27"/>
      <c r="FVZ40" s="26"/>
      <c r="FWA40" s="27"/>
      <c r="FWB40" s="26"/>
      <c r="FWC40" s="27"/>
      <c r="FWD40" s="26"/>
      <c r="FWE40" s="27"/>
      <c r="FWF40" s="26"/>
      <c r="FWG40" s="27"/>
      <c r="FWH40" s="26"/>
      <c r="FWI40" s="27"/>
      <c r="FWJ40" s="26"/>
      <c r="FWK40" s="27"/>
      <c r="FWL40" s="26"/>
      <c r="FWM40" s="27"/>
      <c r="FWN40" s="26"/>
      <c r="FWO40" s="27"/>
      <c r="FWP40" s="26"/>
      <c r="FWQ40" s="27"/>
      <c r="FWR40" s="26"/>
      <c r="FWS40" s="27"/>
      <c r="FWT40" s="26"/>
      <c r="FWU40" s="27"/>
      <c r="FWV40" s="26"/>
      <c r="FWW40" s="27"/>
      <c r="FWX40" s="26"/>
      <c r="FWY40" s="27"/>
      <c r="FWZ40" s="26"/>
      <c r="FXA40" s="27"/>
      <c r="FXB40" s="26"/>
      <c r="FXC40" s="27"/>
      <c r="FXD40" s="26"/>
      <c r="FXE40" s="27"/>
      <c r="FXF40" s="26"/>
      <c r="FXG40" s="27"/>
      <c r="FXH40" s="26"/>
      <c r="FXI40" s="27"/>
      <c r="FXJ40" s="26"/>
      <c r="FXK40" s="27"/>
      <c r="FXL40" s="26"/>
      <c r="FXM40" s="27"/>
      <c r="FXN40" s="26"/>
      <c r="FXO40" s="27"/>
      <c r="FXP40" s="26"/>
      <c r="FXQ40" s="27"/>
      <c r="FXR40" s="26"/>
      <c r="FXS40" s="27"/>
      <c r="FXT40" s="26"/>
      <c r="FXU40" s="27"/>
      <c r="FXV40" s="26"/>
      <c r="FXW40" s="27"/>
      <c r="FXX40" s="26"/>
      <c r="FXY40" s="27"/>
      <c r="FXZ40" s="26"/>
      <c r="FYA40" s="27"/>
      <c r="FYB40" s="26"/>
      <c r="FYC40" s="27"/>
      <c r="FYD40" s="26"/>
      <c r="FYE40" s="27"/>
      <c r="FYF40" s="26"/>
      <c r="FYG40" s="27"/>
      <c r="FYH40" s="26"/>
      <c r="FYI40" s="27"/>
      <c r="FYJ40" s="26"/>
      <c r="FYK40" s="27"/>
      <c r="FYL40" s="26"/>
      <c r="FYM40" s="27"/>
      <c r="FYN40" s="26"/>
      <c r="FYO40" s="27"/>
      <c r="FYP40" s="26"/>
      <c r="FYQ40" s="27"/>
      <c r="FYR40" s="26"/>
      <c r="FYS40" s="27"/>
      <c r="FYT40" s="26"/>
      <c r="FYU40" s="27"/>
      <c r="FYV40" s="26"/>
      <c r="FYW40" s="27"/>
      <c r="FYX40" s="26"/>
      <c r="FYY40" s="27"/>
      <c r="FYZ40" s="26"/>
      <c r="FZA40" s="27"/>
      <c r="FZB40" s="26"/>
      <c r="FZC40" s="27"/>
      <c r="FZD40" s="26"/>
      <c r="FZE40" s="27"/>
      <c r="FZF40" s="26"/>
      <c r="FZG40" s="27"/>
      <c r="FZH40" s="26"/>
      <c r="FZI40" s="27"/>
      <c r="FZJ40" s="26"/>
      <c r="FZK40" s="27"/>
      <c r="FZL40" s="26"/>
      <c r="FZM40" s="27"/>
      <c r="FZN40" s="26"/>
      <c r="FZO40" s="27"/>
      <c r="FZP40" s="26"/>
      <c r="FZQ40" s="27"/>
      <c r="FZR40" s="26"/>
      <c r="FZS40" s="27"/>
      <c r="FZT40" s="26"/>
      <c r="FZU40" s="27"/>
      <c r="FZV40" s="26"/>
      <c r="FZW40" s="27"/>
      <c r="FZX40" s="26"/>
      <c r="FZY40" s="27"/>
      <c r="FZZ40" s="26"/>
      <c r="GAA40" s="27"/>
      <c r="GAB40" s="26"/>
      <c r="GAC40" s="27"/>
      <c r="GAD40" s="26"/>
      <c r="GAE40" s="27"/>
      <c r="GAF40" s="26"/>
      <c r="GAG40" s="27"/>
      <c r="GAH40" s="26"/>
      <c r="GAI40" s="27"/>
      <c r="GAJ40" s="26"/>
      <c r="GAK40" s="27"/>
      <c r="GAL40" s="26"/>
      <c r="GAM40" s="27"/>
      <c r="GAN40" s="26"/>
      <c r="GAO40" s="27"/>
      <c r="GAP40" s="26"/>
      <c r="GAQ40" s="27"/>
      <c r="GAR40" s="26"/>
      <c r="GAS40" s="27"/>
      <c r="GAT40" s="26"/>
      <c r="GAU40" s="27"/>
      <c r="GAV40" s="26"/>
      <c r="GAW40" s="27"/>
      <c r="GAX40" s="26"/>
      <c r="GAY40" s="27"/>
      <c r="GAZ40" s="26"/>
      <c r="GBA40" s="27"/>
      <c r="GBB40" s="26"/>
      <c r="GBC40" s="27"/>
      <c r="GBD40" s="26"/>
      <c r="GBE40" s="27"/>
      <c r="GBF40" s="26"/>
      <c r="GBG40" s="27"/>
      <c r="GBH40" s="26"/>
      <c r="GBI40" s="27"/>
      <c r="GBJ40" s="26"/>
      <c r="GBK40" s="27"/>
      <c r="GBL40" s="26"/>
      <c r="GBM40" s="27"/>
      <c r="GBN40" s="26"/>
      <c r="GBO40" s="27"/>
      <c r="GBP40" s="26"/>
      <c r="GBQ40" s="27"/>
      <c r="GBR40" s="26"/>
      <c r="GBS40" s="27"/>
      <c r="GBT40" s="26"/>
      <c r="GBU40" s="27"/>
      <c r="GBV40" s="26"/>
      <c r="GBW40" s="27"/>
      <c r="GBX40" s="26"/>
      <c r="GBY40" s="27"/>
      <c r="GBZ40" s="26"/>
      <c r="GCA40" s="27"/>
      <c r="GCB40" s="26"/>
      <c r="GCC40" s="27"/>
      <c r="GCD40" s="26"/>
      <c r="GCE40" s="27"/>
      <c r="GCF40" s="26"/>
      <c r="GCG40" s="27"/>
      <c r="GCH40" s="26"/>
      <c r="GCI40" s="27"/>
      <c r="GCJ40" s="26"/>
      <c r="GCK40" s="27"/>
      <c r="GCL40" s="26"/>
      <c r="GCM40" s="27"/>
      <c r="GCN40" s="26"/>
      <c r="GCO40" s="27"/>
      <c r="GCP40" s="26"/>
      <c r="GCQ40" s="27"/>
      <c r="GCR40" s="26"/>
      <c r="GCS40" s="27"/>
      <c r="GCT40" s="26"/>
      <c r="GCU40" s="27"/>
      <c r="GCV40" s="26"/>
      <c r="GCW40" s="27"/>
      <c r="GCX40" s="26"/>
      <c r="GCY40" s="27"/>
      <c r="GCZ40" s="26"/>
      <c r="GDA40" s="27"/>
      <c r="GDB40" s="26"/>
      <c r="GDC40" s="27"/>
      <c r="GDD40" s="26"/>
      <c r="GDE40" s="27"/>
      <c r="GDF40" s="26"/>
      <c r="GDG40" s="27"/>
      <c r="GDH40" s="26"/>
      <c r="GDI40" s="27"/>
      <c r="GDJ40" s="26"/>
      <c r="GDK40" s="27"/>
      <c r="GDL40" s="26"/>
      <c r="GDM40" s="27"/>
      <c r="GDN40" s="26"/>
      <c r="GDO40" s="27"/>
      <c r="GDP40" s="26"/>
      <c r="GDQ40" s="27"/>
      <c r="GDR40" s="26"/>
      <c r="GDS40" s="27"/>
      <c r="GDT40" s="26"/>
      <c r="GDU40" s="27"/>
      <c r="GDV40" s="26"/>
      <c r="GDW40" s="27"/>
      <c r="GDX40" s="26"/>
      <c r="GDY40" s="27"/>
      <c r="GDZ40" s="26"/>
      <c r="GEA40" s="27"/>
      <c r="GEB40" s="26"/>
      <c r="GEC40" s="27"/>
      <c r="GED40" s="26"/>
      <c r="GEE40" s="27"/>
      <c r="GEF40" s="26"/>
      <c r="GEG40" s="27"/>
      <c r="GEH40" s="26"/>
      <c r="GEI40" s="27"/>
      <c r="GEJ40" s="26"/>
      <c r="GEK40" s="27"/>
      <c r="GEL40" s="26"/>
      <c r="GEM40" s="27"/>
      <c r="GEN40" s="26"/>
      <c r="GEO40" s="27"/>
      <c r="GEP40" s="26"/>
      <c r="GEQ40" s="27"/>
      <c r="GER40" s="26"/>
      <c r="GES40" s="27"/>
      <c r="GET40" s="26"/>
      <c r="GEU40" s="27"/>
      <c r="GEV40" s="26"/>
      <c r="GEW40" s="27"/>
      <c r="GEX40" s="26"/>
      <c r="GEY40" s="27"/>
      <c r="GEZ40" s="26"/>
      <c r="GFA40" s="27"/>
      <c r="GFB40" s="26"/>
      <c r="GFC40" s="27"/>
      <c r="GFD40" s="26"/>
      <c r="GFE40" s="27"/>
      <c r="GFF40" s="26"/>
      <c r="GFG40" s="27"/>
      <c r="GFH40" s="26"/>
      <c r="GFI40" s="27"/>
      <c r="GFJ40" s="26"/>
      <c r="GFK40" s="27"/>
      <c r="GFL40" s="26"/>
      <c r="GFM40" s="27"/>
      <c r="GFN40" s="26"/>
      <c r="GFO40" s="27"/>
      <c r="GFP40" s="26"/>
      <c r="GFQ40" s="27"/>
      <c r="GFR40" s="26"/>
      <c r="GFS40" s="27"/>
      <c r="GFT40" s="26"/>
      <c r="GFU40" s="27"/>
      <c r="GFV40" s="26"/>
      <c r="GFW40" s="27"/>
      <c r="GFX40" s="26"/>
      <c r="GFY40" s="27"/>
      <c r="GFZ40" s="26"/>
      <c r="GGA40" s="27"/>
      <c r="GGB40" s="26"/>
      <c r="GGC40" s="27"/>
      <c r="GGD40" s="26"/>
      <c r="GGE40" s="27"/>
      <c r="GGF40" s="26"/>
      <c r="GGG40" s="27"/>
      <c r="GGH40" s="26"/>
      <c r="GGI40" s="27"/>
      <c r="GGJ40" s="26"/>
      <c r="GGK40" s="27"/>
      <c r="GGL40" s="26"/>
      <c r="GGM40" s="27"/>
      <c r="GGN40" s="26"/>
      <c r="GGO40" s="27"/>
      <c r="GGP40" s="26"/>
      <c r="GGQ40" s="27"/>
      <c r="GGR40" s="26"/>
      <c r="GGS40" s="27"/>
      <c r="GGT40" s="26"/>
      <c r="GGU40" s="27"/>
      <c r="GGV40" s="26"/>
      <c r="GGW40" s="27"/>
      <c r="GGX40" s="26"/>
      <c r="GGY40" s="27"/>
      <c r="GGZ40" s="26"/>
      <c r="GHA40" s="27"/>
      <c r="GHB40" s="26"/>
      <c r="GHC40" s="27"/>
      <c r="GHD40" s="26"/>
      <c r="GHE40" s="27"/>
      <c r="GHF40" s="26"/>
      <c r="GHG40" s="27"/>
      <c r="GHH40" s="26"/>
      <c r="GHI40" s="27"/>
      <c r="GHJ40" s="26"/>
      <c r="GHK40" s="27"/>
      <c r="GHL40" s="26"/>
      <c r="GHM40" s="27"/>
      <c r="GHN40" s="26"/>
      <c r="GHO40" s="27"/>
      <c r="GHP40" s="26"/>
      <c r="GHQ40" s="27"/>
      <c r="GHR40" s="26"/>
      <c r="GHS40" s="27"/>
      <c r="GHT40" s="26"/>
      <c r="GHU40" s="27"/>
      <c r="GHV40" s="26"/>
      <c r="GHW40" s="27"/>
      <c r="GHX40" s="26"/>
      <c r="GHY40" s="27"/>
      <c r="GHZ40" s="26"/>
      <c r="GIA40" s="27"/>
      <c r="GIB40" s="26"/>
      <c r="GIC40" s="27"/>
      <c r="GID40" s="26"/>
      <c r="GIE40" s="27"/>
      <c r="GIF40" s="26"/>
      <c r="GIG40" s="27"/>
      <c r="GIH40" s="26"/>
      <c r="GII40" s="27"/>
      <c r="GIJ40" s="26"/>
      <c r="GIK40" s="27"/>
      <c r="GIL40" s="26"/>
      <c r="GIM40" s="27"/>
      <c r="GIN40" s="26"/>
      <c r="GIO40" s="27"/>
      <c r="GIP40" s="26"/>
      <c r="GIQ40" s="27"/>
      <c r="GIR40" s="26"/>
      <c r="GIS40" s="27"/>
      <c r="GIT40" s="26"/>
      <c r="GIU40" s="27"/>
      <c r="GIV40" s="26"/>
      <c r="GIW40" s="27"/>
      <c r="GIX40" s="26"/>
      <c r="GIY40" s="27"/>
      <c r="GIZ40" s="26"/>
      <c r="GJA40" s="27"/>
      <c r="GJB40" s="26"/>
      <c r="GJC40" s="27"/>
      <c r="GJD40" s="26"/>
      <c r="GJE40" s="27"/>
      <c r="GJF40" s="26"/>
      <c r="GJG40" s="27"/>
      <c r="GJH40" s="26"/>
      <c r="GJI40" s="27"/>
      <c r="GJJ40" s="26"/>
      <c r="GJK40" s="27"/>
      <c r="GJL40" s="26"/>
      <c r="GJM40" s="27"/>
      <c r="GJN40" s="26"/>
      <c r="GJO40" s="27"/>
      <c r="GJP40" s="26"/>
      <c r="GJQ40" s="27"/>
      <c r="GJR40" s="26"/>
      <c r="GJS40" s="27"/>
      <c r="GJT40" s="26"/>
      <c r="GJU40" s="27"/>
      <c r="GJV40" s="26"/>
      <c r="GJW40" s="27"/>
      <c r="GJX40" s="26"/>
      <c r="GJY40" s="27"/>
      <c r="GJZ40" s="26"/>
      <c r="GKA40" s="27"/>
      <c r="GKB40" s="26"/>
      <c r="GKC40" s="27"/>
      <c r="GKD40" s="26"/>
      <c r="GKE40" s="27"/>
      <c r="GKF40" s="26"/>
      <c r="GKG40" s="27"/>
      <c r="GKH40" s="26"/>
      <c r="GKI40" s="27"/>
      <c r="GKJ40" s="26"/>
      <c r="GKK40" s="27"/>
      <c r="GKL40" s="26"/>
      <c r="GKM40" s="27"/>
      <c r="GKN40" s="26"/>
      <c r="GKO40" s="27"/>
      <c r="GKP40" s="26"/>
      <c r="GKQ40" s="27"/>
      <c r="GKR40" s="26"/>
      <c r="GKS40" s="27"/>
      <c r="GKT40" s="26"/>
      <c r="GKU40" s="27"/>
      <c r="GKV40" s="26"/>
      <c r="GKW40" s="27"/>
      <c r="GKX40" s="26"/>
      <c r="GKY40" s="27"/>
      <c r="GKZ40" s="26"/>
      <c r="GLA40" s="27"/>
      <c r="GLB40" s="26"/>
      <c r="GLC40" s="27"/>
      <c r="GLD40" s="26"/>
      <c r="GLE40" s="27"/>
      <c r="GLF40" s="26"/>
      <c r="GLG40" s="27"/>
      <c r="GLH40" s="26"/>
      <c r="GLI40" s="27"/>
      <c r="GLJ40" s="26"/>
      <c r="GLK40" s="27"/>
      <c r="GLL40" s="26"/>
      <c r="GLM40" s="27"/>
      <c r="GLN40" s="26"/>
      <c r="GLO40" s="27"/>
      <c r="GLP40" s="26"/>
      <c r="GLQ40" s="27"/>
      <c r="GLR40" s="26"/>
      <c r="GLS40" s="27"/>
      <c r="GLT40" s="26"/>
      <c r="GLU40" s="27"/>
      <c r="GLV40" s="26"/>
      <c r="GLW40" s="27"/>
      <c r="GLX40" s="26"/>
      <c r="GLY40" s="27"/>
      <c r="GLZ40" s="26"/>
      <c r="GMA40" s="27"/>
      <c r="GMB40" s="26"/>
      <c r="GMC40" s="27"/>
      <c r="GMD40" s="26"/>
      <c r="GME40" s="27"/>
      <c r="GMF40" s="26"/>
      <c r="GMG40" s="27"/>
      <c r="GMH40" s="26"/>
      <c r="GMI40" s="27"/>
      <c r="GMJ40" s="26"/>
      <c r="GMK40" s="27"/>
      <c r="GML40" s="26"/>
      <c r="GMM40" s="27"/>
      <c r="GMN40" s="26"/>
      <c r="GMO40" s="27"/>
      <c r="GMP40" s="26"/>
      <c r="GMQ40" s="27"/>
      <c r="GMR40" s="26"/>
      <c r="GMS40" s="27"/>
      <c r="GMT40" s="26"/>
      <c r="GMU40" s="27"/>
      <c r="GMV40" s="26"/>
      <c r="GMW40" s="27"/>
      <c r="GMX40" s="26"/>
      <c r="GMY40" s="27"/>
      <c r="GMZ40" s="26"/>
      <c r="GNA40" s="27"/>
      <c r="GNB40" s="26"/>
      <c r="GNC40" s="27"/>
      <c r="GND40" s="26"/>
      <c r="GNE40" s="27"/>
      <c r="GNF40" s="26"/>
      <c r="GNG40" s="27"/>
      <c r="GNH40" s="26"/>
      <c r="GNI40" s="27"/>
      <c r="GNJ40" s="26"/>
      <c r="GNK40" s="27"/>
      <c r="GNL40" s="26"/>
      <c r="GNM40" s="27"/>
      <c r="GNN40" s="26"/>
      <c r="GNO40" s="27"/>
      <c r="GNP40" s="26"/>
      <c r="GNQ40" s="27"/>
      <c r="GNR40" s="26"/>
      <c r="GNS40" s="27"/>
      <c r="GNT40" s="26"/>
      <c r="GNU40" s="27"/>
      <c r="GNV40" s="26"/>
      <c r="GNW40" s="27"/>
      <c r="GNX40" s="26"/>
      <c r="GNY40" s="27"/>
      <c r="GNZ40" s="26"/>
      <c r="GOA40" s="27"/>
      <c r="GOB40" s="26"/>
      <c r="GOC40" s="27"/>
      <c r="GOD40" s="26"/>
      <c r="GOE40" s="27"/>
      <c r="GOF40" s="26"/>
      <c r="GOG40" s="27"/>
      <c r="GOH40" s="26"/>
      <c r="GOI40" s="27"/>
      <c r="GOJ40" s="26"/>
      <c r="GOK40" s="27"/>
      <c r="GOL40" s="26"/>
      <c r="GOM40" s="27"/>
      <c r="GON40" s="26"/>
      <c r="GOO40" s="27"/>
      <c r="GOP40" s="26"/>
      <c r="GOQ40" s="27"/>
      <c r="GOR40" s="26"/>
      <c r="GOS40" s="27"/>
      <c r="GOT40" s="26"/>
      <c r="GOU40" s="27"/>
      <c r="GOV40" s="26"/>
      <c r="GOW40" s="27"/>
      <c r="GOX40" s="26"/>
      <c r="GOY40" s="27"/>
      <c r="GOZ40" s="26"/>
      <c r="GPA40" s="27"/>
      <c r="GPB40" s="26"/>
      <c r="GPC40" s="27"/>
      <c r="GPD40" s="26"/>
      <c r="GPE40" s="27"/>
      <c r="GPF40" s="26"/>
      <c r="GPG40" s="27"/>
      <c r="GPH40" s="26"/>
      <c r="GPI40" s="27"/>
      <c r="GPJ40" s="26"/>
      <c r="GPK40" s="27"/>
      <c r="GPL40" s="26"/>
      <c r="GPM40" s="27"/>
      <c r="GPN40" s="26"/>
      <c r="GPO40" s="27"/>
      <c r="GPP40" s="26"/>
      <c r="GPQ40" s="27"/>
      <c r="GPR40" s="26"/>
      <c r="GPS40" s="27"/>
      <c r="GPT40" s="26"/>
      <c r="GPU40" s="27"/>
      <c r="GPV40" s="26"/>
      <c r="GPW40" s="27"/>
      <c r="GPX40" s="26"/>
      <c r="GPY40" s="27"/>
      <c r="GPZ40" s="26"/>
      <c r="GQA40" s="27"/>
      <c r="GQB40" s="26"/>
      <c r="GQC40" s="27"/>
      <c r="GQD40" s="26"/>
      <c r="GQE40" s="27"/>
      <c r="GQF40" s="26"/>
      <c r="GQG40" s="27"/>
      <c r="GQH40" s="26"/>
      <c r="GQI40" s="27"/>
      <c r="GQJ40" s="26"/>
      <c r="GQK40" s="27"/>
      <c r="GQL40" s="26"/>
      <c r="GQM40" s="27"/>
      <c r="GQN40" s="26"/>
      <c r="GQO40" s="27"/>
      <c r="GQP40" s="26"/>
      <c r="GQQ40" s="27"/>
      <c r="GQR40" s="26"/>
      <c r="GQS40" s="27"/>
      <c r="GQT40" s="26"/>
      <c r="GQU40" s="27"/>
      <c r="GQV40" s="26"/>
      <c r="GQW40" s="27"/>
      <c r="GQX40" s="26"/>
      <c r="GQY40" s="27"/>
      <c r="GQZ40" s="26"/>
      <c r="GRA40" s="27"/>
      <c r="GRB40" s="26"/>
      <c r="GRC40" s="27"/>
      <c r="GRD40" s="26"/>
      <c r="GRE40" s="27"/>
      <c r="GRF40" s="26"/>
      <c r="GRG40" s="27"/>
      <c r="GRH40" s="26"/>
      <c r="GRI40" s="27"/>
      <c r="GRJ40" s="26"/>
      <c r="GRK40" s="27"/>
      <c r="GRL40" s="26"/>
      <c r="GRM40" s="27"/>
      <c r="GRN40" s="26"/>
      <c r="GRO40" s="27"/>
      <c r="GRP40" s="26"/>
      <c r="GRQ40" s="27"/>
      <c r="GRR40" s="26"/>
      <c r="GRS40" s="27"/>
      <c r="GRT40" s="26"/>
      <c r="GRU40" s="27"/>
      <c r="GRV40" s="26"/>
      <c r="GRW40" s="27"/>
      <c r="GRX40" s="26"/>
      <c r="GRY40" s="27"/>
      <c r="GRZ40" s="26"/>
      <c r="GSA40" s="27"/>
      <c r="GSB40" s="26"/>
      <c r="GSC40" s="27"/>
      <c r="GSD40" s="26"/>
      <c r="GSE40" s="27"/>
      <c r="GSF40" s="26"/>
      <c r="GSG40" s="27"/>
      <c r="GSH40" s="26"/>
      <c r="GSI40" s="27"/>
      <c r="GSJ40" s="26"/>
      <c r="GSK40" s="27"/>
      <c r="GSL40" s="26"/>
      <c r="GSM40" s="27"/>
      <c r="GSN40" s="26"/>
      <c r="GSO40" s="27"/>
      <c r="GSP40" s="26"/>
      <c r="GSQ40" s="27"/>
      <c r="GSR40" s="26"/>
      <c r="GSS40" s="27"/>
      <c r="GST40" s="26"/>
      <c r="GSU40" s="27"/>
      <c r="GSV40" s="26"/>
      <c r="GSW40" s="27"/>
      <c r="GSX40" s="26"/>
      <c r="GSY40" s="27"/>
      <c r="GSZ40" s="26"/>
      <c r="GTA40" s="27"/>
      <c r="GTB40" s="26"/>
      <c r="GTC40" s="27"/>
      <c r="GTD40" s="26"/>
      <c r="GTE40" s="27"/>
      <c r="GTF40" s="26"/>
      <c r="GTG40" s="27"/>
      <c r="GTH40" s="26"/>
      <c r="GTI40" s="27"/>
      <c r="GTJ40" s="26"/>
      <c r="GTK40" s="27"/>
      <c r="GTL40" s="26"/>
      <c r="GTM40" s="27"/>
      <c r="GTN40" s="26"/>
      <c r="GTO40" s="27"/>
      <c r="GTP40" s="26"/>
      <c r="GTQ40" s="27"/>
      <c r="GTR40" s="26"/>
      <c r="GTS40" s="27"/>
      <c r="GTT40" s="26"/>
      <c r="GTU40" s="27"/>
      <c r="GTV40" s="26"/>
      <c r="GTW40" s="27"/>
      <c r="GTX40" s="26"/>
      <c r="GTY40" s="27"/>
      <c r="GTZ40" s="26"/>
      <c r="GUA40" s="27"/>
      <c r="GUB40" s="26"/>
      <c r="GUC40" s="27"/>
      <c r="GUD40" s="26"/>
      <c r="GUE40" s="27"/>
      <c r="GUF40" s="26"/>
      <c r="GUG40" s="27"/>
      <c r="GUH40" s="26"/>
      <c r="GUI40" s="27"/>
      <c r="GUJ40" s="26"/>
      <c r="GUK40" s="27"/>
      <c r="GUL40" s="26"/>
      <c r="GUM40" s="27"/>
      <c r="GUN40" s="26"/>
      <c r="GUO40" s="27"/>
      <c r="GUP40" s="26"/>
      <c r="GUQ40" s="27"/>
      <c r="GUR40" s="26"/>
      <c r="GUS40" s="27"/>
      <c r="GUT40" s="26"/>
      <c r="GUU40" s="27"/>
      <c r="GUV40" s="26"/>
      <c r="GUW40" s="27"/>
      <c r="GUX40" s="26"/>
      <c r="GUY40" s="27"/>
      <c r="GUZ40" s="26"/>
      <c r="GVA40" s="27"/>
      <c r="GVB40" s="26"/>
      <c r="GVC40" s="27"/>
      <c r="GVD40" s="26"/>
      <c r="GVE40" s="27"/>
      <c r="GVF40" s="26"/>
      <c r="GVG40" s="27"/>
      <c r="GVH40" s="26"/>
      <c r="GVI40" s="27"/>
      <c r="GVJ40" s="26"/>
      <c r="GVK40" s="27"/>
      <c r="GVL40" s="26"/>
      <c r="GVM40" s="27"/>
      <c r="GVN40" s="26"/>
      <c r="GVO40" s="27"/>
      <c r="GVP40" s="26"/>
      <c r="GVQ40" s="27"/>
      <c r="GVR40" s="26"/>
      <c r="GVS40" s="27"/>
      <c r="GVT40" s="26"/>
      <c r="GVU40" s="27"/>
      <c r="GVV40" s="26"/>
      <c r="GVW40" s="27"/>
      <c r="GVX40" s="26"/>
      <c r="GVY40" s="27"/>
      <c r="GVZ40" s="26"/>
      <c r="GWA40" s="27"/>
      <c r="GWB40" s="26"/>
      <c r="GWC40" s="27"/>
      <c r="GWD40" s="26"/>
      <c r="GWE40" s="27"/>
      <c r="GWF40" s="26"/>
      <c r="GWG40" s="27"/>
      <c r="GWH40" s="26"/>
      <c r="GWI40" s="27"/>
      <c r="GWJ40" s="26"/>
      <c r="GWK40" s="27"/>
      <c r="GWL40" s="26"/>
      <c r="GWM40" s="27"/>
      <c r="GWN40" s="26"/>
      <c r="GWO40" s="27"/>
      <c r="GWP40" s="26"/>
      <c r="GWQ40" s="27"/>
      <c r="GWR40" s="26"/>
      <c r="GWS40" s="27"/>
      <c r="GWT40" s="26"/>
      <c r="GWU40" s="27"/>
      <c r="GWV40" s="26"/>
      <c r="GWW40" s="27"/>
      <c r="GWX40" s="26"/>
      <c r="GWY40" s="27"/>
      <c r="GWZ40" s="26"/>
      <c r="GXA40" s="27"/>
      <c r="GXB40" s="26"/>
      <c r="GXC40" s="27"/>
      <c r="GXD40" s="26"/>
      <c r="GXE40" s="27"/>
      <c r="GXF40" s="26"/>
      <c r="GXG40" s="27"/>
      <c r="GXH40" s="26"/>
      <c r="GXI40" s="27"/>
      <c r="GXJ40" s="26"/>
      <c r="GXK40" s="27"/>
      <c r="GXL40" s="26"/>
      <c r="GXM40" s="27"/>
      <c r="GXN40" s="26"/>
      <c r="GXO40" s="27"/>
      <c r="GXP40" s="26"/>
      <c r="GXQ40" s="27"/>
      <c r="GXR40" s="26"/>
      <c r="GXS40" s="27"/>
      <c r="GXT40" s="26"/>
      <c r="GXU40" s="27"/>
      <c r="GXV40" s="26"/>
      <c r="GXW40" s="27"/>
      <c r="GXX40" s="26"/>
      <c r="GXY40" s="27"/>
      <c r="GXZ40" s="26"/>
      <c r="GYA40" s="27"/>
      <c r="GYB40" s="26"/>
      <c r="GYC40" s="27"/>
      <c r="GYD40" s="26"/>
      <c r="GYE40" s="27"/>
      <c r="GYF40" s="26"/>
      <c r="GYG40" s="27"/>
      <c r="GYH40" s="26"/>
      <c r="GYI40" s="27"/>
      <c r="GYJ40" s="26"/>
      <c r="GYK40" s="27"/>
      <c r="GYL40" s="26"/>
      <c r="GYM40" s="27"/>
      <c r="GYN40" s="26"/>
      <c r="GYO40" s="27"/>
      <c r="GYP40" s="26"/>
      <c r="GYQ40" s="27"/>
      <c r="GYR40" s="26"/>
      <c r="GYS40" s="27"/>
      <c r="GYT40" s="26"/>
      <c r="GYU40" s="27"/>
      <c r="GYV40" s="26"/>
      <c r="GYW40" s="27"/>
      <c r="GYX40" s="26"/>
      <c r="GYY40" s="27"/>
      <c r="GYZ40" s="26"/>
      <c r="GZA40" s="27"/>
      <c r="GZB40" s="26"/>
      <c r="GZC40" s="27"/>
      <c r="GZD40" s="26"/>
      <c r="GZE40" s="27"/>
      <c r="GZF40" s="26"/>
      <c r="GZG40" s="27"/>
      <c r="GZH40" s="26"/>
      <c r="GZI40" s="27"/>
      <c r="GZJ40" s="26"/>
      <c r="GZK40" s="27"/>
      <c r="GZL40" s="26"/>
      <c r="GZM40" s="27"/>
      <c r="GZN40" s="26"/>
      <c r="GZO40" s="27"/>
      <c r="GZP40" s="26"/>
      <c r="GZQ40" s="27"/>
      <c r="GZR40" s="26"/>
      <c r="GZS40" s="27"/>
      <c r="GZT40" s="26"/>
      <c r="GZU40" s="27"/>
      <c r="GZV40" s="26"/>
      <c r="GZW40" s="27"/>
      <c r="GZX40" s="26"/>
      <c r="GZY40" s="27"/>
      <c r="GZZ40" s="26"/>
      <c r="HAA40" s="27"/>
      <c r="HAB40" s="26"/>
      <c r="HAC40" s="27"/>
      <c r="HAD40" s="26"/>
      <c r="HAE40" s="27"/>
      <c r="HAF40" s="26"/>
      <c r="HAG40" s="27"/>
      <c r="HAH40" s="26"/>
      <c r="HAI40" s="27"/>
      <c r="HAJ40" s="26"/>
      <c r="HAK40" s="27"/>
      <c r="HAL40" s="26"/>
      <c r="HAM40" s="27"/>
      <c r="HAN40" s="26"/>
      <c r="HAO40" s="27"/>
      <c r="HAP40" s="26"/>
      <c r="HAQ40" s="27"/>
      <c r="HAR40" s="26"/>
      <c r="HAS40" s="27"/>
      <c r="HAT40" s="26"/>
      <c r="HAU40" s="27"/>
      <c r="HAV40" s="26"/>
      <c r="HAW40" s="27"/>
      <c r="HAX40" s="26"/>
      <c r="HAY40" s="27"/>
      <c r="HAZ40" s="26"/>
      <c r="HBA40" s="27"/>
      <c r="HBB40" s="26"/>
      <c r="HBC40" s="27"/>
      <c r="HBD40" s="26"/>
      <c r="HBE40" s="27"/>
      <c r="HBF40" s="26"/>
      <c r="HBG40" s="27"/>
      <c r="HBH40" s="26"/>
      <c r="HBI40" s="27"/>
      <c r="HBJ40" s="26"/>
      <c r="HBK40" s="27"/>
      <c r="HBL40" s="26"/>
      <c r="HBM40" s="27"/>
      <c r="HBN40" s="26"/>
      <c r="HBO40" s="27"/>
      <c r="HBP40" s="26"/>
      <c r="HBQ40" s="27"/>
      <c r="HBR40" s="26"/>
      <c r="HBS40" s="27"/>
      <c r="HBT40" s="26"/>
      <c r="HBU40" s="27"/>
      <c r="HBV40" s="26"/>
      <c r="HBW40" s="27"/>
      <c r="HBX40" s="26"/>
      <c r="HBY40" s="27"/>
      <c r="HBZ40" s="26"/>
      <c r="HCA40" s="27"/>
      <c r="HCB40" s="26"/>
      <c r="HCC40" s="27"/>
      <c r="HCD40" s="26"/>
      <c r="HCE40" s="27"/>
      <c r="HCF40" s="26"/>
      <c r="HCG40" s="27"/>
      <c r="HCH40" s="26"/>
      <c r="HCI40" s="27"/>
      <c r="HCJ40" s="26"/>
      <c r="HCK40" s="27"/>
      <c r="HCL40" s="26"/>
      <c r="HCM40" s="27"/>
      <c r="HCN40" s="26"/>
      <c r="HCO40" s="27"/>
      <c r="HCP40" s="26"/>
      <c r="HCQ40" s="27"/>
      <c r="HCR40" s="26"/>
      <c r="HCS40" s="27"/>
      <c r="HCT40" s="26"/>
      <c r="HCU40" s="27"/>
      <c r="HCV40" s="26"/>
      <c r="HCW40" s="27"/>
      <c r="HCX40" s="26"/>
      <c r="HCY40" s="27"/>
      <c r="HCZ40" s="26"/>
      <c r="HDA40" s="27"/>
      <c r="HDB40" s="26"/>
      <c r="HDC40" s="27"/>
      <c r="HDD40" s="26"/>
      <c r="HDE40" s="27"/>
      <c r="HDF40" s="26"/>
      <c r="HDG40" s="27"/>
      <c r="HDH40" s="26"/>
      <c r="HDI40" s="27"/>
      <c r="HDJ40" s="26"/>
      <c r="HDK40" s="27"/>
      <c r="HDL40" s="26"/>
      <c r="HDM40" s="27"/>
      <c r="HDN40" s="26"/>
      <c r="HDO40" s="27"/>
      <c r="HDP40" s="26"/>
      <c r="HDQ40" s="27"/>
      <c r="HDR40" s="26"/>
      <c r="HDS40" s="27"/>
      <c r="HDT40" s="26"/>
      <c r="HDU40" s="27"/>
      <c r="HDV40" s="26"/>
      <c r="HDW40" s="27"/>
      <c r="HDX40" s="26"/>
      <c r="HDY40" s="27"/>
      <c r="HDZ40" s="26"/>
      <c r="HEA40" s="27"/>
      <c r="HEB40" s="26"/>
      <c r="HEC40" s="27"/>
      <c r="HED40" s="26"/>
      <c r="HEE40" s="27"/>
      <c r="HEF40" s="26"/>
      <c r="HEG40" s="27"/>
      <c r="HEH40" s="26"/>
      <c r="HEI40" s="27"/>
      <c r="HEJ40" s="26"/>
      <c r="HEK40" s="27"/>
      <c r="HEL40" s="26"/>
      <c r="HEM40" s="27"/>
      <c r="HEN40" s="26"/>
      <c r="HEO40" s="27"/>
      <c r="HEP40" s="26"/>
      <c r="HEQ40" s="27"/>
      <c r="HER40" s="26"/>
      <c r="HES40" s="27"/>
      <c r="HET40" s="26"/>
      <c r="HEU40" s="27"/>
      <c r="HEV40" s="26"/>
      <c r="HEW40" s="27"/>
      <c r="HEX40" s="26"/>
      <c r="HEY40" s="27"/>
      <c r="HEZ40" s="26"/>
      <c r="HFA40" s="27"/>
      <c r="HFB40" s="26"/>
      <c r="HFC40" s="27"/>
      <c r="HFD40" s="26"/>
      <c r="HFE40" s="27"/>
      <c r="HFF40" s="26"/>
      <c r="HFG40" s="27"/>
      <c r="HFH40" s="26"/>
      <c r="HFI40" s="27"/>
      <c r="HFJ40" s="26"/>
      <c r="HFK40" s="27"/>
      <c r="HFL40" s="26"/>
      <c r="HFM40" s="27"/>
      <c r="HFN40" s="26"/>
      <c r="HFO40" s="27"/>
      <c r="HFP40" s="26"/>
      <c r="HFQ40" s="27"/>
      <c r="HFR40" s="26"/>
      <c r="HFS40" s="27"/>
      <c r="HFT40" s="26"/>
      <c r="HFU40" s="27"/>
      <c r="HFV40" s="26"/>
      <c r="HFW40" s="27"/>
      <c r="HFX40" s="26"/>
      <c r="HFY40" s="27"/>
      <c r="HFZ40" s="26"/>
      <c r="HGA40" s="27"/>
      <c r="HGB40" s="26"/>
      <c r="HGC40" s="27"/>
      <c r="HGD40" s="26"/>
      <c r="HGE40" s="27"/>
      <c r="HGF40" s="26"/>
      <c r="HGG40" s="27"/>
      <c r="HGH40" s="26"/>
      <c r="HGI40" s="27"/>
      <c r="HGJ40" s="26"/>
      <c r="HGK40" s="27"/>
      <c r="HGL40" s="26"/>
      <c r="HGM40" s="27"/>
      <c r="HGN40" s="26"/>
      <c r="HGO40" s="27"/>
      <c r="HGP40" s="26"/>
      <c r="HGQ40" s="27"/>
      <c r="HGR40" s="26"/>
      <c r="HGS40" s="27"/>
      <c r="HGT40" s="26"/>
      <c r="HGU40" s="27"/>
      <c r="HGV40" s="26"/>
      <c r="HGW40" s="27"/>
      <c r="HGX40" s="26"/>
      <c r="HGY40" s="27"/>
      <c r="HGZ40" s="26"/>
      <c r="HHA40" s="27"/>
      <c r="HHB40" s="26"/>
      <c r="HHC40" s="27"/>
      <c r="HHD40" s="26"/>
      <c r="HHE40" s="27"/>
      <c r="HHF40" s="26"/>
      <c r="HHG40" s="27"/>
      <c r="HHH40" s="26"/>
      <c r="HHI40" s="27"/>
      <c r="HHJ40" s="26"/>
      <c r="HHK40" s="27"/>
      <c r="HHL40" s="26"/>
      <c r="HHM40" s="27"/>
      <c r="HHN40" s="26"/>
      <c r="HHO40" s="27"/>
      <c r="HHP40" s="26"/>
      <c r="HHQ40" s="27"/>
      <c r="HHR40" s="26"/>
      <c r="HHS40" s="27"/>
      <c r="HHT40" s="26"/>
      <c r="HHU40" s="27"/>
      <c r="HHV40" s="26"/>
      <c r="HHW40" s="27"/>
      <c r="HHX40" s="26"/>
      <c r="HHY40" s="27"/>
      <c r="HHZ40" s="26"/>
      <c r="HIA40" s="27"/>
      <c r="HIB40" s="26"/>
      <c r="HIC40" s="27"/>
      <c r="HID40" s="26"/>
      <c r="HIE40" s="27"/>
      <c r="HIF40" s="26"/>
      <c r="HIG40" s="27"/>
      <c r="HIH40" s="26"/>
      <c r="HII40" s="27"/>
      <c r="HIJ40" s="26"/>
      <c r="HIK40" s="27"/>
      <c r="HIL40" s="26"/>
      <c r="HIM40" s="27"/>
      <c r="HIN40" s="26"/>
      <c r="HIO40" s="27"/>
      <c r="HIP40" s="26"/>
      <c r="HIQ40" s="27"/>
      <c r="HIR40" s="26"/>
      <c r="HIS40" s="27"/>
      <c r="HIT40" s="26"/>
      <c r="HIU40" s="27"/>
      <c r="HIV40" s="26"/>
      <c r="HIW40" s="27"/>
      <c r="HIX40" s="26"/>
      <c r="HIY40" s="27"/>
      <c r="HIZ40" s="26"/>
      <c r="HJA40" s="27"/>
      <c r="HJB40" s="26"/>
      <c r="HJC40" s="27"/>
      <c r="HJD40" s="26"/>
      <c r="HJE40" s="27"/>
      <c r="HJF40" s="26"/>
      <c r="HJG40" s="27"/>
      <c r="HJH40" s="26"/>
      <c r="HJI40" s="27"/>
      <c r="HJJ40" s="26"/>
      <c r="HJK40" s="27"/>
      <c r="HJL40" s="26"/>
      <c r="HJM40" s="27"/>
      <c r="HJN40" s="26"/>
      <c r="HJO40" s="27"/>
      <c r="HJP40" s="26"/>
      <c r="HJQ40" s="27"/>
      <c r="HJR40" s="26"/>
      <c r="HJS40" s="27"/>
      <c r="HJT40" s="26"/>
      <c r="HJU40" s="27"/>
      <c r="HJV40" s="26"/>
      <c r="HJW40" s="27"/>
      <c r="HJX40" s="26"/>
      <c r="HJY40" s="27"/>
      <c r="HJZ40" s="26"/>
      <c r="HKA40" s="27"/>
      <c r="HKB40" s="26"/>
      <c r="HKC40" s="27"/>
      <c r="HKD40" s="26"/>
      <c r="HKE40" s="27"/>
      <c r="HKF40" s="26"/>
      <c r="HKG40" s="27"/>
      <c r="HKH40" s="26"/>
      <c r="HKI40" s="27"/>
      <c r="HKJ40" s="26"/>
      <c r="HKK40" s="27"/>
      <c r="HKL40" s="26"/>
      <c r="HKM40" s="27"/>
      <c r="HKN40" s="26"/>
      <c r="HKO40" s="27"/>
      <c r="HKP40" s="26"/>
      <c r="HKQ40" s="27"/>
      <c r="HKR40" s="26"/>
      <c r="HKS40" s="27"/>
      <c r="HKT40" s="26"/>
      <c r="HKU40" s="27"/>
      <c r="HKV40" s="26"/>
      <c r="HKW40" s="27"/>
      <c r="HKX40" s="26"/>
      <c r="HKY40" s="27"/>
      <c r="HKZ40" s="26"/>
      <c r="HLA40" s="27"/>
      <c r="HLB40" s="26"/>
      <c r="HLC40" s="27"/>
      <c r="HLD40" s="26"/>
      <c r="HLE40" s="27"/>
      <c r="HLF40" s="26"/>
      <c r="HLG40" s="27"/>
      <c r="HLH40" s="26"/>
      <c r="HLI40" s="27"/>
      <c r="HLJ40" s="26"/>
      <c r="HLK40" s="27"/>
      <c r="HLL40" s="26"/>
      <c r="HLM40" s="27"/>
      <c r="HLN40" s="26"/>
      <c r="HLO40" s="27"/>
      <c r="HLP40" s="26"/>
      <c r="HLQ40" s="27"/>
      <c r="HLR40" s="26"/>
      <c r="HLS40" s="27"/>
      <c r="HLT40" s="26"/>
      <c r="HLU40" s="27"/>
      <c r="HLV40" s="26"/>
      <c r="HLW40" s="27"/>
      <c r="HLX40" s="26"/>
      <c r="HLY40" s="27"/>
      <c r="HLZ40" s="26"/>
      <c r="HMA40" s="27"/>
      <c r="HMB40" s="26"/>
      <c r="HMC40" s="27"/>
      <c r="HMD40" s="26"/>
      <c r="HME40" s="27"/>
      <c r="HMF40" s="26"/>
      <c r="HMG40" s="27"/>
      <c r="HMH40" s="26"/>
      <c r="HMI40" s="27"/>
      <c r="HMJ40" s="26"/>
      <c r="HMK40" s="27"/>
      <c r="HML40" s="26"/>
      <c r="HMM40" s="27"/>
      <c r="HMN40" s="26"/>
      <c r="HMO40" s="27"/>
      <c r="HMP40" s="26"/>
      <c r="HMQ40" s="27"/>
      <c r="HMR40" s="26"/>
      <c r="HMS40" s="27"/>
      <c r="HMT40" s="26"/>
      <c r="HMU40" s="27"/>
      <c r="HMV40" s="26"/>
      <c r="HMW40" s="27"/>
      <c r="HMX40" s="26"/>
      <c r="HMY40" s="27"/>
      <c r="HMZ40" s="26"/>
      <c r="HNA40" s="27"/>
      <c r="HNB40" s="26"/>
      <c r="HNC40" s="27"/>
      <c r="HND40" s="26"/>
      <c r="HNE40" s="27"/>
      <c r="HNF40" s="26"/>
      <c r="HNG40" s="27"/>
      <c r="HNH40" s="26"/>
      <c r="HNI40" s="27"/>
      <c r="HNJ40" s="26"/>
      <c r="HNK40" s="27"/>
      <c r="HNL40" s="26"/>
      <c r="HNM40" s="27"/>
      <c r="HNN40" s="26"/>
      <c r="HNO40" s="27"/>
      <c r="HNP40" s="26"/>
      <c r="HNQ40" s="27"/>
      <c r="HNR40" s="26"/>
      <c r="HNS40" s="27"/>
      <c r="HNT40" s="26"/>
      <c r="HNU40" s="27"/>
      <c r="HNV40" s="26"/>
      <c r="HNW40" s="27"/>
      <c r="HNX40" s="26"/>
      <c r="HNY40" s="27"/>
      <c r="HNZ40" s="26"/>
      <c r="HOA40" s="27"/>
      <c r="HOB40" s="26"/>
      <c r="HOC40" s="27"/>
      <c r="HOD40" s="26"/>
      <c r="HOE40" s="27"/>
      <c r="HOF40" s="26"/>
      <c r="HOG40" s="27"/>
      <c r="HOH40" s="26"/>
      <c r="HOI40" s="27"/>
      <c r="HOJ40" s="26"/>
      <c r="HOK40" s="27"/>
      <c r="HOL40" s="26"/>
      <c r="HOM40" s="27"/>
      <c r="HON40" s="26"/>
      <c r="HOO40" s="27"/>
      <c r="HOP40" s="26"/>
      <c r="HOQ40" s="27"/>
      <c r="HOR40" s="26"/>
      <c r="HOS40" s="27"/>
      <c r="HOT40" s="26"/>
      <c r="HOU40" s="27"/>
      <c r="HOV40" s="26"/>
      <c r="HOW40" s="27"/>
      <c r="HOX40" s="26"/>
      <c r="HOY40" s="27"/>
      <c r="HOZ40" s="26"/>
      <c r="HPA40" s="27"/>
      <c r="HPB40" s="26"/>
      <c r="HPC40" s="27"/>
      <c r="HPD40" s="26"/>
      <c r="HPE40" s="27"/>
      <c r="HPF40" s="26"/>
      <c r="HPG40" s="27"/>
      <c r="HPH40" s="26"/>
      <c r="HPI40" s="27"/>
      <c r="HPJ40" s="26"/>
      <c r="HPK40" s="27"/>
      <c r="HPL40" s="26"/>
      <c r="HPM40" s="27"/>
      <c r="HPN40" s="26"/>
      <c r="HPO40" s="27"/>
      <c r="HPP40" s="26"/>
      <c r="HPQ40" s="27"/>
      <c r="HPR40" s="26"/>
      <c r="HPS40" s="27"/>
      <c r="HPT40" s="26"/>
      <c r="HPU40" s="27"/>
      <c r="HPV40" s="26"/>
      <c r="HPW40" s="27"/>
      <c r="HPX40" s="26"/>
      <c r="HPY40" s="27"/>
      <c r="HPZ40" s="26"/>
      <c r="HQA40" s="27"/>
      <c r="HQB40" s="26"/>
      <c r="HQC40" s="27"/>
      <c r="HQD40" s="26"/>
      <c r="HQE40" s="27"/>
      <c r="HQF40" s="26"/>
      <c r="HQG40" s="27"/>
      <c r="HQH40" s="26"/>
      <c r="HQI40" s="27"/>
      <c r="HQJ40" s="26"/>
      <c r="HQK40" s="27"/>
      <c r="HQL40" s="26"/>
      <c r="HQM40" s="27"/>
      <c r="HQN40" s="26"/>
      <c r="HQO40" s="27"/>
      <c r="HQP40" s="26"/>
      <c r="HQQ40" s="27"/>
      <c r="HQR40" s="26"/>
      <c r="HQS40" s="27"/>
      <c r="HQT40" s="26"/>
      <c r="HQU40" s="27"/>
      <c r="HQV40" s="26"/>
      <c r="HQW40" s="27"/>
      <c r="HQX40" s="26"/>
      <c r="HQY40" s="27"/>
      <c r="HQZ40" s="26"/>
      <c r="HRA40" s="27"/>
      <c r="HRB40" s="26"/>
      <c r="HRC40" s="27"/>
      <c r="HRD40" s="26"/>
      <c r="HRE40" s="27"/>
      <c r="HRF40" s="26"/>
      <c r="HRG40" s="27"/>
      <c r="HRH40" s="26"/>
      <c r="HRI40" s="27"/>
      <c r="HRJ40" s="26"/>
      <c r="HRK40" s="27"/>
      <c r="HRL40" s="26"/>
      <c r="HRM40" s="27"/>
      <c r="HRN40" s="26"/>
      <c r="HRO40" s="27"/>
      <c r="HRP40" s="26"/>
      <c r="HRQ40" s="27"/>
      <c r="HRR40" s="26"/>
      <c r="HRS40" s="27"/>
      <c r="HRT40" s="26"/>
      <c r="HRU40" s="27"/>
      <c r="HRV40" s="26"/>
      <c r="HRW40" s="27"/>
      <c r="HRX40" s="26"/>
      <c r="HRY40" s="27"/>
      <c r="HRZ40" s="26"/>
      <c r="HSA40" s="27"/>
      <c r="HSB40" s="26"/>
      <c r="HSC40" s="27"/>
      <c r="HSD40" s="26"/>
      <c r="HSE40" s="27"/>
      <c r="HSF40" s="26"/>
      <c r="HSG40" s="27"/>
      <c r="HSH40" s="26"/>
      <c r="HSI40" s="27"/>
      <c r="HSJ40" s="26"/>
      <c r="HSK40" s="27"/>
      <c r="HSL40" s="26"/>
      <c r="HSM40" s="27"/>
      <c r="HSN40" s="26"/>
      <c r="HSO40" s="27"/>
      <c r="HSP40" s="26"/>
      <c r="HSQ40" s="27"/>
      <c r="HSR40" s="26"/>
      <c r="HSS40" s="27"/>
      <c r="HST40" s="26"/>
      <c r="HSU40" s="27"/>
      <c r="HSV40" s="26"/>
      <c r="HSW40" s="27"/>
      <c r="HSX40" s="26"/>
      <c r="HSY40" s="27"/>
      <c r="HSZ40" s="26"/>
      <c r="HTA40" s="27"/>
      <c r="HTB40" s="26"/>
      <c r="HTC40" s="27"/>
      <c r="HTD40" s="26"/>
      <c r="HTE40" s="27"/>
      <c r="HTF40" s="26"/>
      <c r="HTG40" s="27"/>
      <c r="HTH40" s="26"/>
      <c r="HTI40" s="27"/>
      <c r="HTJ40" s="26"/>
      <c r="HTK40" s="27"/>
      <c r="HTL40" s="26"/>
      <c r="HTM40" s="27"/>
      <c r="HTN40" s="26"/>
      <c r="HTO40" s="27"/>
      <c r="HTP40" s="26"/>
      <c r="HTQ40" s="27"/>
      <c r="HTR40" s="26"/>
      <c r="HTS40" s="27"/>
      <c r="HTT40" s="26"/>
      <c r="HTU40" s="27"/>
      <c r="HTV40" s="26"/>
      <c r="HTW40" s="27"/>
      <c r="HTX40" s="26"/>
      <c r="HTY40" s="27"/>
      <c r="HTZ40" s="26"/>
      <c r="HUA40" s="27"/>
      <c r="HUB40" s="26"/>
      <c r="HUC40" s="27"/>
      <c r="HUD40" s="26"/>
      <c r="HUE40" s="27"/>
      <c r="HUF40" s="26"/>
      <c r="HUG40" s="27"/>
      <c r="HUH40" s="26"/>
      <c r="HUI40" s="27"/>
      <c r="HUJ40" s="26"/>
      <c r="HUK40" s="27"/>
      <c r="HUL40" s="26"/>
      <c r="HUM40" s="27"/>
      <c r="HUN40" s="26"/>
      <c r="HUO40" s="27"/>
      <c r="HUP40" s="26"/>
      <c r="HUQ40" s="27"/>
      <c r="HUR40" s="26"/>
      <c r="HUS40" s="27"/>
      <c r="HUT40" s="26"/>
      <c r="HUU40" s="27"/>
      <c r="HUV40" s="26"/>
      <c r="HUW40" s="27"/>
      <c r="HUX40" s="26"/>
      <c r="HUY40" s="27"/>
      <c r="HUZ40" s="26"/>
      <c r="HVA40" s="27"/>
      <c r="HVB40" s="26"/>
      <c r="HVC40" s="27"/>
      <c r="HVD40" s="26"/>
      <c r="HVE40" s="27"/>
      <c r="HVF40" s="26"/>
      <c r="HVG40" s="27"/>
      <c r="HVH40" s="26"/>
      <c r="HVI40" s="27"/>
      <c r="HVJ40" s="26"/>
      <c r="HVK40" s="27"/>
      <c r="HVL40" s="26"/>
      <c r="HVM40" s="27"/>
      <c r="HVN40" s="26"/>
      <c r="HVO40" s="27"/>
      <c r="HVP40" s="26"/>
      <c r="HVQ40" s="27"/>
      <c r="HVR40" s="26"/>
      <c r="HVS40" s="27"/>
      <c r="HVT40" s="26"/>
      <c r="HVU40" s="27"/>
      <c r="HVV40" s="26"/>
      <c r="HVW40" s="27"/>
      <c r="HVX40" s="26"/>
      <c r="HVY40" s="27"/>
      <c r="HVZ40" s="26"/>
      <c r="HWA40" s="27"/>
      <c r="HWB40" s="26"/>
      <c r="HWC40" s="27"/>
      <c r="HWD40" s="26"/>
      <c r="HWE40" s="27"/>
      <c r="HWF40" s="26"/>
      <c r="HWG40" s="27"/>
      <c r="HWH40" s="26"/>
      <c r="HWI40" s="27"/>
      <c r="HWJ40" s="26"/>
      <c r="HWK40" s="27"/>
      <c r="HWL40" s="26"/>
      <c r="HWM40" s="27"/>
      <c r="HWN40" s="26"/>
      <c r="HWO40" s="27"/>
      <c r="HWP40" s="26"/>
      <c r="HWQ40" s="27"/>
      <c r="HWR40" s="26"/>
      <c r="HWS40" s="27"/>
      <c r="HWT40" s="26"/>
      <c r="HWU40" s="27"/>
      <c r="HWV40" s="26"/>
      <c r="HWW40" s="27"/>
      <c r="HWX40" s="26"/>
      <c r="HWY40" s="27"/>
      <c r="HWZ40" s="26"/>
      <c r="HXA40" s="27"/>
      <c r="HXB40" s="26"/>
      <c r="HXC40" s="27"/>
      <c r="HXD40" s="26"/>
      <c r="HXE40" s="27"/>
      <c r="HXF40" s="26"/>
      <c r="HXG40" s="27"/>
      <c r="HXH40" s="26"/>
      <c r="HXI40" s="27"/>
      <c r="HXJ40" s="26"/>
      <c r="HXK40" s="27"/>
      <c r="HXL40" s="26"/>
      <c r="HXM40" s="27"/>
      <c r="HXN40" s="26"/>
      <c r="HXO40" s="27"/>
      <c r="HXP40" s="26"/>
      <c r="HXQ40" s="27"/>
      <c r="HXR40" s="26"/>
      <c r="HXS40" s="27"/>
      <c r="HXT40" s="26"/>
      <c r="HXU40" s="27"/>
      <c r="HXV40" s="26"/>
      <c r="HXW40" s="27"/>
      <c r="HXX40" s="26"/>
      <c r="HXY40" s="27"/>
      <c r="HXZ40" s="26"/>
      <c r="HYA40" s="27"/>
      <c r="HYB40" s="26"/>
      <c r="HYC40" s="27"/>
      <c r="HYD40" s="26"/>
      <c r="HYE40" s="27"/>
      <c r="HYF40" s="26"/>
      <c r="HYG40" s="27"/>
      <c r="HYH40" s="26"/>
      <c r="HYI40" s="27"/>
      <c r="HYJ40" s="26"/>
      <c r="HYK40" s="27"/>
      <c r="HYL40" s="26"/>
      <c r="HYM40" s="27"/>
      <c r="HYN40" s="26"/>
      <c r="HYO40" s="27"/>
      <c r="HYP40" s="26"/>
      <c r="HYQ40" s="27"/>
      <c r="HYR40" s="26"/>
      <c r="HYS40" s="27"/>
      <c r="HYT40" s="26"/>
      <c r="HYU40" s="27"/>
      <c r="HYV40" s="26"/>
      <c r="HYW40" s="27"/>
      <c r="HYX40" s="26"/>
      <c r="HYY40" s="27"/>
      <c r="HYZ40" s="26"/>
      <c r="HZA40" s="27"/>
      <c r="HZB40" s="26"/>
      <c r="HZC40" s="27"/>
      <c r="HZD40" s="26"/>
      <c r="HZE40" s="27"/>
      <c r="HZF40" s="26"/>
      <c r="HZG40" s="27"/>
      <c r="HZH40" s="26"/>
      <c r="HZI40" s="27"/>
      <c r="HZJ40" s="26"/>
      <c r="HZK40" s="27"/>
      <c r="HZL40" s="26"/>
      <c r="HZM40" s="27"/>
      <c r="HZN40" s="26"/>
      <c r="HZO40" s="27"/>
      <c r="HZP40" s="26"/>
      <c r="HZQ40" s="27"/>
      <c r="HZR40" s="26"/>
      <c r="HZS40" s="27"/>
      <c r="HZT40" s="26"/>
      <c r="HZU40" s="27"/>
      <c r="HZV40" s="26"/>
      <c r="HZW40" s="27"/>
      <c r="HZX40" s="26"/>
      <c r="HZY40" s="27"/>
      <c r="HZZ40" s="26"/>
      <c r="IAA40" s="27"/>
      <c r="IAB40" s="26"/>
      <c r="IAC40" s="27"/>
      <c r="IAD40" s="26"/>
      <c r="IAE40" s="27"/>
      <c r="IAF40" s="26"/>
      <c r="IAG40" s="27"/>
      <c r="IAH40" s="26"/>
      <c r="IAI40" s="27"/>
      <c r="IAJ40" s="26"/>
      <c r="IAK40" s="27"/>
      <c r="IAL40" s="26"/>
      <c r="IAM40" s="27"/>
      <c r="IAN40" s="26"/>
      <c r="IAO40" s="27"/>
      <c r="IAP40" s="26"/>
      <c r="IAQ40" s="27"/>
      <c r="IAR40" s="26"/>
      <c r="IAS40" s="27"/>
      <c r="IAT40" s="26"/>
      <c r="IAU40" s="27"/>
      <c r="IAV40" s="26"/>
      <c r="IAW40" s="27"/>
      <c r="IAX40" s="26"/>
      <c r="IAY40" s="27"/>
      <c r="IAZ40" s="26"/>
      <c r="IBA40" s="27"/>
      <c r="IBB40" s="26"/>
      <c r="IBC40" s="27"/>
      <c r="IBD40" s="26"/>
      <c r="IBE40" s="27"/>
      <c r="IBF40" s="26"/>
      <c r="IBG40" s="27"/>
      <c r="IBH40" s="26"/>
      <c r="IBI40" s="27"/>
      <c r="IBJ40" s="26"/>
      <c r="IBK40" s="27"/>
      <c r="IBL40" s="26"/>
      <c r="IBM40" s="27"/>
      <c r="IBN40" s="26"/>
      <c r="IBO40" s="27"/>
      <c r="IBP40" s="26"/>
      <c r="IBQ40" s="27"/>
      <c r="IBR40" s="26"/>
      <c r="IBS40" s="27"/>
      <c r="IBT40" s="26"/>
      <c r="IBU40" s="27"/>
      <c r="IBV40" s="26"/>
      <c r="IBW40" s="27"/>
      <c r="IBX40" s="26"/>
      <c r="IBY40" s="27"/>
      <c r="IBZ40" s="26"/>
      <c r="ICA40" s="27"/>
      <c r="ICB40" s="26"/>
      <c r="ICC40" s="27"/>
      <c r="ICD40" s="26"/>
      <c r="ICE40" s="27"/>
      <c r="ICF40" s="26"/>
      <c r="ICG40" s="27"/>
      <c r="ICH40" s="26"/>
      <c r="ICI40" s="27"/>
      <c r="ICJ40" s="26"/>
      <c r="ICK40" s="27"/>
      <c r="ICL40" s="26"/>
      <c r="ICM40" s="27"/>
      <c r="ICN40" s="26"/>
      <c r="ICO40" s="27"/>
      <c r="ICP40" s="26"/>
      <c r="ICQ40" s="27"/>
      <c r="ICR40" s="26"/>
      <c r="ICS40" s="27"/>
      <c r="ICT40" s="26"/>
      <c r="ICU40" s="27"/>
      <c r="ICV40" s="26"/>
      <c r="ICW40" s="27"/>
      <c r="ICX40" s="26"/>
      <c r="ICY40" s="27"/>
      <c r="ICZ40" s="26"/>
      <c r="IDA40" s="27"/>
      <c r="IDB40" s="26"/>
      <c r="IDC40" s="27"/>
      <c r="IDD40" s="26"/>
      <c r="IDE40" s="27"/>
      <c r="IDF40" s="26"/>
      <c r="IDG40" s="27"/>
      <c r="IDH40" s="26"/>
      <c r="IDI40" s="27"/>
      <c r="IDJ40" s="26"/>
      <c r="IDK40" s="27"/>
      <c r="IDL40" s="26"/>
      <c r="IDM40" s="27"/>
      <c r="IDN40" s="26"/>
      <c r="IDO40" s="27"/>
      <c r="IDP40" s="26"/>
      <c r="IDQ40" s="27"/>
      <c r="IDR40" s="26"/>
      <c r="IDS40" s="27"/>
      <c r="IDT40" s="26"/>
      <c r="IDU40" s="27"/>
      <c r="IDV40" s="26"/>
      <c r="IDW40" s="27"/>
      <c r="IDX40" s="26"/>
      <c r="IDY40" s="27"/>
      <c r="IDZ40" s="26"/>
      <c r="IEA40" s="27"/>
      <c r="IEB40" s="26"/>
      <c r="IEC40" s="27"/>
      <c r="IED40" s="26"/>
      <c r="IEE40" s="27"/>
      <c r="IEF40" s="26"/>
      <c r="IEG40" s="27"/>
      <c r="IEH40" s="26"/>
      <c r="IEI40" s="27"/>
      <c r="IEJ40" s="26"/>
      <c r="IEK40" s="27"/>
      <c r="IEL40" s="26"/>
      <c r="IEM40" s="27"/>
      <c r="IEN40" s="26"/>
      <c r="IEO40" s="27"/>
      <c r="IEP40" s="26"/>
      <c r="IEQ40" s="27"/>
      <c r="IER40" s="26"/>
      <c r="IES40" s="27"/>
      <c r="IET40" s="26"/>
      <c r="IEU40" s="27"/>
      <c r="IEV40" s="26"/>
      <c r="IEW40" s="27"/>
      <c r="IEX40" s="26"/>
      <c r="IEY40" s="27"/>
      <c r="IEZ40" s="26"/>
      <c r="IFA40" s="27"/>
      <c r="IFB40" s="26"/>
      <c r="IFC40" s="27"/>
      <c r="IFD40" s="26"/>
      <c r="IFE40" s="27"/>
      <c r="IFF40" s="26"/>
      <c r="IFG40" s="27"/>
      <c r="IFH40" s="26"/>
      <c r="IFI40" s="27"/>
      <c r="IFJ40" s="26"/>
      <c r="IFK40" s="27"/>
      <c r="IFL40" s="26"/>
      <c r="IFM40" s="27"/>
      <c r="IFN40" s="26"/>
      <c r="IFO40" s="27"/>
      <c r="IFP40" s="26"/>
      <c r="IFQ40" s="27"/>
      <c r="IFR40" s="26"/>
      <c r="IFS40" s="27"/>
      <c r="IFT40" s="26"/>
      <c r="IFU40" s="27"/>
      <c r="IFV40" s="26"/>
      <c r="IFW40" s="27"/>
      <c r="IFX40" s="26"/>
      <c r="IFY40" s="27"/>
      <c r="IFZ40" s="26"/>
      <c r="IGA40" s="27"/>
      <c r="IGB40" s="26"/>
      <c r="IGC40" s="27"/>
      <c r="IGD40" s="26"/>
      <c r="IGE40" s="27"/>
      <c r="IGF40" s="26"/>
      <c r="IGG40" s="27"/>
      <c r="IGH40" s="26"/>
      <c r="IGI40" s="27"/>
      <c r="IGJ40" s="26"/>
      <c r="IGK40" s="27"/>
      <c r="IGL40" s="26"/>
      <c r="IGM40" s="27"/>
      <c r="IGN40" s="26"/>
      <c r="IGO40" s="27"/>
      <c r="IGP40" s="26"/>
      <c r="IGQ40" s="27"/>
      <c r="IGR40" s="26"/>
      <c r="IGS40" s="27"/>
      <c r="IGT40" s="26"/>
      <c r="IGU40" s="27"/>
      <c r="IGV40" s="26"/>
      <c r="IGW40" s="27"/>
      <c r="IGX40" s="26"/>
      <c r="IGY40" s="27"/>
      <c r="IGZ40" s="26"/>
      <c r="IHA40" s="27"/>
      <c r="IHB40" s="26"/>
      <c r="IHC40" s="27"/>
      <c r="IHD40" s="26"/>
      <c r="IHE40" s="27"/>
      <c r="IHF40" s="26"/>
      <c r="IHG40" s="27"/>
      <c r="IHH40" s="26"/>
      <c r="IHI40" s="27"/>
      <c r="IHJ40" s="26"/>
      <c r="IHK40" s="27"/>
      <c r="IHL40" s="26"/>
      <c r="IHM40" s="27"/>
      <c r="IHN40" s="26"/>
      <c r="IHO40" s="27"/>
      <c r="IHP40" s="26"/>
      <c r="IHQ40" s="27"/>
      <c r="IHR40" s="26"/>
      <c r="IHS40" s="27"/>
      <c r="IHT40" s="26"/>
      <c r="IHU40" s="27"/>
      <c r="IHV40" s="26"/>
      <c r="IHW40" s="27"/>
      <c r="IHX40" s="26"/>
      <c r="IHY40" s="27"/>
      <c r="IHZ40" s="26"/>
      <c r="IIA40" s="27"/>
      <c r="IIB40" s="26"/>
      <c r="IIC40" s="27"/>
      <c r="IID40" s="26"/>
      <c r="IIE40" s="27"/>
      <c r="IIF40" s="26"/>
      <c r="IIG40" s="27"/>
      <c r="IIH40" s="26"/>
      <c r="III40" s="27"/>
      <c r="IIJ40" s="26"/>
      <c r="IIK40" s="27"/>
      <c r="IIL40" s="26"/>
      <c r="IIM40" s="27"/>
      <c r="IIN40" s="26"/>
      <c r="IIO40" s="27"/>
      <c r="IIP40" s="26"/>
      <c r="IIQ40" s="27"/>
      <c r="IIR40" s="26"/>
      <c r="IIS40" s="27"/>
      <c r="IIT40" s="26"/>
      <c r="IIU40" s="27"/>
      <c r="IIV40" s="26"/>
      <c r="IIW40" s="27"/>
      <c r="IIX40" s="26"/>
      <c r="IIY40" s="27"/>
      <c r="IIZ40" s="26"/>
      <c r="IJA40" s="27"/>
      <c r="IJB40" s="26"/>
      <c r="IJC40" s="27"/>
      <c r="IJD40" s="26"/>
      <c r="IJE40" s="27"/>
      <c r="IJF40" s="26"/>
      <c r="IJG40" s="27"/>
      <c r="IJH40" s="26"/>
      <c r="IJI40" s="27"/>
      <c r="IJJ40" s="26"/>
      <c r="IJK40" s="27"/>
      <c r="IJL40" s="26"/>
      <c r="IJM40" s="27"/>
      <c r="IJN40" s="26"/>
      <c r="IJO40" s="27"/>
      <c r="IJP40" s="26"/>
      <c r="IJQ40" s="27"/>
      <c r="IJR40" s="26"/>
      <c r="IJS40" s="27"/>
      <c r="IJT40" s="26"/>
      <c r="IJU40" s="27"/>
      <c r="IJV40" s="26"/>
      <c r="IJW40" s="27"/>
      <c r="IJX40" s="26"/>
      <c r="IJY40" s="27"/>
      <c r="IJZ40" s="26"/>
      <c r="IKA40" s="27"/>
      <c r="IKB40" s="26"/>
      <c r="IKC40" s="27"/>
      <c r="IKD40" s="26"/>
      <c r="IKE40" s="27"/>
      <c r="IKF40" s="26"/>
      <c r="IKG40" s="27"/>
      <c r="IKH40" s="26"/>
      <c r="IKI40" s="27"/>
      <c r="IKJ40" s="26"/>
      <c r="IKK40" s="27"/>
      <c r="IKL40" s="26"/>
      <c r="IKM40" s="27"/>
      <c r="IKN40" s="26"/>
      <c r="IKO40" s="27"/>
      <c r="IKP40" s="26"/>
      <c r="IKQ40" s="27"/>
      <c r="IKR40" s="26"/>
      <c r="IKS40" s="27"/>
      <c r="IKT40" s="26"/>
      <c r="IKU40" s="27"/>
      <c r="IKV40" s="26"/>
      <c r="IKW40" s="27"/>
      <c r="IKX40" s="26"/>
      <c r="IKY40" s="27"/>
      <c r="IKZ40" s="26"/>
      <c r="ILA40" s="27"/>
      <c r="ILB40" s="26"/>
      <c r="ILC40" s="27"/>
      <c r="ILD40" s="26"/>
      <c r="ILE40" s="27"/>
      <c r="ILF40" s="26"/>
      <c r="ILG40" s="27"/>
      <c r="ILH40" s="26"/>
      <c r="ILI40" s="27"/>
      <c r="ILJ40" s="26"/>
      <c r="ILK40" s="27"/>
      <c r="ILL40" s="26"/>
      <c r="ILM40" s="27"/>
      <c r="ILN40" s="26"/>
      <c r="ILO40" s="27"/>
      <c r="ILP40" s="26"/>
      <c r="ILQ40" s="27"/>
      <c r="ILR40" s="26"/>
      <c r="ILS40" s="27"/>
      <c r="ILT40" s="26"/>
      <c r="ILU40" s="27"/>
      <c r="ILV40" s="26"/>
      <c r="ILW40" s="27"/>
      <c r="ILX40" s="26"/>
      <c r="ILY40" s="27"/>
      <c r="ILZ40" s="26"/>
      <c r="IMA40" s="27"/>
      <c r="IMB40" s="26"/>
      <c r="IMC40" s="27"/>
      <c r="IMD40" s="26"/>
      <c r="IME40" s="27"/>
      <c r="IMF40" s="26"/>
      <c r="IMG40" s="27"/>
      <c r="IMH40" s="26"/>
      <c r="IMI40" s="27"/>
      <c r="IMJ40" s="26"/>
      <c r="IMK40" s="27"/>
      <c r="IML40" s="26"/>
      <c r="IMM40" s="27"/>
      <c r="IMN40" s="26"/>
      <c r="IMO40" s="27"/>
      <c r="IMP40" s="26"/>
      <c r="IMQ40" s="27"/>
      <c r="IMR40" s="26"/>
      <c r="IMS40" s="27"/>
      <c r="IMT40" s="26"/>
      <c r="IMU40" s="27"/>
      <c r="IMV40" s="26"/>
      <c r="IMW40" s="27"/>
      <c r="IMX40" s="26"/>
      <c r="IMY40" s="27"/>
      <c r="IMZ40" s="26"/>
      <c r="INA40" s="27"/>
      <c r="INB40" s="26"/>
      <c r="INC40" s="27"/>
      <c r="IND40" s="26"/>
      <c r="INE40" s="27"/>
      <c r="INF40" s="26"/>
      <c r="ING40" s="27"/>
      <c r="INH40" s="26"/>
      <c r="INI40" s="27"/>
      <c r="INJ40" s="26"/>
      <c r="INK40" s="27"/>
      <c r="INL40" s="26"/>
      <c r="INM40" s="27"/>
      <c r="INN40" s="26"/>
      <c r="INO40" s="27"/>
      <c r="INP40" s="26"/>
      <c r="INQ40" s="27"/>
      <c r="INR40" s="26"/>
      <c r="INS40" s="27"/>
      <c r="INT40" s="26"/>
      <c r="INU40" s="27"/>
      <c r="INV40" s="26"/>
      <c r="INW40" s="27"/>
      <c r="INX40" s="26"/>
      <c r="INY40" s="27"/>
      <c r="INZ40" s="26"/>
      <c r="IOA40" s="27"/>
      <c r="IOB40" s="26"/>
      <c r="IOC40" s="27"/>
      <c r="IOD40" s="26"/>
      <c r="IOE40" s="27"/>
      <c r="IOF40" s="26"/>
      <c r="IOG40" s="27"/>
      <c r="IOH40" s="26"/>
      <c r="IOI40" s="27"/>
      <c r="IOJ40" s="26"/>
      <c r="IOK40" s="27"/>
      <c r="IOL40" s="26"/>
      <c r="IOM40" s="27"/>
      <c r="ION40" s="26"/>
      <c r="IOO40" s="27"/>
      <c r="IOP40" s="26"/>
      <c r="IOQ40" s="27"/>
      <c r="IOR40" s="26"/>
      <c r="IOS40" s="27"/>
      <c r="IOT40" s="26"/>
      <c r="IOU40" s="27"/>
      <c r="IOV40" s="26"/>
      <c r="IOW40" s="27"/>
      <c r="IOX40" s="26"/>
      <c r="IOY40" s="27"/>
      <c r="IOZ40" s="26"/>
      <c r="IPA40" s="27"/>
      <c r="IPB40" s="26"/>
      <c r="IPC40" s="27"/>
      <c r="IPD40" s="26"/>
      <c r="IPE40" s="27"/>
      <c r="IPF40" s="26"/>
      <c r="IPG40" s="27"/>
      <c r="IPH40" s="26"/>
      <c r="IPI40" s="27"/>
      <c r="IPJ40" s="26"/>
      <c r="IPK40" s="27"/>
      <c r="IPL40" s="26"/>
      <c r="IPM40" s="27"/>
      <c r="IPN40" s="26"/>
      <c r="IPO40" s="27"/>
      <c r="IPP40" s="26"/>
      <c r="IPQ40" s="27"/>
      <c r="IPR40" s="26"/>
      <c r="IPS40" s="27"/>
      <c r="IPT40" s="26"/>
      <c r="IPU40" s="27"/>
      <c r="IPV40" s="26"/>
      <c r="IPW40" s="27"/>
      <c r="IPX40" s="26"/>
      <c r="IPY40" s="27"/>
      <c r="IPZ40" s="26"/>
      <c r="IQA40" s="27"/>
      <c r="IQB40" s="26"/>
      <c r="IQC40" s="27"/>
      <c r="IQD40" s="26"/>
      <c r="IQE40" s="27"/>
      <c r="IQF40" s="26"/>
      <c r="IQG40" s="27"/>
      <c r="IQH40" s="26"/>
      <c r="IQI40" s="27"/>
      <c r="IQJ40" s="26"/>
      <c r="IQK40" s="27"/>
      <c r="IQL40" s="26"/>
      <c r="IQM40" s="27"/>
      <c r="IQN40" s="26"/>
      <c r="IQO40" s="27"/>
      <c r="IQP40" s="26"/>
      <c r="IQQ40" s="27"/>
      <c r="IQR40" s="26"/>
      <c r="IQS40" s="27"/>
      <c r="IQT40" s="26"/>
      <c r="IQU40" s="27"/>
      <c r="IQV40" s="26"/>
      <c r="IQW40" s="27"/>
      <c r="IQX40" s="26"/>
      <c r="IQY40" s="27"/>
      <c r="IQZ40" s="26"/>
      <c r="IRA40" s="27"/>
      <c r="IRB40" s="26"/>
      <c r="IRC40" s="27"/>
      <c r="IRD40" s="26"/>
      <c r="IRE40" s="27"/>
      <c r="IRF40" s="26"/>
      <c r="IRG40" s="27"/>
      <c r="IRH40" s="26"/>
      <c r="IRI40" s="27"/>
      <c r="IRJ40" s="26"/>
      <c r="IRK40" s="27"/>
      <c r="IRL40" s="26"/>
      <c r="IRM40" s="27"/>
      <c r="IRN40" s="26"/>
      <c r="IRO40" s="27"/>
      <c r="IRP40" s="26"/>
      <c r="IRQ40" s="27"/>
      <c r="IRR40" s="26"/>
      <c r="IRS40" s="27"/>
      <c r="IRT40" s="26"/>
      <c r="IRU40" s="27"/>
      <c r="IRV40" s="26"/>
      <c r="IRW40" s="27"/>
      <c r="IRX40" s="26"/>
      <c r="IRY40" s="27"/>
      <c r="IRZ40" s="26"/>
      <c r="ISA40" s="27"/>
      <c r="ISB40" s="26"/>
      <c r="ISC40" s="27"/>
      <c r="ISD40" s="26"/>
      <c r="ISE40" s="27"/>
      <c r="ISF40" s="26"/>
      <c r="ISG40" s="27"/>
      <c r="ISH40" s="26"/>
      <c r="ISI40" s="27"/>
      <c r="ISJ40" s="26"/>
      <c r="ISK40" s="27"/>
      <c r="ISL40" s="26"/>
      <c r="ISM40" s="27"/>
      <c r="ISN40" s="26"/>
      <c r="ISO40" s="27"/>
      <c r="ISP40" s="26"/>
      <c r="ISQ40" s="27"/>
      <c r="ISR40" s="26"/>
      <c r="ISS40" s="27"/>
      <c r="IST40" s="26"/>
      <c r="ISU40" s="27"/>
      <c r="ISV40" s="26"/>
      <c r="ISW40" s="27"/>
      <c r="ISX40" s="26"/>
      <c r="ISY40" s="27"/>
      <c r="ISZ40" s="26"/>
      <c r="ITA40" s="27"/>
      <c r="ITB40" s="26"/>
      <c r="ITC40" s="27"/>
      <c r="ITD40" s="26"/>
      <c r="ITE40" s="27"/>
      <c r="ITF40" s="26"/>
      <c r="ITG40" s="27"/>
      <c r="ITH40" s="26"/>
      <c r="ITI40" s="27"/>
      <c r="ITJ40" s="26"/>
      <c r="ITK40" s="27"/>
      <c r="ITL40" s="26"/>
      <c r="ITM40" s="27"/>
      <c r="ITN40" s="26"/>
      <c r="ITO40" s="27"/>
      <c r="ITP40" s="26"/>
      <c r="ITQ40" s="27"/>
      <c r="ITR40" s="26"/>
      <c r="ITS40" s="27"/>
      <c r="ITT40" s="26"/>
      <c r="ITU40" s="27"/>
      <c r="ITV40" s="26"/>
      <c r="ITW40" s="27"/>
      <c r="ITX40" s="26"/>
      <c r="ITY40" s="27"/>
      <c r="ITZ40" s="26"/>
      <c r="IUA40" s="27"/>
      <c r="IUB40" s="26"/>
      <c r="IUC40" s="27"/>
      <c r="IUD40" s="26"/>
      <c r="IUE40" s="27"/>
      <c r="IUF40" s="26"/>
      <c r="IUG40" s="27"/>
      <c r="IUH40" s="26"/>
      <c r="IUI40" s="27"/>
      <c r="IUJ40" s="26"/>
      <c r="IUK40" s="27"/>
      <c r="IUL40" s="26"/>
      <c r="IUM40" s="27"/>
      <c r="IUN40" s="26"/>
      <c r="IUO40" s="27"/>
      <c r="IUP40" s="26"/>
      <c r="IUQ40" s="27"/>
      <c r="IUR40" s="26"/>
      <c r="IUS40" s="27"/>
      <c r="IUT40" s="26"/>
      <c r="IUU40" s="27"/>
      <c r="IUV40" s="26"/>
      <c r="IUW40" s="27"/>
      <c r="IUX40" s="26"/>
      <c r="IUY40" s="27"/>
      <c r="IUZ40" s="26"/>
      <c r="IVA40" s="27"/>
      <c r="IVB40" s="26"/>
      <c r="IVC40" s="27"/>
      <c r="IVD40" s="26"/>
      <c r="IVE40" s="27"/>
      <c r="IVF40" s="26"/>
      <c r="IVG40" s="27"/>
      <c r="IVH40" s="26"/>
      <c r="IVI40" s="27"/>
      <c r="IVJ40" s="26"/>
      <c r="IVK40" s="27"/>
      <c r="IVL40" s="26"/>
      <c r="IVM40" s="27"/>
      <c r="IVN40" s="26"/>
      <c r="IVO40" s="27"/>
      <c r="IVP40" s="26"/>
      <c r="IVQ40" s="27"/>
      <c r="IVR40" s="26"/>
      <c r="IVS40" s="27"/>
      <c r="IVT40" s="26"/>
      <c r="IVU40" s="27"/>
      <c r="IVV40" s="26"/>
      <c r="IVW40" s="27"/>
      <c r="IVX40" s="26"/>
      <c r="IVY40" s="27"/>
      <c r="IVZ40" s="26"/>
      <c r="IWA40" s="27"/>
      <c r="IWB40" s="26"/>
      <c r="IWC40" s="27"/>
      <c r="IWD40" s="26"/>
      <c r="IWE40" s="27"/>
      <c r="IWF40" s="26"/>
      <c r="IWG40" s="27"/>
      <c r="IWH40" s="26"/>
      <c r="IWI40" s="27"/>
      <c r="IWJ40" s="26"/>
      <c r="IWK40" s="27"/>
      <c r="IWL40" s="26"/>
      <c r="IWM40" s="27"/>
      <c r="IWN40" s="26"/>
      <c r="IWO40" s="27"/>
      <c r="IWP40" s="26"/>
      <c r="IWQ40" s="27"/>
      <c r="IWR40" s="26"/>
      <c r="IWS40" s="27"/>
      <c r="IWT40" s="26"/>
      <c r="IWU40" s="27"/>
      <c r="IWV40" s="26"/>
      <c r="IWW40" s="27"/>
      <c r="IWX40" s="26"/>
      <c r="IWY40" s="27"/>
      <c r="IWZ40" s="26"/>
      <c r="IXA40" s="27"/>
      <c r="IXB40" s="26"/>
      <c r="IXC40" s="27"/>
      <c r="IXD40" s="26"/>
      <c r="IXE40" s="27"/>
      <c r="IXF40" s="26"/>
      <c r="IXG40" s="27"/>
      <c r="IXH40" s="26"/>
      <c r="IXI40" s="27"/>
      <c r="IXJ40" s="26"/>
      <c r="IXK40" s="27"/>
      <c r="IXL40" s="26"/>
      <c r="IXM40" s="27"/>
      <c r="IXN40" s="26"/>
      <c r="IXO40" s="27"/>
      <c r="IXP40" s="26"/>
      <c r="IXQ40" s="27"/>
      <c r="IXR40" s="26"/>
      <c r="IXS40" s="27"/>
      <c r="IXT40" s="26"/>
      <c r="IXU40" s="27"/>
      <c r="IXV40" s="26"/>
      <c r="IXW40" s="27"/>
      <c r="IXX40" s="26"/>
      <c r="IXY40" s="27"/>
      <c r="IXZ40" s="26"/>
      <c r="IYA40" s="27"/>
      <c r="IYB40" s="26"/>
      <c r="IYC40" s="27"/>
      <c r="IYD40" s="26"/>
      <c r="IYE40" s="27"/>
      <c r="IYF40" s="26"/>
      <c r="IYG40" s="27"/>
      <c r="IYH40" s="26"/>
      <c r="IYI40" s="27"/>
      <c r="IYJ40" s="26"/>
      <c r="IYK40" s="27"/>
      <c r="IYL40" s="26"/>
      <c r="IYM40" s="27"/>
      <c r="IYN40" s="26"/>
      <c r="IYO40" s="27"/>
      <c r="IYP40" s="26"/>
      <c r="IYQ40" s="27"/>
      <c r="IYR40" s="26"/>
      <c r="IYS40" s="27"/>
      <c r="IYT40" s="26"/>
      <c r="IYU40" s="27"/>
      <c r="IYV40" s="26"/>
      <c r="IYW40" s="27"/>
      <c r="IYX40" s="26"/>
      <c r="IYY40" s="27"/>
      <c r="IYZ40" s="26"/>
      <c r="IZA40" s="27"/>
      <c r="IZB40" s="26"/>
      <c r="IZC40" s="27"/>
      <c r="IZD40" s="26"/>
      <c r="IZE40" s="27"/>
      <c r="IZF40" s="26"/>
      <c r="IZG40" s="27"/>
      <c r="IZH40" s="26"/>
      <c r="IZI40" s="27"/>
      <c r="IZJ40" s="26"/>
      <c r="IZK40" s="27"/>
      <c r="IZL40" s="26"/>
      <c r="IZM40" s="27"/>
      <c r="IZN40" s="26"/>
      <c r="IZO40" s="27"/>
      <c r="IZP40" s="26"/>
      <c r="IZQ40" s="27"/>
      <c r="IZR40" s="26"/>
      <c r="IZS40" s="27"/>
      <c r="IZT40" s="26"/>
      <c r="IZU40" s="27"/>
      <c r="IZV40" s="26"/>
      <c r="IZW40" s="27"/>
      <c r="IZX40" s="26"/>
      <c r="IZY40" s="27"/>
      <c r="IZZ40" s="26"/>
      <c r="JAA40" s="27"/>
      <c r="JAB40" s="26"/>
      <c r="JAC40" s="27"/>
      <c r="JAD40" s="26"/>
      <c r="JAE40" s="27"/>
      <c r="JAF40" s="26"/>
      <c r="JAG40" s="27"/>
      <c r="JAH40" s="26"/>
      <c r="JAI40" s="27"/>
      <c r="JAJ40" s="26"/>
      <c r="JAK40" s="27"/>
      <c r="JAL40" s="26"/>
      <c r="JAM40" s="27"/>
      <c r="JAN40" s="26"/>
      <c r="JAO40" s="27"/>
      <c r="JAP40" s="26"/>
      <c r="JAQ40" s="27"/>
      <c r="JAR40" s="26"/>
      <c r="JAS40" s="27"/>
      <c r="JAT40" s="26"/>
      <c r="JAU40" s="27"/>
      <c r="JAV40" s="26"/>
      <c r="JAW40" s="27"/>
      <c r="JAX40" s="26"/>
      <c r="JAY40" s="27"/>
      <c r="JAZ40" s="26"/>
      <c r="JBA40" s="27"/>
      <c r="JBB40" s="26"/>
      <c r="JBC40" s="27"/>
      <c r="JBD40" s="26"/>
      <c r="JBE40" s="27"/>
      <c r="JBF40" s="26"/>
      <c r="JBG40" s="27"/>
      <c r="JBH40" s="26"/>
      <c r="JBI40" s="27"/>
      <c r="JBJ40" s="26"/>
      <c r="JBK40" s="27"/>
      <c r="JBL40" s="26"/>
      <c r="JBM40" s="27"/>
      <c r="JBN40" s="26"/>
      <c r="JBO40" s="27"/>
      <c r="JBP40" s="26"/>
      <c r="JBQ40" s="27"/>
      <c r="JBR40" s="26"/>
      <c r="JBS40" s="27"/>
      <c r="JBT40" s="26"/>
      <c r="JBU40" s="27"/>
      <c r="JBV40" s="26"/>
      <c r="JBW40" s="27"/>
      <c r="JBX40" s="26"/>
      <c r="JBY40" s="27"/>
      <c r="JBZ40" s="26"/>
      <c r="JCA40" s="27"/>
      <c r="JCB40" s="26"/>
      <c r="JCC40" s="27"/>
      <c r="JCD40" s="26"/>
      <c r="JCE40" s="27"/>
      <c r="JCF40" s="26"/>
      <c r="JCG40" s="27"/>
      <c r="JCH40" s="26"/>
      <c r="JCI40" s="27"/>
      <c r="JCJ40" s="26"/>
      <c r="JCK40" s="27"/>
      <c r="JCL40" s="26"/>
      <c r="JCM40" s="27"/>
      <c r="JCN40" s="26"/>
      <c r="JCO40" s="27"/>
      <c r="JCP40" s="26"/>
      <c r="JCQ40" s="27"/>
      <c r="JCR40" s="26"/>
      <c r="JCS40" s="27"/>
      <c r="JCT40" s="26"/>
      <c r="JCU40" s="27"/>
      <c r="JCV40" s="26"/>
      <c r="JCW40" s="27"/>
      <c r="JCX40" s="26"/>
      <c r="JCY40" s="27"/>
      <c r="JCZ40" s="26"/>
      <c r="JDA40" s="27"/>
      <c r="JDB40" s="26"/>
      <c r="JDC40" s="27"/>
      <c r="JDD40" s="26"/>
      <c r="JDE40" s="27"/>
      <c r="JDF40" s="26"/>
      <c r="JDG40" s="27"/>
      <c r="JDH40" s="26"/>
      <c r="JDI40" s="27"/>
      <c r="JDJ40" s="26"/>
      <c r="JDK40" s="27"/>
      <c r="JDL40" s="26"/>
      <c r="JDM40" s="27"/>
      <c r="JDN40" s="26"/>
      <c r="JDO40" s="27"/>
      <c r="JDP40" s="26"/>
      <c r="JDQ40" s="27"/>
      <c r="JDR40" s="26"/>
      <c r="JDS40" s="27"/>
      <c r="JDT40" s="26"/>
      <c r="JDU40" s="27"/>
      <c r="JDV40" s="26"/>
      <c r="JDW40" s="27"/>
      <c r="JDX40" s="26"/>
      <c r="JDY40" s="27"/>
      <c r="JDZ40" s="26"/>
      <c r="JEA40" s="27"/>
      <c r="JEB40" s="26"/>
      <c r="JEC40" s="27"/>
      <c r="JED40" s="26"/>
      <c r="JEE40" s="27"/>
      <c r="JEF40" s="26"/>
      <c r="JEG40" s="27"/>
      <c r="JEH40" s="26"/>
      <c r="JEI40" s="27"/>
      <c r="JEJ40" s="26"/>
      <c r="JEK40" s="27"/>
      <c r="JEL40" s="26"/>
      <c r="JEM40" s="27"/>
      <c r="JEN40" s="26"/>
      <c r="JEO40" s="27"/>
      <c r="JEP40" s="26"/>
      <c r="JEQ40" s="27"/>
      <c r="JER40" s="26"/>
      <c r="JES40" s="27"/>
      <c r="JET40" s="26"/>
      <c r="JEU40" s="27"/>
      <c r="JEV40" s="26"/>
      <c r="JEW40" s="27"/>
      <c r="JEX40" s="26"/>
      <c r="JEY40" s="27"/>
      <c r="JEZ40" s="26"/>
      <c r="JFA40" s="27"/>
      <c r="JFB40" s="26"/>
      <c r="JFC40" s="27"/>
      <c r="JFD40" s="26"/>
      <c r="JFE40" s="27"/>
      <c r="JFF40" s="26"/>
      <c r="JFG40" s="27"/>
      <c r="JFH40" s="26"/>
      <c r="JFI40" s="27"/>
      <c r="JFJ40" s="26"/>
      <c r="JFK40" s="27"/>
      <c r="JFL40" s="26"/>
      <c r="JFM40" s="27"/>
      <c r="JFN40" s="26"/>
      <c r="JFO40" s="27"/>
      <c r="JFP40" s="26"/>
      <c r="JFQ40" s="27"/>
      <c r="JFR40" s="26"/>
      <c r="JFS40" s="27"/>
      <c r="JFT40" s="26"/>
      <c r="JFU40" s="27"/>
      <c r="JFV40" s="26"/>
      <c r="JFW40" s="27"/>
      <c r="JFX40" s="26"/>
      <c r="JFY40" s="27"/>
      <c r="JFZ40" s="26"/>
      <c r="JGA40" s="27"/>
      <c r="JGB40" s="26"/>
      <c r="JGC40" s="27"/>
      <c r="JGD40" s="26"/>
      <c r="JGE40" s="27"/>
      <c r="JGF40" s="26"/>
      <c r="JGG40" s="27"/>
      <c r="JGH40" s="26"/>
      <c r="JGI40" s="27"/>
      <c r="JGJ40" s="26"/>
      <c r="JGK40" s="27"/>
      <c r="JGL40" s="26"/>
      <c r="JGM40" s="27"/>
      <c r="JGN40" s="26"/>
      <c r="JGO40" s="27"/>
      <c r="JGP40" s="26"/>
      <c r="JGQ40" s="27"/>
      <c r="JGR40" s="26"/>
      <c r="JGS40" s="27"/>
      <c r="JGT40" s="26"/>
      <c r="JGU40" s="27"/>
      <c r="JGV40" s="26"/>
      <c r="JGW40" s="27"/>
      <c r="JGX40" s="26"/>
      <c r="JGY40" s="27"/>
      <c r="JGZ40" s="26"/>
      <c r="JHA40" s="27"/>
      <c r="JHB40" s="26"/>
      <c r="JHC40" s="27"/>
      <c r="JHD40" s="26"/>
      <c r="JHE40" s="27"/>
      <c r="JHF40" s="26"/>
      <c r="JHG40" s="27"/>
      <c r="JHH40" s="26"/>
      <c r="JHI40" s="27"/>
      <c r="JHJ40" s="26"/>
      <c r="JHK40" s="27"/>
      <c r="JHL40" s="26"/>
      <c r="JHM40" s="27"/>
      <c r="JHN40" s="26"/>
      <c r="JHO40" s="27"/>
      <c r="JHP40" s="26"/>
      <c r="JHQ40" s="27"/>
      <c r="JHR40" s="26"/>
      <c r="JHS40" s="27"/>
      <c r="JHT40" s="26"/>
      <c r="JHU40" s="27"/>
      <c r="JHV40" s="26"/>
      <c r="JHW40" s="27"/>
      <c r="JHX40" s="26"/>
      <c r="JHY40" s="27"/>
      <c r="JHZ40" s="26"/>
      <c r="JIA40" s="27"/>
      <c r="JIB40" s="26"/>
      <c r="JIC40" s="27"/>
      <c r="JID40" s="26"/>
      <c r="JIE40" s="27"/>
      <c r="JIF40" s="26"/>
      <c r="JIG40" s="27"/>
      <c r="JIH40" s="26"/>
      <c r="JII40" s="27"/>
      <c r="JIJ40" s="26"/>
      <c r="JIK40" s="27"/>
      <c r="JIL40" s="26"/>
      <c r="JIM40" s="27"/>
      <c r="JIN40" s="26"/>
      <c r="JIO40" s="27"/>
      <c r="JIP40" s="26"/>
      <c r="JIQ40" s="27"/>
      <c r="JIR40" s="26"/>
      <c r="JIS40" s="27"/>
      <c r="JIT40" s="26"/>
      <c r="JIU40" s="27"/>
      <c r="JIV40" s="26"/>
      <c r="JIW40" s="27"/>
      <c r="JIX40" s="26"/>
      <c r="JIY40" s="27"/>
      <c r="JIZ40" s="26"/>
      <c r="JJA40" s="27"/>
      <c r="JJB40" s="26"/>
      <c r="JJC40" s="27"/>
      <c r="JJD40" s="26"/>
      <c r="JJE40" s="27"/>
      <c r="JJF40" s="26"/>
      <c r="JJG40" s="27"/>
      <c r="JJH40" s="26"/>
      <c r="JJI40" s="27"/>
      <c r="JJJ40" s="26"/>
      <c r="JJK40" s="27"/>
      <c r="JJL40" s="26"/>
      <c r="JJM40" s="27"/>
      <c r="JJN40" s="26"/>
      <c r="JJO40" s="27"/>
      <c r="JJP40" s="26"/>
      <c r="JJQ40" s="27"/>
      <c r="JJR40" s="26"/>
      <c r="JJS40" s="27"/>
      <c r="JJT40" s="26"/>
      <c r="JJU40" s="27"/>
      <c r="JJV40" s="26"/>
      <c r="JJW40" s="27"/>
      <c r="JJX40" s="26"/>
      <c r="JJY40" s="27"/>
      <c r="JJZ40" s="26"/>
      <c r="JKA40" s="27"/>
      <c r="JKB40" s="26"/>
      <c r="JKC40" s="27"/>
      <c r="JKD40" s="26"/>
      <c r="JKE40" s="27"/>
      <c r="JKF40" s="26"/>
      <c r="JKG40" s="27"/>
      <c r="JKH40" s="26"/>
      <c r="JKI40" s="27"/>
      <c r="JKJ40" s="26"/>
      <c r="JKK40" s="27"/>
      <c r="JKL40" s="26"/>
      <c r="JKM40" s="27"/>
      <c r="JKN40" s="26"/>
      <c r="JKO40" s="27"/>
      <c r="JKP40" s="26"/>
      <c r="JKQ40" s="27"/>
      <c r="JKR40" s="26"/>
      <c r="JKS40" s="27"/>
      <c r="JKT40" s="26"/>
      <c r="JKU40" s="27"/>
      <c r="JKV40" s="26"/>
      <c r="JKW40" s="27"/>
      <c r="JKX40" s="26"/>
      <c r="JKY40" s="27"/>
      <c r="JKZ40" s="26"/>
      <c r="JLA40" s="27"/>
      <c r="JLB40" s="26"/>
      <c r="JLC40" s="27"/>
      <c r="JLD40" s="26"/>
      <c r="JLE40" s="27"/>
      <c r="JLF40" s="26"/>
      <c r="JLG40" s="27"/>
      <c r="JLH40" s="26"/>
      <c r="JLI40" s="27"/>
      <c r="JLJ40" s="26"/>
      <c r="JLK40" s="27"/>
      <c r="JLL40" s="26"/>
      <c r="JLM40" s="27"/>
      <c r="JLN40" s="26"/>
      <c r="JLO40" s="27"/>
      <c r="JLP40" s="26"/>
      <c r="JLQ40" s="27"/>
      <c r="JLR40" s="26"/>
      <c r="JLS40" s="27"/>
      <c r="JLT40" s="26"/>
      <c r="JLU40" s="27"/>
      <c r="JLV40" s="26"/>
      <c r="JLW40" s="27"/>
      <c r="JLX40" s="26"/>
      <c r="JLY40" s="27"/>
      <c r="JLZ40" s="26"/>
      <c r="JMA40" s="27"/>
      <c r="JMB40" s="26"/>
      <c r="JMC40" s="27"/>
      <c r="JMD40" s="26"/>
      <c r="JME40" s="27"/>
      <c r="JMF40" s="26"/>
      <c r="JMG40" s="27"/>
      <c r="JMH40" s="26"/>
      <c r="JMI40" s="27"/>
      <c r="JMJ40" s="26"/>
      <c r="JMK40" s="27"/>
      <c r="JML40" s="26"/>
      <c r="JMM40" s="27"/>
      <c r="JMN40" s="26"/>
      <c r="JMO40" s="27"/>
      <c r="JMP40" s="26"/>
      <c r="JMQ40" s="27"/>
      <c r="JMR40" s="26"/>
      <c r="JMS40" s="27"/>
      <c r="JMT40" s="26"/>
      <c r="JMU40" s="27"/>
      <c r="JMV40" s="26"/>
      <c r="JMW40" s="27"/>
      <c r="JMX40" s="26"/>
      <c r="JMY40" s="27"/>
      <c r="JMZ40" s="26"/>
      <c r="JNA40" s="27"/>
      <c r="JNB40" s="26"/>
      <c r="JNC40" s="27"/>
      <c r="JND40" s="26"/>
      <c r="JNE40" s="27"/>
      <c r="JNF40" s="26"/>
      <c r="JNG40" s="27"/>
      <c r="JNH40" s="26"/>
      <c r="JNI40" s="27"/>
      <c r="JNJ40" s="26"/>
      <c r="JNK40" s="27"/>
      <c r="JNL40" s="26"/>
      <c r="JNM40" s="27"/>
      <c r="JNN40" s="26"/>
      <c r="JNO40" s="27"/>
      <c r="JNP40" s="26"/>
      <c r="JNQ40" s="27"/>
      <c r="JNR40" s="26"/>
      <c r="JNS40" s="27"/>
      <c r="JNT40" s="26"/>
      <c r="JNU40" s="27"/>
      <c r="JNV40" s="26"/>
      <c r="JNW40" s="27"/>
      <c r="JNX40" s="26"/>
      <c r="JNY40" s="27"/>
      <c r="JNZ40" s="26"/>
      <c r="JOA40" s="27"/>
      <c r="JOB40" s="26"/>
      <c r="JOC40" s="27"/>
      <c r="JOD40" s="26"/>
      <c r="JOE40" s="27"/>
      <c r="JOF40" s="26"/>
      <c r="JOG40" s="27"/>
      <c r="JOH40" s="26"/>
      <c r="JOI40" s="27"/>
      <c r="JOJ40" s="26"/>
      <c r="JOK40" s="27"/>
      <c r="JOL40" s="26"/>
      <c r="JOM40" s="27"/>
      <c r="JON40" s="26"/>
      <c r="JOO40" s="27"/>
      <c r="JOP40" s="26"/>
      <c r="JOQ40" s="27"/>
      <c r="JOR40" s="26"/>
      <c r="JOS40" s="27"/>
      <c r="JOT40" s="26"/>
      <c r="JOU40" s="27"/>
      <c r="JOV40" s="26"/>
      <c r="JOW40" s="27"/>
      <c r="JOX40" s="26"/>
      <c r="JOY40" s="27"/>
      <c r="JOZ40" s="26"/>
      <c r="JPA40" s="27"/>
      <c r="JPB40" s="26"/>
      <c r="JPC40" s="27"/>
      <c r="JPD40" s="26"/>
      <c r="JPE40" s="27"/>
      <c r="JPF40" s="26"/>
      <c r="JPG40" s="27"/>
      <c r="JPH40" s="26"/>
      <c r="JPI40" s="27"/>
      <c r="JPJ40" s="26"/>
      <c r="JPK40" s="27"/>
      <c r="JPL40" s="26"/>
      <c r="JPM40" s="27"/>
      <c r="JPN40" s="26"/>
      <c r="JPO40" s="27"/>
      <c r="JPP40" s="26"/>
      <c r="JPQ40" s="27"/>
      <c r="JPR40" s="26"/>
      <c r="JPS40" s="27"/>
      <c r="JPT40" s="26"/>
      <c r="JPU40" s="27"/>
      <c r="JPV40" s="26"/>
      <c r="JPW40" s="27"/>
      <c r="JPX40" s="26"/>
      <c r="JPY40" s="27"/>
      <c r="JPZ40" s="26"/>
      <c r="JQA40" s="27"/>
      <c r="JQB40" s="26"/>
      <c r="JQC40" s="27"/>
      <c r="JQD40" s="26"/>
      <c r="JQE40" s="27"/>
      <c r="JQF40" s="26"/>
      <c r="JQG40" s="27"/>
      <c r="JQH40" s="26"/>
      <c r="JQI40" s="27"/>
      <c r="JQJ40" s="26"/>
      <c r="JQK40" s="27"/>
      <c r="JQL40" s="26"/>
      <c r="JQM40" s="27"/>
      <c r="JQN40" s="26"/>
      <c r="JQO40" s="27"/>
      <c r="JQP40" s="26"/>
      <c r="JQQ40" s="27"/>
      <c r="JQR40" s="26"/>
      <c r="JQS40" s="27"/>
      <c r="JQT40" s="26"/>
      <c r="JQU40" s="27"/>
      <c r="JQV40" s="26"/>
      <c r="JQW40" s="27"/>
      <c r="JQX40" s="26"/>
      <c r="JQY40" s="27"/>
      <c r="JQZ40" s="26"/>
      <c r="JRA40" s="27"/>
      <c r="JRB40" s="26"/>
      <c r="JRC40" s="27"/>
      <c r="JRD40" s="26"/>
      <c r="JRE40" s="27"/>
      <c r="JRF40" s="26"/>
      <c r="JRG40" s="27"/>
      <c r="JRH40" s="26"/>
      <c r="JRI40" s="27"/>
      <c r="JRJ40" s="26"/>
      <c r="JRK40" s="27"/>
      <c r="JRL40" s="26"/>
      <c r="JRM40" s="27"/>
      <c r="JRN40" s="26"/>
      <c r="JRO40" s="27"/>
      <c r="JRP40" s="26"/>
      <c r="JRQ40" s="27"/>
      <c r="JRR40" s="26"/>
      <c r="JRS40" s="27"/>
      <c r="JRT40" s="26"/>
      <c r="JRU40" s="27"/>
      <c r="JRV40" s="26"/>
      <c r="JRW40" s="27"/>
      <c r="JRX40" s="26"/>
      <c r="JRY40" s="27"/>
      <c r="JRZ40" s="26"/>
      <c r="JSA40" s="27"/>
      <c r="JSB40" s="26"/>
      <c r="JSC40" s="27"/>
      <c r="JSD40" s="26"/>
      <c r="JSE40" s="27"/>
      <c r="JSF40" s="26"/>
      <c r="JSG40" s="27"/>
      <c r="JSH40" s="26"/>
      <c r="JSI40" s="27"/>
      <c r="JSJ40" s="26"/>
      <c r="JSK40" s="27"/>
      <c r="JSL40" s="26"/>
      <c r="JSM40" s="27"/>
      <c r="JSN40" s="26"/>
      <c r="JSO40" s="27"/>
      <c r="JSP40" s="26"/>
      <c r="JSQ40" s="27"/>
      <c r="JSR40" s="26"/>
      <c r="JSS40" s="27"/>
      <c r="JST40" s="26"/>
      <c r="JSU40" s="27"/>
      <c r="JSV40" s="26"/>
      <c r="JSW40" s="27"/>
      <c r="JSX40" s="26"/>
      <c r="JSY40" s="27"/>
      <c r="JSZ40" s="26"/>
      <c r="JTA40" s="27"/>
      <c r="JTB40" s="26"/>
      <c r="JTC40" s="27"/>
      <c r="JTD40" s="26"/>
      <c r="JTE40" s="27"/>
      <c r="JTF40" s="26"/>
      <c r="JTG40" s="27"/>
      <c r="JTH40" s="26"/>
      <c r="JTI40" s="27"/>
      <c r="JTJ40" s="26"/>
      <c r="JTK40" s="27"/>
      <c r="JTL40" s="26"/>
      <c r="JTM40" s="27"/>
      <c r="JTN40" s="26"/>
      <c r="JTO40" s="27"/>
      <c r="JTP40" s="26"/>
      <c r="JTQ40" s="27"/>
      <c r="JTR40" s="26"/>
      <c r="JTS40" s="27"/>
      <c r="JTT40" s="26"/>
      <c r="JTU40" s="27"/>
      <c r="JTV40" s="26"/>
      <c r="JTW40" s="27"/>
      <c r="JTX40" s="26"/>
      <c r="JTY40" s="27"/>
      <c r="JTZ40" s="26"/>
      <c r="JUA40" s="27"/>
      <c r="JUB40" s="26"/>
      <c r="JUC40" s="27"/>
      <c r="JUD40" s="26"/>
      <c r="JUE40" s="27"/>
      <c r="JUF40" s="26"/>
      <c r="JUG40" s="27"/>
      <c r="JUH40" s="26"/>
      <c r="JUI40" s="27"/>
      <c r="JUJ40" s="26"/>
      <c r="JUK40" s="27"/>
      <c r="JUL40" s="26"/>
      <c r="JUM40" s="27"/>
      <c r="JUN40" s="26"/>
      <c r="JUO40" s="27"/>
      <c r="JUP40" s="26"/>
      <c r="JUQ40" s="27"/>
      <c r="JUR40" s="26"/>
      <c r="JUS40" s="27"/>
      <c r="JUT40" s="26"/>
      <c r="JUU40" s="27"/>
      <c r="JUV40" s="26"/>
      <c r="JUW40" s="27"/>
      <c r="JUX40" s="26"/>
      <c r="JUY40" s="27"/>
      <c r="JUZ40" s="26"/>
      <c r="JVA40" s="27"/>
      <c r="JVB40" s="26"/>
      <c r="JVC40" s="27"/>
      <c r="JVD40" s="26"/>
      <c r="JVE40" s="27"/>
      <c r="JVF40" s="26"/>
      <c r="JVG40" s="27"/>
      <c r="JVH40" s="26"/>
      <c r="JVI40" s="27"/>
      <c r="JVJ40" s="26"/>
      <c r="JVK40" s="27"/>
      <c r="JVL40" s="26"/>
      <c r="JVM40" s="27"/>
      <c r="JVN40" s="26"/>
      <c r="JVO40" s="27"/>
      <c r="JVP40" s="26"/>
      <c r="JVQ40" s="27"/>
      <c r="JVR40" s="26"/>
      <c r="JVS40" s="27"/>
      <c r="JVT40" s="26"/>
      <c r="JVU40" s="27"/>
      <c r="JVV40" s="26"/>
      <c r="JVW40" s="27"/>
      <c r="JVX40" s="26"/>
      <c r="JVY40" s="27"/>
      <c r="JVZ40" s="26"/>
      <c r="JWA40" s="27"/>
      <c r="JWB40" s="26"/>
      <c r="JWC40" s="27"/>
      <c r="JWD40" s="26"/>
      <c r="JWE40" s="27"/>
      <c r="JWF40" s="26"/>
      <c r="JWG40" s="27"/>
      <c r="JWH40" s="26"/>
      <c r="JWI40" s="27"/>
      <c r="JWJ40" s="26"/>
      <c r="JWK40" s="27"/>
      <c r="JWL40" s="26"/>
      <c r="JWM40" s="27"/>
      <c r="JWN40" s="26"/>
      <c r="JWO40" s="27"/>
      <c r="JWP40" s="26"/>
      <c r="JWQ40" s="27"/>
      <c r="JWR40" s="26"/>
      <c r="JWS40" s="27"/>
      <c r="JWT40" s="26"/>
      <c r="JWU40" s="27"/>
      <c r="JWV40" s="26"/>
      <c r="JWW40" s="27"/>
      <c r="JWX40" s="26"/>
      <c r="JWY40" s="27"/>
      <c r="JWZ40" s="26"/>
      <c r="JXA40" s="27"/>
      <c r="JXB40" s="26"/>
      <c r="JXC40" s="27"/>
      <c r="JXD40" s="26"/>
      <c r="JXE40" s="27"/>
      <c r="JXF40" s="26"/>
      <c r="JXG40" s="27"/>
      <c r="JXH40" s="26"/>
      <c r="JXI40" s="27"/>
      <c r="JXJ40" s="26"/>
      <c r="JXK40" s="27"/>
      <c r="JXL40" s="26"/>
      <c r="JXM40" s="27"/>
      <c r="JXN40" s="26"/>
      <c r="JXO40" s="27"/>
      <c r="JXP40" s="26"/>
      <c r="JXQ40" s="27"/>
      <c r="JXR40" s="26"/>
      <c r="JXS40" s="27"/>
      <c r="JXT40" s="26"/>
      <c r="JXU40" s="27"/>
      <c r="JXV40" s="26"/>
      <c r="JXW40" s="27"/>
      <c r="JXX40" s="26"/>
      <c r="JXY40" s="27"/>
      <c r="JXZ40" s="26"/>
      <c r="JYA40" s="27"/>
      <c r="JYB40" s="26"/>
      <c r="JYC40" s="27"/>
      <c r="JYD40" s="26"/>
      <c r="JYE40" s="27"/>
      <c r="JYF40" s="26"/>
      <c r="JYG40" s="27"/>
      <c r="JYH40" s="26"/>
      <c r="JYI40" s="27"/>
      <c r="JYJ40" s="26"/>
      <c r="JYK40" s="27"/>
      <c r="JYL40" s="26"/>
      <c r="JYM40" s="27"/>
      <c r="JYN40" s="26"/>
      <c r="JYO40" s="27"/>
      <c r="JYP40" s="26"/>
      <c r="JYQ40" s="27"/>
      <c r="JYR40" s="26"/>
      <c r="JYS40" s="27"/>
      <c r="JYT40" s="26"/>
      <c r="JYU40" s="27"/>
      <c r="JYV40" s="26"/>
      <c r="JYW40" s="27"/>
      <c r="JYX40" s="26"/>
      <c r="JYY40" s="27"/>
      <c r="JYZ40" s="26"/>
      <c r="JZA40" s="27"/>
      <c r="JZB40" s="26"/>
      <c r="JZC40" s="27"/>
      <c r="JZD40" s="26"/>
      <c r="JZE40" s="27"/>
      <c r="JZF40" s="26"/>
      <c r="JZG40" s="27"/>
      <c r="JZH40" s="26"/>
      <c r="JZI40" s="27"/>
      <c r="JZJ40" s="26"/>
      <c r="JZK40" s="27"/>
      <c r="JZL40" s="26"/>
      <c r="JZM40" s="27"/>
      <c r="JZN40" s="26"/>
      <c r="JZO40" s="27"/>
      <c r="JZP40" s="26"/>
      <c r="JZQ40" s="27"/>
      <c r="JZR40" s="26"/>
      <c r="JZS40" s="27"/>
      <c r="JZT40" s="26"/>
      <c r="JZU40" s="27"/>
      <c r="JZV40" s="26"/>
      <c r="JZW40" s="27"/>
      <c r="JZX40" s="26"/>
      <c r="JZY40" s="27"/>
      <c r="JZZ40" s="26"/>
      <c r="KAA40" s="27"/>
      <c r="KAB40" s="26"/>
      <c r="KAC40" s="27"/>
      <c r="KAD40" s="26"/>
      <c r="KAE40" s="27"/>
      <c r="KAF40" s="26"/>
      <c r="KAG40" s="27"/>
      <c r="KAH40" s="26"/>
      <c r="KAI40" s="27"/>
      <c r="KAJ40" s="26"/>
      <c r="KAK40" s="27"/>
      <c r="KAL40" s="26"/>
      <c r="KAM40" s="27"/>
      <c r="KAN40" s="26"/>
      <c r="KAO40" s="27"/>
      <c r="KAP40" s="26"/>
      <c r="KAQ40" s="27"/>
      <c r="KAR40" s="26"/>
      <c r="KAS40" s="27"/>
      <c r="KAT40" s="26"/>
      <c r="KAU40" s="27"/>
      <c r="KAV40" s="26"/>
      <c r="KAW40" s="27"/>
      <c r="KAX40" s="26"/>
      <c r="KAY40" s="27"/>
      <c r="KAZ40" s="26"/>
      <c r="KBA40" s="27"/>
      <c r="KBB40" s="26"/>
      <c r="KBC40" s="27"/>
      <c r="KBD40" s="26"/>
      <c r="KBE40" s="27"/>
      <c r="KBF40" s="26"/>
      <c r="KBG40" s="27"/>
      <c r="KBH40" s="26"/>
      <c r="KBI40" s="27"/>
      <c r="KBJ40" s="26"/>
      <c r="KBK40" s="27"/>
      <c r="KBL40" s="26"/>
      <c r="KBM40" s="27"/>
      <c r="KBN40" s="26"/>
      <c r="KBO40" s="27"/>
      <c r="KBP40" s="26"/>
      <c r="KBQ40" s="27"/>
      <c r="KBR40" s="26"/>
      <c r="KBS40" s="27"/>
      <c r="KBT40" s="26"/>
      <c r="KBU40" s="27"/>
      <c r="KBV40" s="26"/>
      <c r="KBW40" s="27"/>
      <c r="KBX40" s="26"/>
      <c r="KBY40" s="27"/>
      <c r="KBZ40" s="26"/>
      <c r="KCA40" s="27"/>
      <c r="KCB40" s="26"/>
      <c r="KCC40" s="27"/>
      <c r="KCD40" s="26"/>
      <c r="KCE40" s="27"/>
      <c r="KCF40" s="26"/>
      <c r="KCG40" s="27"/>
      <c r="KCH40" s="26"/>
      <c r="KCI40" s="27"/>
      <c r="KCJ40" s="26"/>
      <c r="KCK40" s="27"/>
      <c r="KCL40" s="26"/>
      <c r="KCM40" s="27"/>
      <c r="KCN40" s="26"/>
      <c r="KCO40" s="27"/>
      <c r="KCP40" s="26"/>
      <c r="KCQ40" s="27"/>
      <c r="KCR40" s="26"/>
      <c r="KCS40" s="27"/>
      <c r="KCT40" s="26"/>
      <c r="KCU40" s="27"/>
      <c r="KCV40" s="26"/>
      <c r="KCW40" s="27"/>
      <c r="KCX40" s="26"/>
      <c r="KCY40" s="27"/>
      <c r="KCZ40" s="26"/>
      <c r="KDA40" s="27"/>
      <c r="KDB40" s="26"/>
      <c r="KDC40" s="27"/>
      <c r="KDD40" s="26"/>
      <c r="KDE40" s="27"/>
      <c r="KDF40" s="26"/>
      <c r="KDG40" s="27"/>
      <c r="KDH40" s="26"/>
      <c r="KDI40" s="27"/>
      <c r="KDJ40" s="26"/>
      <c r="KDK40" s="27"/>
      <c r="KDL40" s="26"/>
      <c r="KDM40" s="27"/>
      <c r="KDN40" s="26"/>
      <c r="KDO40" s="27"/>
      <c r="KDP40" s="26"/>
      <c r="KDQ40" s="27"/>
      <c r="KDR40" s="26"/>
      <c r="KDS40" s="27"/>
      <c r="KDT40" s="26"/>
      <c r="KDU40" s="27"/>
      <c r="KDV40" s="26"/>
      <c r="KDW40" s="27"/>
      <c r="KDX40" s="26"/>
      <c r="KDY40" s="27"/>
      <c r="KDZ40" s="26"/>
      <c r="KEA40" s="27"/>
      <c r="KEB40" s="26"/>
      <c r="KEC40" s="27"/>
      <c r="KED40" s="26"/>
      <c r="KEE40" s="27"/>
      <c r="KEF40" s="26"/>
      <c r="KEG40" s="27"/>
      <c r="KEH40" s="26"/>
      <c r="KEI40" s="27"/>
      <c r="KEJ40" s="26"/>
      <c r="KEK40" s="27"/>
      <c r="KEL40" s="26"/>
      <c r="KEM40" s="27"/>
      <c r="KEN40" s="26"/>
      <c r="KEO40" s="27"/>
      <c r="KEP40" s="26"/>
      <c r="KEQ40" s="27"/>
      <c r="KER40" s="26"/>
      <c r="KES40" s="27"/>
      <c r="KET40" s="26"/>
      <c r="KEU40" s="27"/>
      <c r="KEV40" s="26"/>
      <c r="KEW40" s="27"/>
      <c r="KEX40" s="26"/>
      <c r="KEY40" s="27"/>
      <c r="KEZ40" s="26"/>
      <c r="KFA40" s="27"/>
      <c r="KFB40" s="26"/>
      <c r="KFC40" s="27"/>
      <c r="KFD40" s="26"/>
      <c r="KFE40" s="27"/>
      <c r="KFF40" s="26"/>
      <c r="KFG40" s="27"/>
      <c r="KFH40" s="26"/>
      <c r="KFI40" s="27"/>
      <c r="KFJ40" s="26"/>
      <c r="KFK40" s="27"/>
      <c r="KFL40" s="26"/>
      <c r="KFM40" s="27"/>
      <c r="KFN40" s="26"/>
      <c r="KFO40" s="27"/>
      <c r="KFP40" s="26"/>
      <c r="KFQ40" s="27"/>
      <c r="KFR40" s="26"/>
      <c r="KFS40" s="27"/>
      <c r="KFT40" s="26"/>
      <c r="KFU40" s="27"/>
      <c r="KFV40" s="26"/>
      <c r="KFW40" s="27"/>
      <c r="KFX40" s="26"/>
      <c r="KFY40" s="27"/>
      <c r="KFZ40" s="26"/>
      <c r="KGA40" s="27"/>
      <c r="KGB40" s="26"/>
      <c r="KGC40" s="27"/>
      <c r="KGD40" s="26"/>
      <c r="KGE40" s="27"/>
      <c r="KGF40" s="26"/>
      <c r="KGG40" s="27"/>
      <c r="KGH40" s="26"/>
      <c r="KGI40" s="27"/>
      <c r="KGJ40" s="26"/>
      <c r="KGK40" s="27"/>
      <c r="KGL40" s="26"/>
      <c r="KGM40" s="27"/>
      <c r="KGN40" s="26"/>
      <c r="KGO40" s="27"/>
      <c r="KGP40" s="26"/>
      <c r="KGQ40" s="27"/>
      <c r="KGR40" s="26"/>
      <c r="KGS40" s="27"/>
      <c r="KGT40" s="26"/>
      <c r="KGU40" s="27"/>
      <c r="KGV40" s="26"/>
      <c r="KGW40" s="27"/>
      <c r="KGX40" s="26"/>
      <c r="KGY40" s="27"/>
      <c r="KGZ40" s="26"/>
      <c r="KHA40" s="27"/>
      <c r="KHB40" s="26"/>
      <c r="KHC40" s="27"/>
      <c r="KHD40" s="26"/>
      <c r="KHE40" s="27"/>
      <c r="KHF40" s="26"/>
      <c r="KHG40" s="27"/>
      <c r="KHH40" s="26"/>
      <c r="KHI40" s="27"/>
      <c r="KHJ40" s="26"/>
      <c r="KHK40" s="27"/>
      <c r="KHL40" s="26"/>
      <c r="KHM40" s="27"/>
      <c r="KHN40" s="26"/>
      <c r="KHO40" s="27"/>
      <c r="KHP40" s="26"/>
      <c r="KHQ40" s="27"/>
      <c r="KHR40" s="26"/>
      <c r="KHS40" s="27"/>
      <c r="KHT40" s="26"/>
      <c r="KHU40" s="27"/>
      <c r="KHV40" s="26"/>
      <c r="KHW40" s="27"/>
      <c r="KHX40" s="26"/>
      <c r="KHY40" s="27"/>
      <c r="KHZ40" s="26"/>
      <c r="KIA40" s="27"/>
      <c r="KIB40" s="26"/>
      <c r="KIC40" s="27"/>
      <c r="KID40" s="26"/>
      <c r="KIE40" s="27"/>
      <c r="KIF40" s="26"/>
      <c r="KIG40" s="27"/>
      <c r="KIH40" s="26"/>
      <c r="KII40" s="27"/>
      <c r="KIJ40" s="26"/>
      <c r="KIK40" s="27"/>
      <c r="KIL40" s="26"/>
      <c r="KIM40" s="27"/>
      <c r="KIN40" s="26"/>
      <c r="KIO40" s="27"/>
      <c r="KIP40" s="26"/>
      <c r="KIQ40" s="27"/>
      <c r="KIR40" s="26"/>
      <c r="KIS40" s="27"/>
      <c r="KIT40" s="26"/>
      <c r="KIU40" s="27"/>
      <c r="KIV40" s="26"/>
      <c r="KIW40" s="27"/>
      <c r="KIX40" s="26"/>
      <c r="KIY40" s="27"/>
      <c r="KIZ40" s="26"/>
      <c r="KJA40" s="27"/>
      <c r="KJB40" s="26"/>
      <c r="KJC40" s="27"/>
      <c r="KJD40" s="26"/>
      <c r="KJE40" s="27"/>
      <c r="KJF40" s="26"/>
      <c r="KJG40" s="27"/>
      <c r="KJH40" s="26"/>
      <c r="KJI40" s="27"/>
      <c r="KJJ40" s="26"/>
      <c r="KJK40" s="27"/>
      <c r="KJL40" s="26"/>
      <c r="KJM40" s="27"/>
      <c r="KJN40" s="26"/>
      <c r="KJO40" s="27"/>
      <c r="KJP40" s="26"/>
      <c r="KJQ40" s="27"/>
      <c r="KJR40" s="26"/>
      <c r="KJS40" s="27"/>
      <c r="KJT40" s="26"/>
      <c r="KJU40" s="27"/>
      <c r="KJV40" s="26"/>
      <c r="KJW40" s="27"/>
      <c r="KJX40" s="26"/>
      <c r="KJY40" s="27"/>
      <c r="KJZ40" s="26"/>
      <c r="KKA40" s="27"/>
      <c r="KKB40" s="26"/>
      <c r="KKC40" s="27"/>
      <c r="KKD40" s="26"/>
      <c r="KKE40" s="27"/>
      <c r="KKF40" s="26"/>
      <c r="KKG40" s="27"/>
      <c r="KKH40" s="26"/>
      <c r="KKI40" s="27"/>
      <c r="KKJ40" s="26"/>
      <c r="KKK40" s="27"/>
      <c r="KKL40" s="26"/>
      <c r="KKM40" s="27"/>
      <c r="KKN40" s="26"/>
      <c r="KKO40" s="27"/>
      <c r="KKP40" s="26"/>
      <c r="KKQ40" s="27"/>
      <c r="KKR40" s="26"/>
      <c r="KKS40" s="27"/>
      <c r="KKT40" s="26"/>
      <c r="KKU40" s="27"/>
      <c r="KKV40" s="26"/>
      <c r="KKW40" s="27"/>
      <c r="KKX40" s="26"/>
      <c r="KKY40" s="27"/>
      <c r="KKZ40" s="26"/>
      <c r="KLA40" s="27"/>
      <c r="KLB40" s="26"/>
      <c r="KLC40" s="27"/>
      <c r="KLD40" s="26"/>
      <c r="KLE40" s="27"/>
      <c r="KLF40" s="26"/>
      <c r="KLG40" s="27"/>
      <c r="KLH40" s="26"/>
      <c r="KLI40" s="27"/>
      <c r="KLJ40" s="26"/>
      <c r="KLK40" s="27"/>
      <c r="KLL40" s="26"/>
      <c r="KLM40" s="27"/>
      <c r="KLN40" s="26"/>
      <c r="KLO40" s="27"/>
      <c r="KLP40" s="26"/>
      <c r="KLQ40" s="27"/>
      <c r="KLR40" s="26"/>
      <c r="KLS40" s="27"/>
      <c r="KLT40" s="26"/>
      <c r="KLU40" s="27"/>
      <c r="KLV40" s="26"/>
      <c r="KLW40" s="27"/>
      <c r="KLX40" s="26"/>
      <c r="KLY40" s="27"/>
      <c r="KLZ40" s="26"/>
      <c r="KMA40" s="27"/>
      <c r="KMB40" s="26"/>
      <c r="KMC40" s="27"/>
      <c r="KMD40" s="26"/>
      <c r="KME40" s="27"/>
      <c r="KMF40" s="26"/>
      <c r="KMG40" s="27"/>
      <c r="KMH40" s="26"/>
      <c r="KMI40" s="27"/>
      <c r="KMJ40" s="26"/>
      <c r="KMK40" s="27"/>
      <c r="KML40" s="26"/>
      <c r="KMM40" s="27"/>
      <c r="KMN40" s="26"/>
      <c r="KMO40" s="27"/>
      <c r="KMP40" s="26"/>
      <c r="KMQ40" s="27"/>
      <c r="KMR40" s="26"/>
      <c r="KMS40" s="27"/>
      <c r="KMT40" s="26"/>
      <c r="KMU40" s="27"/>
      <c r="KMV40" s="26"/>
      <c r="KMW40" s="27"/>
      <c r="KMX40" s="26"/>
      <c r="KMY40" s="27"/>
      <c r="KMZ40" s="26"/>
      <c r="KNA40" s="27"/>
      <c r="KNB40" s="26"/>
      <c r="KNC40" s="27"/>
      <c r="KND40" s="26"/>
      <c r="KNE40" s="27"/>
      <c r="KNF40" s="26"/>
      <c r="KNG40" s="27"/>
      <c r="KNH40" s="26"/>
      <c r="KNI40" s="27"/>
      <c r="KNJ40" s="26"/>
      <c r="KNK40" s="27"/>
      <c r="KNL40" s="26"/>
      <c r="KNM40" s="27"/>
      <c r="KNN40" s="26"/>
      <c r="KNO40" s="27"/>
      <c r="KNP40" s="26"/>
      <c r="KNQ40" s="27"/>
      <c r="KNR40" s="26"/>
      <c r="KNS40" s="27"/>
      <c r="KNT40" s="26"/>
      <c r="KNU40" s="27"/>
      <c r="KNV40" s="26"/>
      <c r="KNW40" s="27"/>
      <c r="KNX40" s="26"/>
      <c r="KNY40" s="27"/>
      <c r="KNZ40" s="26"/>
      <c r="KOA40" s="27"/>
      <c r="KOB40" s="26"/>
      <c r="KOC40" s="27"/>
      <c r="KOD40" s="26"/>
      <c r="KOE40" s="27"/>
      <c r="KOF40" s="26"/>
      <c r="KOG40" s="27"/>
      <c r="KOH40" s="26"/>
      <c r="KOI40" s="27"/>
      <c r="KOJ40" s="26"/>
      <c r="KOK40" s="27"/>
      <c r="KOL40" s="26"/>
      <c r="KOM40" s="27"/>
      <c r="KON40" s="26"/>
      <c r="KOO40" s="27"/>
      <c r="KOP40" s="26"/>
      <c r="KOQ40" s="27"/>
      <c r="KOR40" s="26"/>
      <c r="KOS40" s="27"/>
      <c r="KOT40" s="26"/>
      <c r="KOU40" s="27"/>
      <c r="KOV40" s="26"/>
      <c r="KOW40" s="27"/>
      <c r="KOX40" s="26"/>
      <c r="KOY40" s="27"/>
      <c r="KOZ40" s="26"/>
      <c r="KPA40" s="27"/>
      <c r="KPB40" s="26"/>
      <c r="KPC40" s="27"/>
      <c r="KPD40" s="26"/>
      <c r="KPE40" s="27"/>
      <c r="KPF40" s="26"/>
      <c r="KPG40" s="27"/>
      <c r="KPH40" s="26"/>
      <c r="KPI40" s="27"/>
      <c r="KPJ40" s="26"/>
      <c r="KPK40" s="27"/>
      <c r="KPL40" s="26"/>
      <c r="KPM40" s="27"/>
      <c r="KPN40" s="26"/>
      <c r="KPO40" s="27"/>
      <c r="KPP40" s="26"/>
      <c r="KPQ40" s="27"/>
      <c r="KPR40" s="26"/>
      <c r="KPS40" s="27"/>
      <c r="KPT40" s="26"/>
      <c r="KPU40" s="27"/>
      <c r="KPV40" s="26"/>
      <c r="KPW40" s="27"/>
      <c r="KPX40" s="26"/>
      <c r="KPY40" s="27"/>
      <c r="KPZ40" s="26"/>
      <c r="KQA40" s="27"/>
      <c r="KQB40" s="26"/>
      <c r="KQC40" s="27"/>
      <c r="KQD40" s="26"/>
      <c r="KQE40" s="27"/>
      <c r="KQF40" s="26"/>
      <c r="KQG40" s="27"/>
      <c r="KQH40" s="26"/>
      <c r="KQI40" s="27"/>
      <c r="KQJ40" s="26"/>
      <c r="KQK40" s="27"/>
      <c r="KQL40" s="26"/>
      <c r="KQM40" s="27"/>
      <c r="KQN40" s="26"/>
      <c r="KQO40" s="27"/>
      <c r="KQP40" s="26"/>
      <c r="KQQ40" s="27"/>
      <c r="KQR40" s="26"/>
      <c r="KQS40" s="27"/>
      <c r="KQT40" s="26"/>
      <c r="KQU40" s="27"/>
      <c r="KQV40" s="26"/>
      <c r="KQW40" s="27"/>
      <c r="KQX40" s="26"/>
      <c r="KQY40" s="27"/>
      <c r="KQZ40" s="26"/>
      <c r="KRA40" s="27"/>
      <c r="KRB40" s="26"/>
      <c r="KRC40" s="27"/>
      <c r="KRD40" s="26"/>
      <c r="KRE40" s="27"/>
      <c r="KRF40" s="26"/>
      <c r="KRG40" s="27"/>
      <c r="KRH40" s="26"/>
      <c r="KRI40" s="27"/>
      <c r="KRJ40" s="26"/>
      <c r="KRK40" s="27"/>
      <c r="KRL40" s="26"/>
      <c r="KRM40" s="27"/>
      <c r="KRN40" s="26"/>
      <c r="KRO40" s="27"/>
      <c r="KRP40" s="26"/>
      <c r="KRQ40" s="27"/>
      <c r="KRR40" s="26"/>
      <c r="KRS40" s="27"/>
      <c r="KRT40" s="26"/>
      <c r="KRU40" s="27"/>
      <c r="KRV40" s="26"/>
      <c r="KRW40" s="27"/>
      <c r="KRX40" s="26"/>
      <c r="KRY40" s="27"/>
      <c r="KRZ40" s="26"/>
      <c r="KSA40" s="27"/>
      <c r="KSB40" s="26"/>
      <c r="KSC40" s="27"/>
      <c r="KSD40" s="26"/>
      <c r="KSE40" s="27"/>
      <c r="KSF40" s="26"/>
      <c r="KSG40" s="27"/>
      <c r="KSH40" s="26"/>
      <c r="KSI40" s="27"/>
      <c r="KSJ40" s="26"/>
      <c r="KSK40" s="27"/>
      <c r="KSL40" s="26"/>
      <c r="KSM40" s="27"/>
      <c r="KSN40" s="26"/>
      <c r="KSO40" s="27"/>
      <c r="KSP40" s="26"/>
      <c r="KSQ40" s="27"/>
      <c r="KSR40" s="26"/>
      <c r="KSS40" s="27"/>
      <c r="KST40" s="26"/>
      <c r="KSU40" s="27"/>
      <c r="KSV40" s="26"/>
      <c r="KSW40" s="27"/>
      <c r="KSX40" s="26"/>
      <c r="KSY40" s="27"/>
      <c r="KSZ40" s="26"/>
      <c r="KTA40" s="27"/>
      <c r="KTB40" s="26"/>
      <c r="KTC40" s="27"/>
      <c r="KTD40" s="26"/>
      <c r="KTE40" s="27"/>
      <c r="KTF40" s="26"/>
      <c r="KTG40" s="27"/>
      <c r="KTH40" s="26"/>
      <c r="KTI40" s="27"/>
      <c r="KTJ40" s="26"/>
      <c r="KTK40" s="27"/>
      <c r="KTL40" s="26"/>
      <c r="KTM40" s="27"/>
      <c r="KTN40" s="26"/>
      <c r="KTO40" s="27"/>
      <c r="KTP40" s="26"/>
      <c r="KTQ40" s="27"/>
      <c r="KTR40" s="26"/>
      <c r="KTS40" s="27"/>
      <c r="KTT40" s="26"/>
      <c r="KTU40" s="27"/>
      <c r="KTV40" s="26"/>
      <c r="KTW40" s="27"/>
      <c r="KTX40" s="26"/>
      <c r="KTY40" s="27"/>
      <c r="KTZ40" s="26"/>
      <c r="KUA40" s="27"/>
      <c r="KUB40" s="26"/>
      <c r="KUC40" s="27"/>
      <c r="KUD40" s="26"/>
      <c r="KUE40" s="27"/>
      <c r="KUF40" s="26"/>
      <c r="KUG40" s="27"/>
      <c r="KUH40" s="26"/>
      <c r="KUI40" s="27"/>
      <c r="KUJ40" s="26"/>
      <c r="KUK40" s="27"/>
      <c r="KUL40" s="26"/>
      <c r="KUM40" s="27"/>
      <c r="KUN40" s="26"/>
      <c r="KUO40" s="27"/>
      <c r="KUP40" s="26"/>
      <c r="KUQ40" s="27"/>
      <c r="KUR40" s="26"/>
      <c r="KUS40" s="27"/>
      <c r="KUT40" s="26"/>
      <c r="KUU40" s="27"/>
      <c r="KUV40" s="26"/>
      <c r="KUW40" s="27"/>
      <c r="KUX40" s="26"/>
      <c r="KUY40" s="27"/>
      <c r="KUZ40" s="26"/>
      <c r="KVA40" s="27"/>
      <c r="KVB40" s="26"/>
      <c r="KVC40" s="27"/>
      <c r="KVD40" s="26"/>
      <c r="KVE40" s="27"/>
      <c r="KVF40" s="26"/>
      <c r="KVG40" s="27"/>
      <c r="KVH40" s="26"/>
      <c r="KVI40" s="27"/>
      <c r="KVJ40" s="26"/>
      <c r="KVK40" s="27"/>
      <c r="KVL40" s="26"/>
      <c r="KVM40" s="27"/>
      <c r="KVN40" s="26"/>
      <c r="KVO40" s="27"/>
      <c r="KVP40" s="26"/>
      <c r="KVQ40" s="27"/>
      <c r="KVR40" s="26"/>
      <c r="KVS40" s="27"/>
      <c r="KVT40" s="26"/>
      <c r="KVU40" s="27"/>
      <c r="KVV40" s="26"/>
      <c r="KVW40" s="27"/>
      <c r="KVX40" s="26"/>
      <c r="KVY40" s="27"/>
      <c r="KVZ40" s="26"/>
      <c r="KWA40" s="27"/>
      <c r="KWB40" s="26"/>
      <c r="KWC40" s="27"/>
      <c r="KWD40" s="26"/>
      <c r="KWE40" s="27"/>
      <c r="KWF40" s="26"/>
      <c r="KWG40" s="27"/>
      <c r="KWH40" s="26"/>
      <c r="KWI40" s="27"/>
      <c r="KWJ40" s="26"/>
      <c r="KWK40" s="27"/>
      <c r="KWL40" s="26"/>
      <c r="KWM40" s="27"/>
      <c r="KWN40" s="26"/>
      <c r="KWO40" s="27"/>
      <c r="KWP40" s="26"/>
      <c r="KWQ40" s="27"/>
      <c r="KWR40" s="26"/>
      <c r="KWS40" s="27"/>
      <c r="KWT40" s="26"/>
      <c r="KWU40" s="27"/>
      <c r="KWV40" s="26"/>
      <c r="KWW40" s="27"/>
      <c r="KWX40" s="26"/>
      <c r="KWY40" s="27"/>
      <c r="KWZ40" s="26"/>
      <c r="KXA40" s="27"/>
      <c r="KXB40" s="26"/>
      <c r="KXC40" s="27"/>
      <c r="KXD40" s="26"/>
      <c r="KXE40" s="27"/>
      <c r="KXF40" s="26"/>
      <c r="KXG40" s="27"/>
      <c r="KXH40" s="26"/>
      <c r="KXI40" s="27"/>
      <c r="KXJ40" s="26"/>
      <c r="KXK40" s="27"/>
      <c r="KXL40" s="26"/>
      <c r="KXM40" s="27"/>
      <c r="KXN40" s="26"/>
      <c r="KXO40" s="27"/>
      <c r="KXP40" s="26"/>
      <c r="KXQ40" s="27"/>
      <c r="KXR40" s="26"/>
      <c r="KXS40" s="27"/>
      <c r="KXT40" s="26"/>
      <c r="KXU40" s="27"/>
      <c r="KXV40" s="26"/>
      <c r="KXW40" s="27"/>
      <c r="KXX40" s="26"/>
      <c r="KXY40" s="27"/>
      <c r="KXZ40" s="26"/>
      <c r="KYA40" s="27"/>
      <c r="KYB40" s="26"/>
      <c r="KYC40" s="27"/>
      <c r="KYD40" s="26"/>
      <c r="KYE40" s="27"/>
      <c r="KYF40" s="26"/>
      <c r="KYG40" s="27"/>
      <c r="KYH40" s="26"/>
      <c r="KYI40" s="27"/>
      <c r="KYJ40" s="26"/>
      <c r="KYK40" s="27"/>
      <c r="KYL40" s="26"/>
      <c r="KYM40" s="27"/>
      <c r="KYN40" s="26"/>
      <c r="KYO40" s="27"/>
      <c r="KYP40" s="26"/>
      <c r="KYQ40" s="27"/>
      <c r="KYR40" s="26"/>
      <c r="KYS40" s="27"/>
      <c r="KYT40" s="26"/>
      <c r="KYU40" s="27"/>
      <c r="KYV40" s="26"/>
      <c r="KYW40" s="27"/>
      <c r="KYX40" s="26"/>
      <c r="KYY40" s="27"/>
      <c r="KYZ40" s="26"/>
      <c r="KZA40" s="27"/>
      <c r="KZB40" s="26"/>
      <c r="KZC40" s="27"/>
      <c r="KZD40" s="26"/>
      <c r="KZE40" s="27"/>
      <c r="KZF40" s="26"/>
      <c r="KZG40" s="27"/>
      <c r="KZH40" s="26"/>
      <c r="KZI40" s="27"/>
      <c r="KZJ40" s="26"/>
      <c r="KZK40" s="27"/>
      <c r="KZL40" s="26"/>
      <c r="KZM40" s="27"/>
      <c r="KZN40" s="26"/>
      <c r="KZO40" s="27"/>
      <c r="KZP40" s="26"/>
      <c r="KZQ40" s="27"/>
      <c r="KZR40" s="26"/>
      <c r="KZS40" s="27"/>
      <c r="KZT40" s="26"/>
      <c r="KZU40" s="27"/>
      <c r="KZV40" s="26"/>
      <c r="KZW40" s="27"/>
      <c r="KZX40" s="26"/>
      <c r="KZY40" s="27"/>
      <c r="KZZ40" s="26"/>
      <c r="LAA40" s="27"/>
      <c r="LAB40" s="26"/>
      <c r="LAC40" s="27"/>
      <c r="LAD40" s="26"/>
      <c r="LAE40" s="27"/>
      <c r="LAF40" s="26"/>
      <c r="LAG40" s="27"/>
      <c r="LAH40" s="26"/>
      <c r="LAI40" s="27"/>
      <c r="LAJ40" s="26"/>
      <c r="LAK40" s="27"/>
      <c r="LAL40" s="26"/>
      <c r="LAM40" s="27"/>
      <c r="LAN40" s="26"/>
      <c r="LAO40" s="27"/>
      <c r="LAP40" s="26"/>
      <c r="LAQ40" s="27"/>
      <c r="LAR40" s="26"/>
      <c r="LAS40" s="27"/>
      <c r="LAT40" s="26"/>
      <c r="LAU40" s="27"/>
      <c r="LAV40" s="26"/>
      <c r="LAW40" s="27"/>
      <c r="LAX40" s="26"/>
      <c r="LAY40" s="27"/>
      <c r="LAZ40" s="26"/>
      <c r="LBA40" s="27"/>
      <c r="LBB40" s="26"/>
      <c r="LBC40" s="27"/>
      <c r="LBD40" s="26"/>
      <c r="LBE40" s="27"/>
      <c r="LBF40" s="26"/>
      <c r="LBG40" s="27"/>
      <c r="LBH40" s="26"/>
      <c r="LBI40" s="27"/>
      <c r="LBJ40" s="26"/>
      <c r="LBK40" s="27"/>
      <c r="LBL40" s="26"/>
      <c r="LBM40" s="27"/>
      <c r="LBN40" s="26"/>
      <c r="LBO40" s="27"/>
      <c r="LBP40" s="26"/>
      <c r="LBQ40" s="27"/>
      <c r="LBR40" s="26"/>
      <c r="LBS40" s="27"/>
      <c r="LBT40" s="26"/>
      <c r="LBU40" s="27"/>
      <c r="LBV40" s="26"/>
      <c r="LBW40" s="27"/>
      <c r="LBX40" s="26"/>
      <c r="LBY40" s="27"/>
      <c r="LBZ40" s="26"/>
      <c r="LCA40" s="27"/>
      <c r="LCB40" s="26"/>
      <c r="LCC40" s="27"/>
      <c r="LCD40" s="26"/>
      <c r="LCE40" s="27"/>
      <c r="LCF40" s="26"/>
      <c r="LCG40" s="27"/>
      <c r="LCH40" s="26"/>
      <c r="LCI40" s="27"/>
      <c r="LCJ40" s="26"/>
      <c r="LCK40" s="27"/>
      <c r="LCL40" s="26"/>
      <c r="LCM40" s="27"/>
      <c r="LCN40" s="26"/>
      <c r="LCO40" s="27"/>
      <c r="LCP40" s="26"/>
      <c r="LCQ40" s="27"/>
      <c r="LCR40" s="26"/>
      <c r="LCS40" s="27"/>
      <c r="LCT40" s="26"/>
      <c r="LCU40" s="27"/>
      <c r="LCV40" s="26"/>
      <c r="LCW40" s="27"/>
      <c r="LCX40" s="26"/>
      <c r="LCY40" s="27"/>
      <c r="LCZ40" s="26"/>
      <c r="LDA40" s="27"/>
      <c r="LDB40" s="26"/>
      <c r="LDC40" s="27"/>
      <c r="LDD40" s="26"/>
      <c r="LDE40" s="27"/>
      <c r="LDF40" s="26"/>
      <c r="LDG40" s="27"/>
      <c r="LDH40" s="26"/>
      <c r="LDI40" s="27"/>
      <c r="LDJ40" s="26"/>
      <c r="LDK40" s="27"/>
      <c r="LDL40" s="26"/>
      <c r="LDM40" s="27"/>
      <c r="LDN40" s="26"/>
      <c r="LDO40" s="27"/>
      <c r="LDP40" s="26"/>
      <c r="LDQ40" s="27"/>
      <c r="LDR40" s="26"/>
      <c r="LDS40" s="27"/>
      <c r="LDT40" s="26"/>
      <c r="LDU40" s="27"/>
      <c r="LDV40" s="26"/>
      <c r="LDW40" s="27"/>
      <c r="LDX40" s="26"/>
      <c r="LDY40" s="27"/>
      <c r="LDZ40" s="26"/>
      <c r="LEA40" s="27"/>
      <c r="LEB40" s="26"/>
      <c r="LEC40" s="27"/>
      <c r="LED40" s="26"/>
      <c r="LEE40" s="27"/>
      <c r="LEF40" s="26"/>
      <c r="LEG40" s="27"/>
      <c r="LEH40" s="26"/>
      <c r="LEI40" s="27"/>
      <c r="LEJ40" s="26"/>
      <c r="LEK40" s="27"/>
      <c r="LEL40" s="26"/>
      <c r="LEM40" s="27"/>
      <c r="LEN40" s="26"/>
      <c r="LEO40" s="27"/>
      <c r="LEP40" s="26"/>
      <c r="LEQ40" s="27"/>
      <c r="LER40" s="26"/>
      <c r="LES40" s="27"/>
      <c r="LET40" s="26"/>
      <c r="LEU40" s="27"/>
      <c r="LEV40" s="26"/>
      <c r="LEW40" s="27"/>
      <c r="LEX40" s="26"/>
      <c r="LEY40" s="27"/>
      <c r="LEZ40" s="26"/>
      <c r="LFA40" s="27"/>
      <c r="LFB40" s="26"/>
      <c r="LFC40" s="27"/>
      <c r="LFD40" s="26"/>
      <c r="LFE40" s="27"/>
      <c r="LFF40" s="26"/>
      <c r="LFG40" s="27"/>
      <c r="LFH40" s="26"/>
      <c r="LFI40" s="27"/>
      <c r="LFJ40" s="26"/>
      <c r="LFK40" s="27"/>
      <c r="LFL40" s="26"/>
      <c r="LFM40" s="27"/>
      <c r="LFN40" s="26"/>
      <c r="LFO40" s="27"/>
      <c r="LFP40" s="26"/>
      <c r="LFQ40" s="27"/>
      <c r="LFR40" s="26"/>
      <c r="LFS40" s="27"/>
      <c r="LFT40" s="26"/>
      <c r="LFU40" s="27"/>
      <c r="LFV40" s="26"/>
      <c r="LFW40" s="27"/>
      <c r="LFX40" s="26"/>
      <c r="LFY40" s="27"/>
      <c r="LFZ40" s="26"/>
      <c r="LGA40" s="27"/>
      <c r="LGB40" s="26"/>
      <c r="LGC40" s="27"/>
      <c r="LGD40" s="26"/>
      <c r="LGE40" s="27"/>
      <c r="LGF40" s="26"/>
      <c r="LGG40" s="27"/>
      <c r="LGH40" s="26"/>
      <c r="LGI40" s="27"/>
      <c r="LGJ40" s="26"/>
      <c r="LGK40" s="27"/>
      <c r="LGL40" s="26"/>
      <c r="LGM40" s="27"/>
      <c r="LGN40" s="26"/>
      <c r="LGO40" s="27"/>
      <c r="LGP40" s="26"/>
      <c r="LGQ40" s="27"/>
      <c r="LGR40" s="26"/>
      <c r="LGS40" s="27"/>
      <c r="LGT40" s="26"/>
      <c r="LGU40" s="27"/>
      <c r="LGV40" s="26"/>
      <c r="LGW40" s="27"/>
      <c r="LGX40" s="26"/>
      <c r="LGY40" s="27"/>
      <c r="LGZ40" s="26"/>
      <c r="LHA40" s="27"/>
      <c r="LHB40" s="26"/>
      <c r="LHC40" s="27"/>
      <c r="LHD40" s="26"/>
      <c r="LHE40" s="27"/>
      <c r="LHF40" s="26"/>
      <c r="LHG40" s="27"/>
      <c r="LHH40" s="26"/>
      <c r="LHI40" s="27"/>
      <c r="LHJ40" s="26"/>
      <c r="LHK40" s="27"/>
      <c r="LHL40" s="26"/>
      <c r="LHM40" s="27"/>
      <c r="LHN40" s="26"/>
      <c r="LHO40" s="27"/>
      <c r="LHP40" s="26"/>
      <c r="LHQ40" s="27"/>
      <c r="LHR40" s="26"/>
      <c r="LHS40" s="27"/>
      <c r="LHT40" s="26"/>
      <c r="LHU40" s="27"/>
      <c r="LHV40" s="26"/>
      <c r="LHW40" s="27"/>
      <c r="LHX40" s="26"/>
      <c r="LHY40" s="27"/>
      <c r="LHZ40" s="26"/>
      <c r="LIA40" s="27"/>
      <c r="LIB40" s="26"/>
      <c r="LIC40" s="27"/>
      <c r="LID40" s="26"/>
      <c r="LIE40" s="27"/>
      <c r="LIF40" s="26"/>
      <c r="LIG40" s="27"/>
      <c r="LIH40" s="26"/>
      <c r="LII40" s="27"/>
      <c r="LIJ40" s="26"/>
      <c r="LIK40" s="27"/>
      <c r="LIL40" s="26"/>
      <c r="LIM40" s="27"/>
      <c r="LIN40" s="26"/>
      <c r="LIO40" s="27"/>
      <c r="LIP40" s="26"/>
      <c r="LIQ40" s="27"/>
      <c r="LIR40" s="26"/>
      <c r="LIS40" s="27"/>
      <c r="LIT40" s="26"/>
      <c r="LIU40" s="27"/>
      <c r="LIV40" s="26"/>
      <c r="LIW40" s="27"/>
      <c r="LIX40" s="26"/>
      <c r="LIY40" s="27"/>
      <c r="LIZ40" s="26"/>
      <c r="LJA40" s="27"/>
      <c r="LJB40" s="26"/>
      <c r="LJC40" s="27"/>
      <c r="LJD40" s="26"/>
      <c r="LJE40" s="27"/>
      <c r="LJF40" s="26"/>
      <c r="LJG40" s="27"/>
      <c r="LJH40" s="26"/>
      <c r="LJI40" s="27"/>
      <c r="LJJ40" s="26"/>
      <c r="LJK40" s="27"/>
      <c r="LJL40" s="26"/>
      <c r="LJM40" s="27"/>
      <c r="LJN40" s="26"/>
      <c r="LJO40" s="27"/>
      <c r="LJP40" s="26"/>
      <c r="LJQ40" s="27"/>
      <c r="LJR40" s="26"/>
      <c r="LJS40" s="27"/>
      <c r="LJT40" s="26"/>
      <c r="LJU40" s="27"/>
      <c r="LJV40" s="26"/>
      <c r="LJW40" s="27"/>
      <c r="LJX40" s="26"/>
      <c r="LJY40" s="27"/>
      <c r="LJZ40" s="26"/>
      <c r="LKA40" s="27"/>
      <c r="LKB40" s="26"/>
      <c r="LKC40" s="27"/>
      <c r="LKD40" s="26"/>
      <c r="LKE40" s="27"/>
      <c r="LKF40" s="26"/>
      <c r="LKG40" s="27"/>
      <c r="LKH40" s="26"/>
      <c r="LKI40" s="27"/>
      <c r="LKJ40" s="26"/>
      <c r="LKK40" s="27"/>
      <c r="LKL40" s="26"/>
      <c r="LKM40" s="27"/>
      <c r="LKN40" s="26"/>
      <c r="LKO40" s="27"/>
      <c r="LKP40" s="26"/>
      <c r="LKQ40" s="27"/>
      <c r="LKR40" s="26"/>
      <c r="LKS40" s="27"/>
      <c r="LKT40" s="26"/>
      <c r="LKU40" s="27"/>
      <c r="LKV40" s="26"/>
      <c r="LKW40" s="27"/>
      <c r="LKX40" s="26"/>
      <c r="LKY40" s="27"/>
      <c r="LKZ40" s="26"/>
      <c r="LLA40" s="27"/>
      <c r="LLB40" s="26"/>
      <c r="LLC40" s="27"/>
      <c r="LLD40" s="26"/>
      <c r="LLE40" s="27"/>
      <c r="LLF40" s="26"/>
      <c r="LLG40" s="27"/>
      <c r="LLH40" s="26"/>
      <c r="LLI40" s="27"/>
      <c r="LLJ40" s="26"/>
      <c r="LLK40" s="27"/>
      <c r="LLL40" s="26"/>
      <c r="LLM40" s="27"/>
      <c r="LLN40" s="26"/>
      <c r="LLO40" s="27"/>
      <c r="LLP40" s="26"/>
      <c r="LLQ40" s="27"/>
      <c r="LLR40" s="26"/>
      <c r="LLS40" s="27"/>
      <c r="LLT40" s="26"/>
      <c r="LLU40" s="27"/>
      <c r="LLV40" s="26"/>
      <c r="LLW40" s="27"/>
      <c r="LLX40" s="26"/>
      <c r="LLY40" s="27"/>
      <c r="LLZ40" s="26"/>
      <c r="LMA40" s="27"/>
      <c r="LMB40" s="26"/>
      <c r="LMC40" s="27"/>
      <c r="LMD40" s="26"/>
      <c r="LME40" s="27"/>
      <c r="LMF40" s="26"/>
      <c r="LMG40" s="27"/>
      <c r="LMH40" s="26"/>
      <c r="LMI40" s="27"/>
      <c r="LMJ40" s="26"/>
      <c r="LMK40" s="27"/>
      <c r="LML40" s="26"/>
      <c r="LMM40" s="27"/>
      <c r="LMN40" s="26"/>
      <c r="LMO40" s="27"/>
      <c r="LMP40" s="26"/>
      <c r="LMQ40" s="27"/>
      <c r="LMR40" s="26"/>
      <c r="LMS40" s="27"/>
      <c r="LMT40" s="26"/>
      <c r="LMU40" s="27"/>
      <c r="LMV40" s="26"/>
      <c r="LMW40" s="27"/>
      <c r="LMX40" s="26"/>
      <c r="LMY40" s="27"/>
      <c r="LMZ40" s="26"/>
      <c r="LNA40" s="27"/>
      <c r="LNB40" s="26"/>
      <c r="LNC40" s="27"/>
      <c r="LND40" s="26"/>
      <c r="LNE40" s="27"/>
      <c r="LNF40" s="26"/>
      <c r="LNG40" s="27"/>
      <c r="LNH40" s="26"/>
      <c r="LNI40" s="27"/>
      <c r="LNJ40" s="26"/>
      <c r="LNK40" s="27"/>
      <c r="LNL40" s="26"/>
      <c r="LNM40" s="27"/>
      <c r="LNN40" s="26"/>
      <c r="LNO40" s="27"/>
      <c r="LNP40" s="26"/>
      <c r="LNQ40" s="27"/>
      <c r="LNR40" s="26"/>
      <c r="LNS40" s="27"/>
      <c r="LNT40" s="26"/>
      <c r="LNU40" s="27"/>
      <c r="LNV40" s="26"/>
      <c r="LNW40" s="27"/>
      <c r="LNX40" s="26"/>
      <c r="LNY40" s="27"/>
      <c r="LNZ40" s="26"/>
      <c r="LOA40" s="27"/>
      <c r="LOB40" s="26"/>
      <c r="LOC40" s="27"/>
      <c r="LOD40" s="26"/>
      <c r="LOE40" s="27"/>
      <c r="LOF40" s="26"/>
      <c r="LOG40" s="27"/>
      <c r="LOH40" s="26"/>
      <c r="LOI40" s="27"/>
      <c r="LOJ40" s="26"/>
      <c r="LOK40" s="27"/>
      <c r="LOL40" s="26"/>
      <c r="LOM40" s="27"/>
      <c r="LON40" s="26"/>
      <c r="LOO40" s="27"/>
      <c r="LOP40" s="26"/>
      <c r="LOQ40" s="27"/>
      <c r="LOR40" s="26"/>
      <c r="LOS40" s="27"/>
      <c r="LOT40" s="26"/>
      <c r="LOU40" s="27"/>
      <c r="LOV40" s="26"/>
      <c r="LOW40" s="27"/>
      <c r="LOX40" s="26"/>
      <c r="LOY40" s="27"/>
      <c r="LOZ40" s="26"/>
      <c r="LPA40" s="27"/>
      <c r="LPB40" s="26"/>
      <c r="LPC40" s="27"/>
      <c r="LPD40" s="26"/>
      <c r="LPE40" s="27"/>
      <c r="LPF40" s="26"/>
      <c r="LPG40" s="27"/>
      <c r="LPH40" s="26"/>
      <c r="LPI40" s="27"/>
      <c r="LPJ40" s="26"/>
      <c r="LPK40" s="27"/>
      <c r="LPL40" s="26"/>
      <c r="LPM40" s="27"/>
      <c r="LPN40" s="26"/>
      <c r="LPO40" s="27"/>
      <c r="LPP40" s="26"/>
      <c r="LPQ40" s="27"/>
      <c r="LPR40" s="26"/>
      <c r="LPS40" s="27"/>
      <c r="LPT40" s="26"/>
      <c r="LPU40" s="27"/>
      <c r="LPV40" s="26"/>
      <c r="LPW40" s="27"/>
      <c r="LPX40" s="26"/>
      <c r="LPY40" s="27"/>
      <c r="LPZ40" s="26"/>
      <c r="LQA40" s="27"/>
      <c r="LQB40" s="26"/>
      <c r="LQC40" s="27"/>
      <c r="LQD40" s="26"/>
      <c r="LQE40" s="27"/>
      <c r="LQF40" s="26"/>
      <c r="LQG40" s="27"/>
      <c r="LQH40" s="26"/>
      <c r="LQI40" s="27"/>
      <c r="LQJ40" s="26"/>
      <c r="LQK40" s="27"/>
      <c r="LQL40" s="26"/>
      <c r="LQM40" s="27"/>
      <c r="LQN40" s="26"/>
      <c r="LQO40" s="27"/>
      <c r="LQP40" s="26"/>
      <c r="LQQ40" s="27"/>
      <c r="LQR40" s="26"/>
      <c r="LQS40" s="27"/>
      <c r="LQT40" s="26"/>
      <c r="LQU40" s="27"/>
      <c r="LQV40" s="26"/>
      <c r="LQW40" s="27"/>
      <c r="LQX40" s="26"/>
      <c r="LQY40" s="27"/>
      <c r="LQZ40" s="26"/>
      <c r="LRA40" s="27"/>
      <c r="LRB40" s="26"/>
      <c r="LRC40" s="27"/>
      <c r="LRD40" s="26"/>
      <c r="LRE40" s="27"/>
      <c r="LRF40" s="26"/>
      <c r="LRG40" s="27"/>
      <c r="LRH40" s="26"/>
      <c r="LRI40" s="27"/>
      <c r="LRJ40" s="26"/>
      <c r="LRK40" s="27"/>
      <c r="LRL40" s="26"/>
      <c r="LRM40" s="27"/>
      <c r="LRN40" s="26"/>
      <c r="LRO40" s="27"/>
      <c r="LRP40" s="26"/>
      <c r="LRQ40" s="27"/>
      <c r="LRR40" s="26"/>
      <c r="LRS40" s="27"/>
      <c r="LRT40" s="26"/>
      <c r="LRU40" s="27"/>
      <c r="LRV40" s="26"/>
      <c r="LRW40" s="27"/>
      <c r="LRX40" s="26"/>
      <c r="LRY40" s="27"/>
      <c r="LRZ40" s="26"/>
      <c r="LSA40" s="27"/>
      <c r="LSB40" s="26"/>
      <c r="LSC40" s="27"/>
      <c r="LSD40" s="26"/>
      <c r="LSE40" s="27"/>
      <c r="LSF40" s="26"/>
      <c r="LSG40" s="27"/>
      <c r="LSH40" s="26"/>
      <c r="LSI40" s="27"/>
      <c r="LSJ40" s="26"/>
      <c r="LSK40" s="27"/>
      <c r="LSL40" s="26"/>
      <c r="LSM40" s="27"/>
      <c r="LSN40" s="26"/>
      <c r="LSO40" s="27"/>
      <c r="LSP40" s="26"/>
      <c r="LSQ40" s="27"/>
      <c r="LSR40" s="26"/>
      <c r="LSS40" s="27"/>
      <c r="LST40" s="26"/>
      <c r="LSU40" s="27"/>
      <c r="LSV40" s="26"/>
      <c r="LSW40" s="27"/>
      <c r="LSX40" s="26"/>
      <c r="LSY40" s="27"/>
      <c r="LSZ40" s="26"/>
      <c r="LTA40" s="27"/>
      <c r="LTB40" s="26"/>
      <c r="LTC40" s="27"/>
      <c r="LTD40" s="26"/>
      <c r="LTE40" s="27"/>
      <c r="LTF40" s="26"/>
      <c r="LTG40" s="27"/>
      <c r="LTH40" s="26"/>
      <c r="LTI40" s="27"/>
      <c r="LTJ40" s="26"/>
      <c r="LTK40" s="27"/>
      <c r="LTL40" s="26"/>
      <c r="LTM40" s="27"/>
      <c r="LTN40" s="26"/>
      <c r="LTO40" s="27"/>
      <c r="LTP40" s="26"/>
      <c r="LTQ40" s="27"/>
      <c r="LTR40" s="26"/>
      <c r="LTS40" s="27"/>
      <c r="LTT40" s="26"/>
      <c r="LTU40" s="27"/>
      <c r="LTV40" s="26"/>
      <c r="LTW40" s="27"/>
      <c r="LTX40" s="26"/>
      <c r="LTY40" s="27"/>
      <c r="LTZ40" s="26"/>
      <c r="LUA40" s="27"/>
      <c r="LUB40" s="26"/>
      <c r="LUC40" s="27"/>
      <c r="LUD40" s="26"/>
      <c r="LUE40" s="27"/>
      <c r="LUF40" s="26"/>
      <c r="LUG40" s="27"/>
      <c r="LUH40" s="26"/>
      <c r="LUI40" s="27"/>
      <c r="LUJ40" s="26"/>
      <c r="LUK40" s="27"/>
      <c r="LUL40" s="26"/>
      <c r="LUM40" s="27"/>
      <c r="LUN40" s="26"/>
      <c r="LUO40" s="27"/>
      <c r="LUP40" s="26"/>
      <c r="LUQ40" s="27"/>
      <c r="LUR40" s="26"/>
      <c r="LUS40" s="27"/>
      <c r="LUT40" s="26"/>
      <c r="LUU40" s="27"/>
      <c r="LUV40" s="26"/>
      <c r="LUW40" s="27"/>
      <c r="LUX40" s="26"/>
      <c r="LUY40" s="27"/>
      <c r="LUZ40" s="26"/>
      <c r="LVA40" s="27"/>
      <c r="LVB40" s="26"/>
      <c r="LVC40" s="27"/>
      <c r="LVD40" s="26"/>
      <c r="LVE40" s="27"/>
      <c r="LVF40" s="26"/>
      <c r="LVG40" s="27"/>
      <c r="LVH40" s="26"/>
      <c r="LVI40" s="27"/>
      <c r="LVJ40" s="26"/>
      <c r="LVK40" s="27"/>
      <c r="LVL40" s="26"/>
      <c r="LVM40" s="27"/>
      <c r="LVN40" s="26"/>
      <c r="LVO40" s="27"/>
      <c r="LVP40" s="26"/>
      <c r="LVQ40" s="27"/>
      <c r="LVR40" s="26"/>
      <c r="LVS40" s="27"/>
      <c r="LVT40" s="26"/>
      <c r="LVU40" s="27"/>
      <c r="LVV40" s="26"/>
      <c r="LVW40" s="27"/>
      <c r="LVX40" s="26"/>
      <c r="LVY40" s="27"/>
      <c r="LVZ40" s="26"/>
      <c r="LWA40" s="27"/>
      <c r="LWB40" s="26"/>
      <c r="LWC40" s="27"/>
      <c r="LWD40" s="26"/>
      <c r="LWE40" s="27"/>
      <c r="LWF40" s="26"/>
      <c r="LWG40" s="27"/>
      <c r="LWH40" s="26"/>
      <c r="LWI40" s="27"/>
      <c r="LWJ40" s="26"/>
      <c r="LWK40" s="27"/>
      <c r="LWL40" s="26"/>
      <c r="LWM40" s="27"/>
      <c r="LWN40" s="26"/>
      <c r="LWO40" s="27"/>
      <c r="LWP40" s="26"/>
      <c r="LWQ40" s="27"/>
      <c r="LWR40" s="26"/>
      <c r="LWS40" s="27"/>
      <c r="LWT40" s="26"/>
      <c r="LWU40" s="27"/>
      <c r="LWV40" s="26"/>
      <c r="LWW40" s="27"/>
      <c r="LWX40" s="26"/>
      <c r="LWY40" s="27"/>
      <c r="LWZ40" s="26"/>
      <c r="LXA40" s="27"/>
      <c r="LXB40" s="26"/>
      <c r="LXC40" s="27"/>
      <c r="LXD40" s="26"/>
      <c r="LXE40" s="27"/>
      <c r="LXF40" s="26"/>
      <c r="LXG40" s="27"/>
      <c r="LXH40" s="26"/>
      <c r="LXI40" s="27"/>
      <c r="LXJ40" s="26"/>
      <c r="LXK40" s="27"/>
      <c r="LXL40" s="26"/>
      <c r="LXM40" s="27"/>
      <c r="LXN40" s="26"/>
      <c r="LXO40" s="27"/>
      <c r="LXP40" s="26"/>
      <c r="LXQ40" s="27"/>
      <c r="LXR40" s="26"/>
      <c r="LXS40" s="27"/>
      <c r="LXT40" s="26"/>
      <c r="LXU40" s="27"/>
      <c r="LXV40" s="26"/>
      <c r="LXW40" s="27"/>
      <c r="LXX40" s="26"/>
      <c r="LXY40" s="27"/>
      <c r="LXZ40" s="26"/>
      <c r="LYA40" s="27"/>
      <c r="LYB40" s="26"/>
      <c r="LYC40" s="27"/>
      <c r="LYD40" s="26"/>
      <c r="LYE40" s="27"/>
      <c r="LYF40" s="26"/>
      <c r="LYG40" s="27"/>
      <c r="LYH40" s="26"/>
      <c r="LYI40" s="27"/>
      <c r="LYJ40" s="26"/>
      <c r="LYK40" s="27"/>
      <c r="LYL40" s="26"/>
      <c r="LYM40" s="27"/>
      <c r="LYN40" s="26"/>
      <c r="LYO40" s="27"/>
      <c r="LYP40" s="26"/>
      <c r="LYQ40" s="27"/>
      <c r="LYR40" s="26"/>
      <c r="LYS40" s="27"/>
      <c r="LYT40" s="26"/>
      <c r="LYU40" s="27"/>
      <c r="LYV40" s="26"/>
      <c r="LYW40" s="27"/>
      <c r="LYX40" s="26"/>
      <c r="LYY40" s="27"/>
      <c r="LYZ40" s="26"/>
      <c r="LZA40" s="27"/>
      <c r="LZB40" s="26"/>
      <c r="LZC40" s="27"/>
      <c r="LZD40" s="26"/>
      <c r="LZE40" s="27"/>
      <c r="LZF40" s="26"/>
      <c r="LZG40" s="27"/>
      <c r="LZH40" s="26"/>
      <c r="LZI40" s="27"/>
      <c r="LZJ40" s="26"/>
      <c r="LZK40" s="27"/>
      <c r="LZL40" s="26"/>
      <c r="LZM40" s="27"/>
      <c r="LZN40" s="26"/>
      <c r="LZO40" s="27"/>
      <c r="LZP40" s="26"/>
      <c r="LZQ40" s="27"/>
      <c r="LZR40" s="26"/>
      <c r="LZS40" s="27"/>
      <c r="LZT40" s="26"/>
      <c r="LZU40" s="27"/>
      <c r="LZV40" s="26"/>
      <c r="LZW40" s="27"/>
      <c r="LZX40" s="26"/>
      <c r="LZY40" s="27"/>
      <c r="LZZ40" s="26"/>
      <c r="MAA40" s="27"/>
      <c r="MAB40" s="26"/>
      <c r="MAC40" s="27"/>
      <c r="MAD40" s="26"/>
      <c r="MAE40" s="27"/>
      <c r="MAF40" s="26"/>
      <c r="MAG40" s="27"/>
      <c r="MAH40" s="26"/>
      <c r="MAI40" s="27"/>
      <c r="MAJ40" s="26"/>
      <c r="MAK40" s="27"/>
      <c r="MAL40" s="26"/>
      <c r="MAM40" s="27"/>
      <c r="MAN40" s="26"/>
      <c r="MAO40" s="27"/>
      <c r="MAP40" s="26"/>
      <c r="MAQ40" s="27"/>
      <c r="MAR40" s="26"/>
      <c r="MAS40" s="27"/>
      <c r="MAT40" s="26"/>
      <c r="MAU40" s="27"/>
      <c r="MAV40" s="26"/>
      <c r="MAW40" s="27"/>
      <c r="MAX40" s="26"/>
      <c r="MAY40" s="27"/>
      <c r="MAZ40" s="26"/>
      <c r="MBA40" s="27"/>
      <c r="MBB40" s="26"/>
      <c r="MBC40" s="27"/>
      <c r="MBD40" s="26"/>
      <c r="MBE40" s="27"/>
      <c r="MBF40" s="26"/>
      <c r="MBG40" s="27"/>
      <c r="MBH40" s="26"/>
      <c r="MBI40" s="27"/>
      <c r="MBJ40" s="26"/>
      <c r="MBK40" s="27"/>
      <c r="MBL40" s="26"/>
      <c r="MBM40" s="27"/>
      <c r="MBN40" s="26"/>
      <c r="MBO40" s="27"/>
      <c r="MBP40" s="26"/>
      <c r="MBQ40" s="27"/>
      <c r="MBR40" s="26"/>
      <c r="MBS40" s="27"/>
      <c r="MBT40" s="26"/>
      <c r="MBU40" s="27"/>
      <c r="MBV40" s="26"/>
      <c r="MBW40" s="27"/>
      <c r="MBX40" s="26"/>
      <c r="MBY40" s="27"/>
      <c r="MBZ40" s="26"/>
      <c r="MCA40" s="27"/>
      <c r="MCB40" s="26"/>
      <c r="MCC40" s="27"/>
      <c r="MCD40" s="26"/>
      <c r="MCE40" s="27"/>
      <c r="MCF40" s="26"/>
      <c r="MCG40" s="27"/>
      <c r="MCH40" s="26"/>
      <c r="MCI40" s="27"/>
      <c r="MCJ40" s="26"/>
      <c r="MCK40" s="27"/>
      <c r="MCL40" s="26"/>
      <c r="MCM40" s="27"/>
      <c r="MCN40" s="26"/>
      <c r="MCO40" s="27"/>
      <c r="MCP40" s="26"/>
      <c r="MCQ40" s="27"/>
      <c r="MCR40" s="26"/>
      <c r="MCS40" s="27"/>
      <c r="MCT40" s="26"/>
      <c r="MCU40" s="27"/>
      <c r="MCV40" s="26"/>
      <c r="MCW40" s="27"/>
      <c r="MCX40" s="26"/>
      <c r="MCY40" s="27"/>
      <c r="MCZ40" s="26"/>
      <c r="MDA40" s="27"/>
      <c r="MDB40" s="26"/>
      <c r="MDC40" s="27"/>
      <c r="MDD40" s="26"/>
      <c r="MDE40" s="27"/>
      <c r="MDF40" s="26"/>
      <c r="MDG40" s="27"/>
      <c r="MDH40" s="26"/>
      <c r="MDI40" s="27"/>
      <c r="MDJ40" s="26"/>
      <c r="MDK40" s="27"/>
      <c r="MDL40" s="26"/>
      <c r="MDM40" s="27"/>
      <c r="MDN40" s="26"/>
      <c r="MDO40" s="27"/>
      <c r="MDP40" s="26"/>
      <c r="MDQ40" s="27"/>
      <c r="MDR40" s="26"/>
      <c r="MDS40" s="27"/>
      <c r="MDT40" s="26"/>
      <c r="MDU40" s="27"/>
      <c r="MDV40" s="26"/>
      <c r="MDW40" s="27"/>
      <c r="MDX40" s="26"/>
      <c r="MDY40" s="27"/>
      <c r="MDZ40" s="26"/>
      <c r="MEA40" s="27"/>
      <c r="MEB40" s="26"/>
      <c r="MEC40" s="27"/>
      <c r="MED40" s="26"/>
      <c r="MEE40" s="27"/>
      <c r="MEF40" s="26"/>
      <c r="MEG40" s="27"/>
      <c r="MEH40" s="26"/>
      <c r="MEI40" s="27"/>
      <c r="MEJ40" s="26"/>
      <c r="MEK40" s="27"/>
      <c r="MEL40" s="26"/>
      <c r="MEM40" s="27"/>
      <c r="MEN40" s="26"/>
      <c r="MEO40" s="27"/>
      <c r="MEP40" s="26"/>
      <c r="MEQ40" s="27"/>
      <c r="MER40" s="26"/>
      <c r="MES40" s="27"/>
      <c r="MET40" s="26"/>
      <c r="MEU40" s="27"/>
      <c r="MEV40" s="26"/>
      <c r="MEW40" s="27"/>
      <c r="MEX40" s="26"/>
      <c r="MEY40" s="27"/>
      <c r="MEZ40" s="26"/>
      <c r="MFA40" s="27"/>
      <c r="MFB40" s="26"/>
      <c r="MFC40" s="27"/>
      <c r="MFD40" s="26"/>
      <c r="MFE40" s="27"/>
      <c r="MFF40" s="26"/>
      <c r="MFG40" s="27"/>
      <c r="MFH40" s="26"/>
      <c r="MFI40" s="27"/>
      <c r="MFJ40" s="26"/>
      <c r="MFK40" s="27"/>
      <c r="MFL40" s="26"/>
      <c r="MFM40" s="27"/>
      <c r="MFN40" s="26"/>
      <c r="MFO40" s="27"/>
      <c r="MFP40" s="26"/>
      <c r="MFQ40" s="27"/>
      <c r="MFR40" s="26"/>
      <c r="MFS40" s="27"/>
      <c r="MFT40" s="26"/>
      <c r="MFU40" s="27"/>
      <c r="MFV40" s="26"/>
      <c r="MFW40" s="27"/>
      <c r="MFX40" s="26"/>
      <c r="MFY40" s="27"/>
      <c r="MFZ40" s="26"/>
      <c r="MGA40" s="27"/>
      <c r="MGB40" s="26"/>
      <c r="MGC40" s="27"/>
      <c r="MGD40" s="26"/>
      <c r="MGE40" s="27"/>
      <c r="MGF40" s="26"/>
      <c r="MGG40" s="27"/>
      <c r="MGH40" s="26"/>
      <c r="MGI40" s="27"/>
      <c r="MGJ40" s="26"/>
      <c r="MGK40" s="27"/>
      <c r="MGL40" s="26"/>
      <c r="MGM40" s="27"/>
      <c r="MGN40" s="26"/>
      <c r="MGO40" s="27"/>
      <c r="MGP40" s="26"/>
      <c r="MGQ40" s="27"/>
      <c r="MGR40" s="26"/>
      <c r="MGS40" s="27"/>
      <c r="MGT40" s="26"/>
      <c r="MGU40" s="27"/>
      <c r="MGV40" s="26"/>
      <c r="MGW40" s="27"/>
      <c r="MGX40" s="26"/>
      <c r="MGY40" s="27"/>
      <c r="MGZ40" s="26"/>
      <c r="MHA40" s="27"/>
      <c r="MHB40" s="26"/>
      <c r="MHC40" s="27"/>
      <c r="MHD40" s="26"/>
      <c r="MHE40" s="27"/>
      <c r="MHF40" s="26"/>
      <c r="MHG40" s="27"/>
      <c r="MHH40" s="26"/>
      <c r="MHI40" s="27"/>
      <c r="MHJ40" s="26"/>
      <c r="MHK40" s="27"/>
      <c r="MHL40" s="26"/>
      <c r="MHM40" s="27"/>
      <c r="MHN40" s="26"/>
      <c r="MHO40" s="27"/>
      <c r="MHP40" s="26"/>
      <c r="MHQ40" s="27"/>
      <c r="MHR40" s="26"/>
      <c r="MHS40" s="27"/>
      <c r="MHT40" s="26"/>
      <c r="MHU40" s="27"/>
      <c r="MHV40" s="26"/>
      <c r="MHW40" s="27"/>
      <c r="MHX40" s="26"/>
      <c r="MHY40" s="27"/>
      <c r="MHZ40" s="26"/>
      <c r="MIA40" s="27"/>
      <c r="MIB40" s="26"/>
      <c r="MIC40" s="27"/>
      <c r="MID40" s="26"/>
      <c r="MIE40" s="27"/>
      <c r="MIF40" s="26"/>
      <c r="MIG40" s="27"/>
      <c r="MIH40" s="26"/>
      <c r="MII40" s="27"/>
      <c r="MIJ40" s="26"/>
      <c r="MIK40" s="27"/>
      <c r="MIL40" s="26"/>
      <c r="MIM40" s="27"/>
      <c r="MIN40" s="26"/>
      <c r="MIO40" s="27"/>
      <c r="MIP40" s="26"/>
      <c r="MIQ40" s="27"/>
      <c r="MIR40" s="26"/>
      <c r="MIS40" s="27"/>
      <c r="MIT40" s="26"/>
      <c r="MIU40" s="27"/>
      <c r="MIV40" s="26"/>
      <c r="MIW40" s="27"/>
      <c r="MIX40" s="26"/>
      <c r="MIY40" s="27"/>
      <c r="MIZ40" s="26"/>
      <c r="MJA40" s="27"/>
      <c r="MJB40" s="26"/>
      <c r="MJC40" s="27"/>
      <c r="MJD40" s="26"/>
      <c r="MJE40" s="27"/>
      <c r="MJF40" s="26"/>
      <c r="MJG40" s="27"/>
      <c r="MJH40" s="26"/>
      <c r="MJI40" s="27"/>
      <c r="MJJ40" s="26"/>
      <c r="MJK40" s="27"/>
      <c r="MJL40" s="26"/>
      <c r="MJM40" s="27"/>
      <c r="MJN40" s="26"/>
      <c r="MJO40" s="27"/>
      <c r="MJP40" s="26"/>
      <c r="MJQ40" s="27"/>
      <c r="MJR40" s="26"/>
      <c r="MJS40" s="27"/>
      <c r="MJT40" s="26"/>
      <c r="MJU40" s="27"/>
      <c r="MJV40" s="26"/>
      <c r="MJW40" s="27"/>
      <c r="MJX40" s="26"/>
      <c r="MJY40" s="27"/>
      <c r="MJZ40" s="26"/>
      <c r="MKA40" s="27"/>
      <c r="MKB40" s="26"/>
      <c r="MKC40" s="27"/>
      <c r="MKD40" s="26"/>
      <c r="MKE40" s="27"/>
      <c r="MKF40" s="26"/>
      <c r="MKG40" s="27"/>
      <c r="MKH40" s="26"/>
      <c r="MKI40" s="27"/>
      <c r="MKJ40" s="26"/>
      <c r="MKK40" s="27"/>
      <c r="MKL40" s="26"/>
      <c r="MKM40" s="27"/>
      <c r="MKN40" s="26"/>
      <c r="MKO40" s="27"/>
      <c r="MKP40" s="26"/>
      <c r="MKQ40" s="27"/>
      <c r="MKR40" s="26"/>
      <c r="MKS40" s="27"/>
      <c r="MKT40" s="26"/>
      <c r="MKU40" s="27"/>
      <c r="MKV40" s="26"/>
      <c r="MKW40" s="27"/>
      <c r="MKX40" s="26"/>
      <c r="MKY40" s="27"/>
      <c r="MKZ40" s="26"/>
      <c r="MLA40" s="27"/>
      <c r="MLB40" s="26"/>
      <c r="MLC40" s="27"/>
      <c r="MLD40" s="26"/>
      <c r="MLE40" s="27"/>
      <c r="MLF40" s="26"/>
      <c r="MLG40" s="27"/>
      <c r="MLH40" s="26"/>
      <c r="MLI40" s="27"/>
      <c r="MLJ40" s="26"/>
      <c r="MLK40" s="27"/>
      <c r="MLL40" s="26"/>
      <c r="MLM40" s="27"/>
      <c r="MLN40" s="26"/>
      <c r="MLO40" s="27"/>
      <c r="MLP40" s="26"/>
      <c r="MLQ40" s="27"/>
      <c r="MLR40" s="26"/>
      <c r="MLS40" s="27"/>
      <c r="MLT40" s="26"/>
      <c r="MLU40" s="27"/>
      <c r="MLV40" s="26"/>
      <c r="MLW40" s="27"/>
      <c r="MLX40" s="26"/>
      <c r="MLY40" s="27"/>
      <c r="MLZ40" s="26"/>
      <c r="MMA40" s="27"/>
      <c r="MMB40" s="26"/>
      <c r="MMC40" s="27"/>
      <c r="MMD40" s="26"/>
      <c r="MME40" s="27"/>
      <c r="MMF40" s="26"/>
      <c r="MMG40" s="27"/>
      <c r="MMH40" s="26"/>
      <c r="MMI40" s="27"/>
      <c r="MMJ40" s="26"/>
      <c r="MMK40" s="27"/>
      <c r="MML40" s="26"/>
      <c r="MMM40" s="27"/>
      <c r="MMN40" s="26"/>
      <c r="MMO40" s="27"/>
      <c r="MMP40" s="26"/>
      <c r="MMQ40" s="27"/>
      <c r="MMR40" s="26"/>
      <c r="MMS40" s="27"/>
      <c r="MMT40" s="26"/>
      <c r="MMU40" s="27"/>
      <c r="MMV40" s="26"/>
      <c r="MMW40" s="27"/>
      <c r="MMX40" s="26"/>
      <c r="MMY40" s="27"/>
      <c r="MMZ40" s="26"/>
      <c r="MNA40" s="27"/>
      <c r="MNB40" s="26"/>
      <c r="MNC40" s="27"/>
      <c r="MND40" s="26"/>
      <c r="MNE40" s="27"/>
      <c r="MNF40" s="26"/>
      <c r="MNG40" s="27"/>
      <c r="MNH40" s="26"/>
      <c r="MNI40" s="27"/>
      <c r="MNJ40" s="26"/>
      <c r="MNK40" s="27"/>
      <c r="MNL40" s="26"/>
      <c r="MNM40" s="27"/>
      <c r="MNN40" s="26"/>
      <c r="MNO40" s="27"/>
      <c r="MNP40" s="26"/>
      <c r="MNQ40" s="27"/>
      <c r="MNR40" s="26"/>
      <c r="MNS40" s="27"/>
      <c r="MNT40" s="26"/>
      <c r="MNU40" s="27"/>
      <c r="MNV40" s="26"/>
      <c r="MNW40" s="27"/>
      <c r="MNX40" s="26"/>
      <c r="MNY40" s="27"/>
      <c r="MNZ40" s="26"/>
      <c r="MOA40" s="27"/>
      <c r="MOB40" s="26"/>
      <c r="MOC40" s="27"/>
      <c r="MOD40" s="26"/>
      <c r="MOE40" s="27"/>
      <c r="MOF40" s="26"/>
      <c r="MOG40" s="27"/>
      <c r="MOH40" s="26"/>
      <c r="MOI40" s="27"/>
      <c r="MOJ40" s="26"/>
      <c r="MOK40" s="27"/>
      <c r="MOL40" s="26"/>
      <c r="MOM40" s="27"/>
      <c r="MON40" s="26"/>
      <c r="MOO40" s="27"/>
      <c r="MOP40" s="26"/>
      <c r="MOQ40" s="27"/>
      <c r="MOR40" s="26"/>
      <c r="MOS40" s="27"/>
      <c r="MOT40" s="26"/>
      <c r="MOU40" s="27"/>
      <c r="MOV40" s="26"/>
      <c r="MOW40" s="27"/>
      <c r="MOX40" s="26"/>
      <c r="MOY40" s="27"/>
      <c r="MOZ40" s="26"/>
      <c r="MPA40" s="27"/>
      <c r="MPB40" s="26"/>
      <c r="MPC40" s="27"/>
      <c r="MPD40" s="26"/>
      <c r="MPE40" s="27"/>
      <c r="MPF40" s="26"/>
      <c r="MPG40" s="27"/>
      <c r="MPH40" s="26"/>
      <c r="MPI40" s="27"/>
      <c r="MPJ40" s="26"/>
      <c r="MPK40" s="27"/>
      <c r="MPL40" s="26"/>
      <c r="MPM40" s="27"/>
      <c r="MPN40" s="26"/>
      <c r="MPO40" s="27"/>
      <c r="MPP40" s="26"/>
      <c r="MPQ40" s="27"/>
      <c r="MPR40" s="26"/>
      <c r="MPS40" s="27"/>
      <c r="MPT40" s="26"/>
      <c r="MPU40" s="27"/>
      <c r="MPV40" s="26"/>
      <c r="MPW40" s="27"/>
      <c r="MPX40" s="26"/>
      <c r="MPY40" s="27"/>
      <c r="MPZ40" s="26"/>
      <c r="MQA40" s="27"/>
      <c r="MQB40" s="26"/>
      <c r="MQC40" s="27"/>
      <c r="MQD40" s="26"/>
      <c r="MQE40" s="27"/>
      <c r="MQF40" s="26"/>
      <c r="MQG40" s="27"/>
      <c r="MQH40" s="26"/>
      <c r="MQI40" s="27"/>
      <c r="MQJ40" s="26"/>
      <c r="MQK40" s="27"/>
      <c r="MQL40" s="26"/>
      <c r="MQM40" s="27"/>
      <c r="MQN40" s="26"/>
      <c r="MQO40" s="27"/>
      <c r="MQP40" s="26"/>
      <c r="MQQ40" s="27"/>
      <c r="MQR40" s="26"/>
      <c r="MQS40" s="27"/>
      <c r="MQT40" s="26"/>
      <c r="MQU40" s="27"/>
      <c r="MQV40" s="26"/>
      <c r="MQW40" s="27"/>
      <c r="MQX40" s="26"/>
      <c r="MQY40" s="27"/>
      <c r="MQZ40" s="26"/>
      <c r="MRA40" s="27"/>
      <c r="MRB40" s="26"/>
      <c r="MRC40" s="27"/>
      <c r="MRD40" s="26"/>
      <c r="MRE40" s="27"/>
      <c r="MRF40" s="26"/>
      <c r="MRG40" s="27"/>
      <c r="MRH40" s="26"/>
      <c r="MRI40" s="27"/>
      <c r="MRJ40" s="26"/>
      <c r="MRK40" s="27"/>
      <c r="MRL40" s="26"/>
      <c r="MRM40" s="27"/>
      <c r="MRN40" s="26"/>
      <c r="MRO40" s="27"/>
      <c r="MRP40" s="26"/>
      <c r="MRQ40" s="27"/>
      <c r="MRR40" s="26"/>
      <c r="MRS40" s="27"/>
      <c r="MRT40" s="26"/>
      <c r="MRU40" s="27"/>
      <c r="MRV40" s="26"/>
      <c r="MRW40" s="27"/>
      <c r="MRX40" s="26"/>
      <c r="MRY40" s="27"/>
      <c r="MRZ40" s="26"/>
      <c r="MSA40" s="27"/>
      <c r="MSB40" s="26"/>
      <c r="MSC40" s="27"/>
      <c r="MSD40" s="26"/>
      <c r="MSE40" s="27"/>
      <c r="MSF40" s="26"/>
      <c r="MSG40" s="27"/>
      <c r="MSH40" s="26"/>
      <c r="MSI40" s="27"/>
      <c r="MSJ40" s="26"/>
      <c r="MSK40" s="27"/>
      <c r="MSL40" s="26"/>
      <c r="MSM40" s="27"/>
      <c r="MSN40" s="26"/>
      <c r="MSO40" s="27"/>
      <c r="MSP40" s="26"/>
      <c r="MSQ40" s="27"/>
      <c r="MSR40" s="26"/>
      <c r="MSS40" s="27"/>
      <c r="MST40" s="26"/>
      <c r="MSU40" s="27"/>
      <c r="MSV40" s="26"/>
      <c r="MSW40" s="27"/>
      <c r="MSX40" s="26"/>
      <c r="MSY40" s="27"/>
      <c r="MSZ40" s="26"/>
      <c r="MTA40" s="27"/>
      <c r="MTB40" s="26"/>
      <c r="MTC40" s="27"/>
      <c r="MTD40" s="26"/>
      <c r="MTE40" s="27"/>
      <c r="MTF40" s="26"/>
      <c r="MTG40" s="27"/>
      <c r="MTH40" s="26"/>
      <c r="MTI40" s="27"/>
      <c r="MTJ40" s="26"/>
      <c r="MTK40" s="27"/>
      <c r="MTL40" s="26"/>
      <c r="MTM40" s="27"/>
      <c r="MTN40" s="26"/>
      <c r="MTO40" s="27"/>
      <c r="MTP40" s="26"/>
      <c r="MTQ40" s="27"/>
      <c r="MTR40" s="26"/>
      <c r="MTS40" s="27"/>
      <c r="MTT40" s="26"/>
      <c r="MTU40" s="27"/>
      <c r="MTV40" s="26"/>
      <c r="MTW40" s="27"/>
      <c r="MTX40" s="26"/>
      <c r="MTY40" s="27"/>
      <c r="MTZ40" s="26"/>
      <c r="MUA40" s="27"/>
      <c r="MUB40" s="26"/>
      <c r="MUC40" s="27"/>
      <c r="MUD40" s="26"/>
      <c r="MUE40" s="27"/>
      <c r="MUF40" s="26"/>
      <c r="MUG40" s="27"/>
      <c r="MUH40" s="26"/>
      <c r="MUI40" s="27"/>
      <c r="MUJ40" s="26"/>
      <c r="MUK40" s="27"/>
      <c r="MUL40" s="26"/>
      <c r="MUM40" s="27"/>
      <c r="MUN40" s="26"/>
      <c r="MUO40" s="27"/>
      <c r="MUP40" s="26"/>
      <c r="MUQ40" s="27"/>
      <c r="MUR40" s="26"/>
      <c r="MUS40" s="27"/>
      <c r="MUT40" s="26"/>
      <c r="MUU40" s="27"/>
      <c r="MUV40" s="26"/>
      <c r="MUW40" s="27"/>
      <c r="MUX40" s="26"/>
      <c r="MUY40" s="27"/>
      <c r="MUZ40" s="26"/>
      <c r="MVA40" s="27"/>
      <c r="MVB40" s="26"/>
      <c r="MVC40" s="27"/>
      <c r="MVD40" s="26"/>
      <c r="MVE40" s="27"/>
      <c r="MVF40" s="26"/>
      <c r="MVG40" s="27"/>
      <c r="MVH40" s="26"/>
      <c r="MVI40" s="27"/>
      <c r="MVJ40" s="26"/>
      <c r="MVK40" s="27"/>
      <c r="MVL40" s="26"/>
      <c r="MVM40" s="27"/>
      <c r="MVN40" s="26"/>
      <c r="MVO40" s="27"/>
      <c r="MVP40" s="26"/>
      <c r="MVQ40" s="27"/>
      <c r="MVR40" s="26"/>
      <c r="MVS40" s="27"/>
      <c r="MVT40" s="26"/>
      <c r="MVU40" s="27"/>
      <c r="MVV40" s="26"/>
      <c r="MVW40" s="27"/>
      <c r="MVX40" s="26"/>
      <c r="MVY40" s="27"/>
      <c r="MVZ40" s="26"/>
      <c r="MWA40" s="27"/>
      <c r="MWB40" s="26"/>
      <c r="MWC40" s="27"/>
      <c r="MWD40" s="26"/>
      <c r="MWE40" s="27"/>
      <c r="MWF40" s="26"/>
      <c r="MWG40" s="27"/>
      <c r="MWH40" s="26"/>
      <c r="MWI40" s="27"/>
      <c r="MWJ40" s="26"/>
      <c r="MWK40" s="27"/>
      <c r="MWL40" s="26"/>
      <c r="MWM40" s="27"/>
      <c r="MWN40" s="26"/>
      <c r="MWO40" s="27"/>
      <c r="MWP40" s="26"/>
      <c r="MWQ40" s="27"/>
      <c r="MWR40" s="26"/>
      <c r="MWS40" s="27"/>
      <c r="MWT40" s="26"/>
      <c r="MWU40" s="27"/>
      <c r="MWV40" s="26"/>
      <c r="MWW40" s="27"/>
      <c r="MWX40" s="26"/>
      <c r="MWY40" s="27"/>
      <c r="MWZ40" s="26"/>
      <c r="MXA40" s="27"/>
      <c r="MXB40" s="26"/>
      <c r="MXC40" s="27"/>
      <c r="MXD40" s="26"/>
      <c r="MXE40" s="27"/>
      <c r="MXF40" s="26"/>
      <c r="MXG40" s="27"/>
      <c r="MXH40" s="26"/>
      <c r="MXI40" s="27"/>
      <c r="MXJ40" s="26"/>
      <c r="MXK40" s="27"/>
      <c r="MXL40" s="26"/>
      <c r="MXM40" s="27"/>
      <c r="MXN40" s="26"/>
      <c r="MXO40" s="27"/>
      <c r="MXP40" s="26"/>
      <c r="MXQ40" s="27"/>
      <c r="MXR40" s="26"/>
      <c r="MXS40" s="27"/>
      <c r="MXT40" s="26"/>
      <c r="MXU40" s="27"/>
      <c r="MXV40" s="26"/>
      <c r="MXW40" s="27"/>
      <c r="MXX40" s="26"/>
      <c r="MXY40" s="27"/>
      <c r="MXZ40" s="26"/>
      <c r="MYA40" s="27"/>
      <c r="MYB40" s="26"/>
      <c r="MYC40" s="27"/>
      <c r="MYD40" s="26"/>
      <c r="MYE40" s="27"/>
      <c r="MYF40" s="26"/>
      <c r="MYG40" s="27"/>
      <c r="MYH40" s="26"/>
      <c r="MYI40" s="27"/>
      <c r="MYJ40" s="26"/>
      <c r="MYK40" s="27"/>
      <c r="MYL40" s="26"/>
      <c r="MYM40" s="27"/>
      <c r="MYN40" s="26"/>
      <c r="MYO40" s="27"/>
      <c r="MYP40" s="26"/>
      <c r="MYQ40" s="27"/>
      <c r="MYR40" s="26"/>
      <c r="MYS40" s="27"/>
      <c r="MYT40" s="26"/>
      <c r="MYU40" s="27"/>
      <c r="MYV40" s="26"/>
      <c r="MYW40" s="27"/>
      <c r="MYX40" s="26"/>
      <c r="MYY40" s="27"/>
      <c r="MYZ40" s="26"/>
      <c r="MZA40" s="27"/>
      <c r="MZB40" s="26"/>
      <c r="MZC40" s="27"/>
      <c r="MZD40" s="26"/>
      <c r="MZE40" s="27"/>
      <c r="MZF40" s="26"/>
      <c r="MZG40" s="27"/>
      <c r="MZH40" s="26"/>
      <c r="MZI40" s="27"/>
      <c r="MZJ40" s="26"/>
      <c r="MZK40" s="27"/>
      <c r="MZL40" s="26"/>
      <c r="MZM40" s="27"/>
      <c r="MZN40" s="26"/>
      <c r="MZO40" s="27"/>
      <c r="MZP40" s="26"/>
      <c r="MZQ40" s="27"/>
      <c r="MZR40" s="26"/>
      <c r="MZS40" s="27"/>
      <c r="MZT40" s="26"/>
      <c r="MZU40" s="27"/>
      <c r="MZV40" s="26"/>
      <c r="MZW40" s="27"/>
      <c r="MZX40" s="26"/>
      <c r="MZY40" s="27"/>
      <c r="MZZ40" s="26"/>
      <c r="NAA40" s="27"/>
      <c r="NAB40" s="26"/>
      <c r="NAC40" s="27"/>
      <c r="NAD40" s="26"/>
      <c r="NAE40" s="27"/>
      <c r="NAF40" s="26"/>
      <c r="NAG40" s="27"/>
      <c r="NAH40" s="26"/>
      <c r="NAI40" s="27"/>
      <c r="NAJ40" s="26"/>
      <c r="NAK40" s="27"/>
      <c r="NAL40" s="26"/>
      <c r="NAM40" s="27"/>
      <c r="NAN40" s="26"/>
      <c r="NAO40" s="27"/>
      <c r="NAP40" s="26"/>
      <c r="NAQ40" s="27"/>
      <c r="NAR40" s="26"/>
      <c r="NAS40" s="27"/>
      <c r="NAT40" s="26"/>
      <c r="NAU40" s="27"/>
      <c r="NAV40" s="26"/>
      <c r="NAW40" s="27"/>
      <c r="NAX40" s="26"/>
      <c r="NAY40" s="27"/>
      <c r="NAZ40" s="26"/>
      <c r="NBA40" s="27"/>
      <c r="NBB40" s="26"/>
      <c r="NBC40" s="27"/>
      <c r="NBD40" s="26"/>
      <c r="NBE40" s="27"/>
      <c r="NBF40" s="26"/>
      <c r="NBG40" s="27"/>
      <c r="NBH40" s="26"/>
      <c r="NBI40" s="27"/>
      <c r="NBJ40" s="26"/>
      <c r="NBK40" s="27"/>
      <c r="NBL40" s="26"/>
      <c r="NBM40" s="27"/>
      <c r="NBN40" s="26"/>
      <c r="NBO40" s="27"/>
      <c r="NBP40" s="26"/>
      <c r="NBQ40" s="27"/>
      <c r="NBR40" s="26"/>
      <c r="NBS40" s="27"/>
      <c r="NBT40" s="26"/>
      <c r="NBU40" s="27"/>
      <c r="NBV40" s="26"/>
      <c r="NBW40" s="27"/>
      <c r="NBX40" s="26"/>
      <c r="NBY40" s="27"/>
      <c r="NBZ40" s="26"/>
      <c r="NCA40" s="27"/>
      <c r="NCB40" s="26"/>
      <c r="NCC40" s="27"/>
      <c r="NCD40" s="26"/>
      <c r="NCE40" s="27"/>
      <c r="NCF40" s="26"/>
      <c r="NCG40" s="27"/>
      <c r="NCH40" s="26"/>
      <c r="NCI40" s="27"/>
      <c r="NCJ40" s="26"/>
      <c r="NCK40" s="27"/>
      <c r="NCL40" s="26"/>
      <c r="NCM40" s="27"/>
      <c r="NCN40" s="26"/>
      <c r="NCO40" s="27"/>
      <c r="NCP40" s="26"/>
      <c r="NCQ40" s="27"/>
      <c r="NCR40" s="26"/>
      <c r="NCS40" s="27"/>
      <c r="NCT40" s="26"/>
      <c r="NCU40" s="27"/>
      <c r="NCV40" s="26"/>
      <c r="NCW40" s="27"/>
      <c r="NCX40" s="26"/>
      <c r="NCY40" s="27"/>
      <c r="NCZ40" s="26"/>
      <c r="NDA40" s="27"/>
      <c r="NDB40" s="26"/>
      <c r="NDC40" s="27"/>
      <c r="NDD40" s="26"/>
      <c r="NDE40" s="27"/>
      <c r="NDF40" s="26"/>
      <c r="NDG40" s="27"/>
      <c r="NDH40" s="26"/>
      <c r="NDI40" s="27"/>
      <c r="NDJ40" s="26"/>
      <c r="NDK40" s="27"/>
      <c r="NDL40" s="26"/>
      <c r="NDM40" s="27"/>
      <c r="NDN40" s="26"/>
      <c r="NDO40" s="27"/>
      <c r="NDP40" s="26"/>
      <c r="NDQ40" s="27"/>
      <c r="NDR40" s="26"/>
      <c r="NDS40" s="27"/>
      <c r="NDT40" s="26"/>
      <c r="NDU40" s="27"/>
      <c r="NDV40" s="26"/>
      <c r="NDW40" s="27"/>
      <c r="NDX40" s="26"/>
      <c r="NDY40" s="27"/>
      <c r="NDZ40" s="26"/>
      <c r="NEA40" s="27"/>
      <c r="NEB40" s="26"/>
      <c r="NEC40" s="27"/>
      <c r="NED40" s="26"/>
      <c r="NEE40" s="27"/>
      <c r="NEF40" s="26"/>
      <c r="NEG40" s="27"/>
      <c r="NEH40" s="26"/>
      <c r="NEI40" s="27"/>
      <c r="NEJ40" s="26"/>
      <c r="NEK40" s="27"/>
      <c r="NEL40" s="26"/>
      <c r="NEM40" s="27"/>
      <c r="NEN40" s="26"/>
      <c r="NEO40" s="27"/>
      <c r="NEP40" s="26"/>
      <c r="NEQ40" s="27"/>
      <c r="NER40" s="26"/>
      <c r="NES40" s="27"/>
      <c r="NET40" s="26"/>
      <c r="NEU40" s="27"/>
      <c r="NEV40" s="26"/>
      <c r="NEW40" s="27"/>
      <c r="NEX40" s="26"/>
      <c r="NEY40" s="27"/>
      <c r="NEZ40" s="26"/>
      <c r="NFA40" s="27"/>
      <c r="NFB40" s="26"/>
      <c r="NFC40" s="27"/>
      <c r="NFD40" s="26"/>
      <c r="NFE40" s="27"/>
      <c r="NFF40" s="26"/>
      <c r="NFG40" s="27"/>
      <c r="NFH40" s="26"/>
      <c r="NFI40" s="27"/>
      <c r="NFJ40" s="26"/>
      <c r="NFK40" s="27"/>
      <c r="NFL40" s="26"/>
      <c r="NFM40" s="27"/>
      <c r="NFN40" s="26"/>
      <c r="NFO40" s="27"/>
      <c r="NFP40" s="26"/>
      <c r="NFQ40" s="27"/>
      <c r="NFR40" s="26"/>
      <c r="NFS40" s="27"/>
      <c r="NFT40" s="26"/>
      <c r="NFU40" s="27"/>
      <c r="NFV40" s="26"/>
      <c r="NFW40" s="27"/>
      <c r="NFX40" s="26"/>
      <c r="NFY40" s="27"/>
      <c r="NFZ40" s="26"/>
      <c r="NGA40" s="27"/>
      <c r="NGB40" s="26"/>
      <c r="NGC40" s="27"/>
      <c r="NGD40" s="26"/>
      <c r="NGE40" s="27"/>
      <c r="NGF40" s="26"/>
      <c r="NGG40" s="27"/>
      <c r="NGH40" s="26"/>
      <c r="NGI40" s="27"/>
      <c r="NGJ40" s="26"/>
      <c r="NGK40" s="27"/>
      <c r="NGL40" s="26"/>
      <c r="NGM40" s="27"/>
      <c r="NGN40" s="26"/>
      <c r="NGO40" s="27"/>
      <c r="NGP40" s="26"/>
      <c r="NGQ40" s="27"/>
      <c r="NGR40" s="26"/>
      <c r="NGS40" s="27"/>
      <c r="NGT40" s="26"/>
      <c r="NGU40" s="27"/>
      <c r="NGV40" s="26"/>
      <c r="NGW40" s="27"/>
      <c r="NGX40" s="26"/>
      <c r="NGY40" s="27"/>
      <c r="NGZ40" s="26"/>
      <c r="NHA40" s="27"/>
      <c r="NHB40" s="26"/>
      <c r="NHC40" s="27"/>
      <c r="NHD40" s="26"/>
      <c r="NHE40" s="27"/>
      <c r="NHF40" s="26"/>
      <c r="NHG40" s="27"/>
      <c r="NHH40" s="26"/>
      <c r="NHI40" s="27"/>
      <c r="NHJ40" s="26"/>
      <c r="NHK40" s="27"/>
      <c r="NHL40" s="26"/>
      <c r="NHM40" s="27"/>
      <c r="NHN40" s="26"/>
      <c r="NHO40" s="27"/>
      <c r="NHP40" s="26"/>
      <c r="NHQ40" s="27"/>
      <c r="NHR40" s="26"/>
      <c r="NHS40" s="27"/>
      <c r="NHT40" s="26"/>
      <c r="NHU40" s="27"/>
      <c r="NHV40" s="26"/>
      <c r="NHW40" s="27"/>
      <c r="NHX40" s="26"/>
      <c r="NHY40" s="27"/>
      <c r="NHZ40" s="26"/>
      <c r="NIA40" s="27"/>
      <c r="NIB40" s="26"/>
      <c r="NIC40" s="27"/>
      <c r="NID40" s="26"/>
      <c r="NIE40" s="27"/>
      <c r="NIF40" s="26"/>
      <c r="NIG40" s="27"/>
      <c r="NIH40" s="26"/>
      <c r="NII40" s="27"/>
      <c r="NIJ40" s="26"/>
      <c r="NIK40" s="27"/>
      <c r="NIL40" s="26"/>
      <c r="NIM40" s="27"/>
      <c r="NIN40" s="26"/>
      <c r="NIO40" s="27"/>
      <c r="NIP40" s="26"/>
      <c r="NIQ40" s="27"/>
      <c r="NIR40" s="26"/>
      <c r="NIS40" s="27"/>
      <c r="NIT40" s="26"/>
      <c r="NIU40" s="27"/>
      <c r="NIV40" s="26"/>
      <c r="NIW40" s="27"/>
      <c r="NIX40" s="26"/>
      <c r="NIY40" s="27"/>
      <c r="NIZ40" s="26"/>
      <c r="NJA40" s="27"/>
      <c r="NJB40" s="26"/>
      <c r="NJC40" s="27"/>
      <c r="NJD40" s="26"/>
      <c r="NJE40" s="27"/>
      <c r="NJF40" s="26"/>
      <c r="NJG40" s="27"/>
      <c r="NJH40" s="26"/>
      <c r="NJI40" s="27"/>
      <c r="NJJ40" s="26"/>
      <c r="NJK40" s="27"/>
      <c r="NJL40" s="26"/>
      <c r="NJM40" s="27"/>
      <c r="NJN40" s="26"/>
      <c r="NJO40" s="27"/>
      <c r="NJP40" s="26"/>
      <c r="NJQ40" s="27"/>
      <c r="NJR40" s="26"/>
      <c r="NJS40" s="27"/>
      <c r="NJT40" s="26"/>
      <c r="NJU40" s="27"/>
      <c r="NJV40" s="26"/>
      <c r="NJW40" s="27"/>
      <c r="NJX40" s="26"/>
      <c r="NJY40" s="27"/>
      <c r="NJZ40" s="26"/>
      <c r="NKA40" s="27"/>
      <c r="NKB40" s="26"/>
      <c r="NKC40" s="27"/>
      <c r="NKD40" s="26"/>
      <c r="NKE40" s="27"/>
      <c r="NKF40" s="26"/>
      <c r="NKG40" s="27"/>
      <c r="NKH40" s="26"/>
      <c r="NKI40" s="27"/>
      <c r="NKJ40" s="26"/>
      <c r="NKK40" s="27"/>
      <c r="NKL40" s="26"/>
      <c r="NKM40" s="27"/>
      <c r="NKN40" s="26"/>
      <c r="NKO40" s="27"/>
      <c r="NKP40" s="26"/>
      <c r="NKQ40" s="27"/>
      <c r="NKR40" s="26"/>
      <c r="NKS40" s="27"/>
      <c r="NKT40" s="26"/>
      <c r="NKU40" s="27"/>
      <c r="NKV40" s="26"/>
      <c r="NKW40" s="27"/>
      <c r="NKX40" s="26"/>
      <c r="NKY40" s="27"/>
      <c r="NKZ40" s="26"/>
      <c r="NLA40" s="27"/>
      <c r="NLB40" s="26"/>
      <c r="NLC40" s="27"/>
      <c r="NLD40" s="26"/>
      <c r="NLE40" s="27"/>
      <c r="NLF40" s="26"/>
      <c r="NLG40" s="27"/>
      <c r="NLH40" s="26"/>
      <c r="NLI40" s="27"/>
      <c r="NLJ40" s="26"/>
      <c r="NLK40" s="27"/>
      <c r="NLL40" s="26"/>
      <c r="NLM40" s="27"/>
      <c r="NLN40" s="26"/>
      <c r="NLO40" s="27"/>
      <c r="NLP40" s="26"/>
      <c r="NLQ40" s="27"/>
      <c r="NLR40" s="26"/>
      <c r="NLS40" s="27"/>
      <c r="NLT40" s="26"/>
      <c r="NLU40" s="27"/>
      <c r="NLV40" s="26"/>
      <c r="NLW40" s="27"/>
      <c r="NLX40" s="26"/>
      <c r="NLY40" s="27"/>
      <c r="NLZ40" s="26"/>
      <c r="NMA40" s="27"/>
      <c r="NMB40" s="26"/>
      <c r="NMC40" s="27"/>
      <c r="NMD40" s="26"/>
      <c r="NME40" s="27"/>
      <c r="NMF40" s="26"/>
      <c r="NMG40" s="27"/>
      <c r="NMH40" s="26"/>
      <c r="NMI40" s="27"/>
      <c r="NMJ40" s="26"/>
      <c r="NMK40" s="27"/>
      <c r="NML40" s="26"/>
      <c r="NMM40" s="27"/>
      <c r="NMN40" s="26"/>
      <c r="NMO40" s="27"/>
      <c r="NMP40" s="26"/>
      <c r="NMQ40" s="27"/>
      <c r="NMR40" s="26"/>
      <c r="NMS40" s="27"/>
      <c r="NMT40" s="26"/>
      <c r="NMU40" s="27"/>
      <c r="NMV40" s="26"/>
      <c r="NMW40" s="27"/>
      <c r="NMX40" s="26"/>
      <c r="NMY40" s="27"/>
      <c r="NMZ40" s="26"/>
      <c r="NNA40" s="27"/>
      <c r="NNB40" s="26"/>
      <c r="NNC40" s="27"/>
      <c r="NND40" s="26"/>
      <c r="NNE40" s="27"/>
      <c r="NNF40" s="26"/>
      <c r="NNG40" s="27"/>
      <c r="NNH40" s="26"/>
      <c r="NNI40" s="27"/>
      <c r="NNJ40" s="26"/>
      <c r="NNK40" s="27"/>
      <c r="NNL40" s="26"/>
      <c r="NNM40" s="27"/>
      <c r="NNN40" s="26"/>
      <c r="NNO40" s="27"/>
      <c r="NNP40" s="26"/>
      <c r="NNQ40" s="27"/>
      <c r="NNR40" s="26"/>
      <c r="NNS40" s="27"/>
      <c r="NNT40" s="26"/>
      <c r="NNU40" s="27"/>
      <c r="NNV40" s="26"/>
      <c r="NNW40" s="27"/>
      <c r="NNX40" s="26"/>
      <c r="NNY40" s="27"/>
      <c r="NNZ40" s="26"/>
      <c r="NOA40" s="27"/>
      <c r="NOB40" s="26"/>
      <c r="NOC40" s="27"/>
      <c r="NOD40" s="26"/>
      <c r="NOE40" s="27"/>
      <c r="NOF40" s="26"/>
      <c r="NOG40" s="27"/>
      <c r="NOH40" s="26"/>
      <c r="NOI40" s="27"/>
      <c r="NOJ40" s="26"/>
      <c r="NOK40" s="27"/>
      <c r="NOL40" s="26"/>
      <c r="NOM40" s="27"/>
      <c r="NON40" s="26"/>
      <c r="NOO40" s="27"/>
      <c r="NOP40" s="26"/>
      <c r="NOQ40" s="27"/>
      <c r="NOR40" s="26"/>
      <c r="NOS40" s="27"/>
      <c r="NOT40" s="26"/>
      <c r="NOU40" s="27"/>
      <c r="NOV40" s="26"/>
      <c r="NOW40" s="27"/>
      <c r="NOX40" s="26"/>
      <c r="NOY40" s="27"/>
      <c r="NOZ40" s="26"/>
      <c r="NPA40" s="27"/>
      <c r="NPB40" s="26"/>
      <c r="NPC40" s="27"/>
      <c r="NPD40" s="26"/>
      <c r="NPE40" s="27"/>
      <c r="NPF40" s="26"/>
      <c r="NPG40" s="27"/>
      <c r="NPH40" s="26"/>
      <c r="NPI40" s="27"/>
      <c r="NPJ40" s="26"/>
      <c r="NPK40" s="27"/>
      <c r="NPL40" s="26"/>
      <c r="NPM40" s="27"/>
      <c r="NPN40" s="26"/>
      <c r="NPO40" s="27"/>
      <c r="NPP40" s="26"/>
      <c r="NPQ40" s="27"/>
      <c r="NPR40" s="26"/>
      <c r="NPS40" s="27"/>
      <c r="NPT40" s="26"/>
      <c r="NPU40" s="27"/>
      <c r="NPV40" s="26"/>
      <c r="NPW40" s="27"/>
      <c r="NPX40" s="26"/>
      <c r="NPY40" s="27"/>
      <c r="NPZ40" s="26"/>
      <c r="NQA40" s="27"/>
      <c r="NQB40" s="26"/>
      <c r="NQC40" s="27"/>
      <c r="NQD40" s="26"/>
      <c r="NQE40" s="27"/>
      <c r="NQF40" s="26"/>
      <c r="NQG40" s="27"/>
      <c r="NQH40" s="26"/>
      <c r="NQI40" s="27"/>
      <c r="NQJ40" s="26"/>
      <c r="NQK40" s="27"/>
      <c r="NQL40" s="26"/>
      <c r="NQM40" s="27"/>
      <c r="NQN40" s="26"/>
      <c r="NQO40" s="27"/>
      <c r="NQP40" s="26"/>
      <c r="NQQ40" s="27"/>
      <c r="NQR40" s="26"/>
      <c r="NQS40" s="27"/>
      <c r="NQT40" s="26"/>
      <c r="NQU40" s="27"/>
      <c r="NQV40" s="26"/>
      <c r="NQW40" s="27"/>
      <c r="NQX40" s="26"/>
      <c r="NQY40" s="27"/>
      <c r="NQZ40" s="26"/>
      <c r="NRA40" s="27"/>
      <c r="NRB40" s="26"/>
      <c r="NRC40" s="27"/>
      <c r="NRD40" s="26"/>
      <c r="NRE40" s="27"/>
      <c r="NRF40" s="26"/>
      <c r="NRG40" s="27"/>
      <c r="NRH40" s="26"/>
      <c r="NRI40" s="27"/>
      <c r="NRJ40" s="26"/>
      <c r="NRK40" s="27"/>
      <c r="NRL40" s="26"/>
      <c r="NRM40" s="27"/>
      <c r="NRN40" s="26"/>
      <c r="NRO40" s="27"/>
      <c r="NRP40" s="26"/>
      <c r="NRQ40" s="27"/>
      <c r="NRR40" s="26"/>
      <c r="NRS40" s="27"/>
      <c r="NRT40" s="26"/>
      <c r="NRU40" s="27"/>
      <c r="NRV40" s="26"/>
      <c r="NRW40" s="27"/>
      <c r="NRX40" s="26"/>
      <c r="NRY40" s="27"/>
      <c r="NRZ40" s="26"/>
      <c r="NSA40" s="27"/>
      <c r="NSB40" s="26"/>
      <c r="NSC40" s="27"/>
      <c r="NSD40" s="26"/>
      <c r="NSE40" s="27"/>
      <c r="NSF40" s="26"/>
      <c r="NSG40" s="27"/>
      <c r="NSH40" s="26"/>
      <c r="NSI40" s="27"/>
      <c r="NSJ40" s="26"/>
      <c r="NSK40" s="27"/>
      <c r="NSL40" s="26"/>
      <c r="NSM40" s="27"/>
      <c r="NSN40" s="26"/>
      <c r="NSO40" s="27"/>
      <c r="NSP40" s="26"/>
      <c r="NSQ40" s="27"/>
      <c r="NSR40" s="26"/>
      <c r="NSS40" s="27"/>
      <c r="NST40" s="26"/>
      <c r="NSU40" s="27"/>
      <c r="NSV40" s="26"/>
      <c r="NSW40" s="27"/>
      <c r="NSX40" s="26"/>
      <c r="NSY40" s="27"/>
      <c r="NSZ40" s="26"/>
      <c r="NTA40" s="27"/>
      <c r="NTB40" s="26"/>
      <c r="NTC40" s="27"/>
      <c r="NTD40" s="26"/>
      <c r="NTE40" s="27"/>
      <c r="NTF40" s="26"/>
      <c r="NTG40" s="27"/>
      <c r="NTH40" s="26"/>
      <c r="NTI40" s="27"/>
      <c r="NTJ40" s="26"/>
      <c r="NTK40" s="27"/>
      <c r="NTL40" s="26"/>
      <c r="NTM40" s="27"/>
      <c r="NTN40" s="26"/>
      <c r="NTO40" s="27"/>
      <c r="NTP40" s="26"/>
      <c r="NTQ40" s="27"/>
      <c r="NTR40" s="26"/>
      <c r="NTS40" s="27"/>
      <c r="NTT40" s="26"/>
      <c r="NTU40" s="27"/>
      <c r="NTV40" s="26"/>
      <c r="NTW40" s="27"/>
      <c r="NTX40" s="26"/>
      <c r="NTY40" s="27"/>
      <c r="NTZ40" s="26"/>
      <c r="NUA40" s="27"/>
      <c r="NUB40" s="26"/>
      <c r="NUC40" s="27"/>
      <c r="NUD40" s="26"/>
      <c r="NUE40" s="27"/>
      <c r="NUF40" s="26"/>
      <c r="NUG40" s="27"/>
      <c r="NUH40" s="26"/>
      <c r="NUI40" s="27"/>
      <c r="NUJ40" s="26"/>
      <c r="NUK40" s="27"/>
      <c r="NUL40" s="26"/>
      <c r="NUM40" s="27"/>
      <c r="NUN40" s="26"/>
      <c r="NUO40" s="27"/>
      <c r="NUP40" s="26"/>
      <c r="NUQ40" s="27"/>
      <c r="NUR40" s="26"/>
      <c r="NUS40" s="27"/>
      <c r="NUT40" s="26"/>
      <c r="NUU40" s="27"/>
      <c r="NUV40" s="26"/>
      <c r="NUW40" s="27"/>
      <c r="NUX40" s="26"/>
      <c r="NUY40" s="27"/>
      <c r="NUZ40" s="26"/>
      <c r="NVA40" s="27"/>
      <c r="NVB40" s="26"/>
      <c r="NVC40" s="27"/>
      <c r="NVD40" s="26"/>
      <c r="NVE40" s="27"/>
      <c r="NVF40" s="26"/>
      <c r="NVG40" s="27"/>
      <c r="NVH40" s="26"/>
      <c r="NVI40" s="27"/>
      <c r="NVJ40" s="26"/>
      <c r="NVK40" s="27"/>
      <c r="NVL40" s="26"/>
      <c r="NVM40" s="27"/>
      <c r="NVN40" s="26"/>
      <c r="NVO40" s="27"/>
      <c r="NVP40" s="26"/>
      <c r="NVQ40" s="27"/>
      <c r="NVR40" s="26"/>
      <c r="NVS40" s="27"/>
      <c r="NVT40" s="26"/>
      <c r="NVU40" s="27"/>
      <c r="NVV40" s="26"/>
      <c r="NVW40" s="27"/>
      <c r="NVX40" s="26"/>
      <c r="NVY40" s="27"/>
      <c r="NVZ40" s="26"/>
      <c r="NWA40" s="27"/>
      <c r="NWB40" s="26"/>
      <c r="NWC40" s="27"/>
      <c r="NWD40" s="26"/>
      <c r="NWE40" s="27"/>
      <c r="NWF40" s="26"/>
      <c r="NWG40" s="27"/>
      <c r="NWH40" s="26"/>
      <c r="NWI40" s="27"/>
      <c r="NWJ40" s="26"/>
      <c r="NWK40" s="27"/>
      <c r="NWL40" s="26"/>
      <c r="NWM40" s="27"/>
      <c r="NWN40" s="26"/>
      <c r="NWO40" s="27"/>
      <c r="NWP40" s="26"/>
      <c r="NWQ40" s="27"/>
      <c r="NWR40" s="26"/>
      <c r="NWS40" s="27"/>
      <c r="NWT40" s="26"/>
      <c r="NWU40" s="27"/>
      <c r="NWV40" s="26"/>
      <c r="NWW40" s="27"/>
      <c r="NWX40" s="26"/>
      <c r="NWY40" s="27"/>
      <c r="NWZ40" s="26"/>
      <c r="NXA40" s="27"/>
      <c r="NXB40" s="26"/>
      <c r="NXC40" s="27"/>
      <c r="NXD40" s="26"/>
      <c r="NXE40" s="27"/>
      <c r="NXF40" s="26"/>
      <c r="NXG40" s="27"/>
      <c r="NXH40" s="26"/>
      <c r="NXI40" s="27"/>
      <c r="NXJ40" s="26"/>
      <c r="NXK40" s="27"/>
      <c r="NXL40" s="26"/>
      <c r="NXM40" s="27"/>
      <c r="NXN40" s="26"/>
      <c r="NXO40" s="27"/>
      <c r="NXP40" s="26"/>
      <c r="NXQ40" s="27"/>
      <c r="NXR40" s="26"/>
      <c r="NXS40" s="27"/>
      <c r="NXT40" s="26"/>
      <c r="NXU40" s="27"/>
      <c r="NXV40" s="26"/>
      <c r="NXW40" s="27"/>
      <c r="NXX40" s="26"/>
      <c r="NXY40" s="27"/>
      <c r="NXZ40" s="26"/>
      <c r="NYA40" s="27"/>
      <c r="NYB40" s="26"/>
      <c r="NYC40" s="27"/>
      <c r="NYD40" s="26"/>
      <c r="NYE40" s="27"/>
      <c r="NYF40" s="26"/>
      <c r="NYG40" s="27"/>
      <c r="NYH40" s="26"/>
      <c r="NYI40" s="27"/>
      <c r="NYJ40" s="26"/>
      <c r="NYK40" s="27"/>
      <c r="NYL40" s="26"/>
      <c r="NYM40" s="27"/>
      <c r="NYN40" s="26"/>
      <c r="NYO40" s="27"/>
      <c r="NYP40" s="26"/>
      <c r="NYQ40" s="27"/>
      <c r="NYR40" s="26"/>
      <c r="NYS40" s="27"/>
      <c r="NYT40" s="26"/>
      <c r="NYU40" s="27"/>
      <c r="NYV40" s="26"/>
      <c r="NYW40" s="27"/>
      <c r="NYX40" s="26"/>
      <c r="NYY40" s="27"/>
      <c r="NYZ40" s="26"/>
      <c r="NZA40" s="27"/>
      <c r="NZB40" s="26"/>
      <c r="NZC40" s="27"/>
      <c r="NZD40" s="26"/>
      <c r="NZE40" s="27"/>
      <c r="NZF40" s="26"/>
      <c r="NZG40" s="27"/>
      <c r="NZH40" s="26"/>
      <c r="NZI40" s="27"/>
      <c r="NZJ40" s="26"/>
      <c r="NZK40" s="27"/>
      <c r="NZL40" s="26"/>
      <c r="NZM40" s="27"/>
      <c r="NZN40" s="26"/>
      <c r="NZO40" s="27"/>
      <c r="NZP40" s="26"/>
      <c r="NZQ40" s="27"/>
      <c r="NZR40" s="26"/>
      <c r="NZS40" s="27"/>
      <c r="NZT40" s="26"/>
      <c r="NZU40" s="27"/>
      <c r="NZV40" s="26"/>
      <c r="NZW40" s="27"/>
      <c r="NZX40" s="26"/>
      <c r="NZY40" s="27"/>
      <c r="NZZ40" s="26"/>
      <c r="OAA40" s="27"/>
      <c r="OAB40" s="26"/>
      <c r="OAC40" s="27"/>
      <c r="OAD40" s="26"/>
      <c r="OAE40" s="27"/>
      <c r="OAF40" s="26"/>
      <c r="OAG40" s="27"/>
      <c r="OAH40" s="26"/>
      <c r="OAI40" s="27"/>
      <c r="OAJ40" s="26"/>
      <c r="OAK40" s="27"/>
      <c r="OAL40" s="26"/>
      <c r="OAM40" s="27"/>
      <c r="OAN40" s="26"/>
      <c r="OAO40" s="27"/>
      <c r="OAP40" s="26"/>
      <c r="OAQ40" s="27"/>
      <c r="OAR40" s="26"/>
      <c r="OAS40" s="27"/>
      <c r="OAT40" s="26"/>
      <c r="OAU40" s="27"/>
      <c r="OAV40" s="26"/>
      <c r="OAW40" s="27"/>
      <c r="OAX40" s="26"/>
      <c r="OAY40" s="27"/>
      <c r="OAZ40" s="26"/>
      <c r="OBA40" s="27"/>
      <c r="OBB40" s="26"/>
      <c r="OBC40" s="27"/>
      <c r="OBD40" s="26"/>
      <c r="OBE40" s="27"/>
      <c r="OBF40" s="26"/>
      <c r="OBG40" s="27"/>
      <c r="OBH40" s="26"/>
      <c r="OBI40" s="27"/>
      <c r="OBJ40" s="26"/>
      <c r="OBK40" s="27"/>
      <c r="OBL40" s="26"/>
      <c r="OBM40" s="27"/>
      <c r="OBN40" s="26"/>
      <c r="OBO40" s="27"/>
      <c r="OBP40" s="26"/>
      <c r="OBQ40" s="27"/>
      <c r="OBR40" s="26"/>
      <c r="OBS40" s="27"/>
      <c r="OBT40" s="26"/>
      <c r="OBU40" s="27"/>
      <c r="OBV40" s="26"/>
      <c r="OBW40" s="27"/>
      <c r="OBX40" s="26"/>
      <c r="OBY40" s="27"/>
      <c r="OBZ40" s="26"/>
      <c r="OCA40" s="27"/>
      <c r="OCB40" s="26"/>
      <c r="OCC40" s="27"/>
      <c r="OCD40" s="26"/>
      <c r="OCE40" s="27"/>
      <c r="OCF40" s="26"/>
      <c r="OCG40" s="27"/>
      <c r="OCH40" s="26"/>
      <c r="OCI40" s="27"/>
      <c r="OCJ40" s="26"/>
      <c r="OCK40" s="27"/>
      <c r="OCL40" s="26"/>
      <c r="OCM40" s="27"/>
      <c r="OCN40" s="26"/>
      <c r="OCO40" s="27"/>
      <c r="OCP40" s="26"/>
      <c r="OCQ40" s="27"/>
      <c r="OCR40" s="26"/>
      <c r="OCS40" s="27"/>
      <c r="OCT40" s="26"/>
      <c r="OCU40" s="27"/>
      <c r="OCV40" s="26"/>
      <c r="OCW40" s="27"/>
      <c r="OCX40" s="26"/>
      <c r="OCY40" s="27"/>
      <c r="OCZ40" s="26"/>
      <c r="ODA40" s="27"/>
      <c r="ODB40" s="26"/>
      <c r="ODC40" s="27"/>
      <c r="ODD40" s="26"/>
      <c r="ODE40" s="27"/>
      <c r="ODF40" s="26"/>
      <c r="ODG40" s="27"/>
      <c r="ODH40" s="26"/>
      <c r="ODI40" s="27"/>
      <c r="ODJ40" s="26"/>
      <c r="ODK40" s="27"/>
      <c r="ODL40" s="26"/>
      <c r="ODM40" s="27"/>
      <c r="ODN40" s="26"/>
      <c r="ODO40" s="27"/>
      <c r="ODP40" s="26"/>
      <c r="ODQ40" s="27"/>
      <c r="ODR40" s="26"/>
      <c r="ODS40" s="27"/>
      <c r="ODT40" s="26"/>
      <c r="ODU40" s="27"/>
      <c r="ODV40" s="26"/>
      <c r="ODW40" s="27"/>
      <c r="ODX40" s="26"/>
      <c r="ODY40" s="27"/>
      <c r="ODZ40" s="26"/>
      <c r="OEA40" s="27"/>
      <c r="OEB40" s="26"/>
      <c r="OEC40" s="27"/>
      <c r="OED40" s="26"/>
      <c r="OEE40" s="27"/>
      <c r="OEF40" s="26"/>
      <c r="OEG40" s="27"/>
      <c r="OEH40" s="26"/>
      <c r="OEI40" s="27"/>
      <c r="OEJ40" s="26"/>
      <c r="OEK40" s="27"/>
      <c r="OEL40" s="26"/>
      <c r="OEM40" s="27"/>
      <c r="OEN40" s="26"/>
      <c r="OEO40" s="27"/>
      <c r="OEP40" s="26"/>
      <c r="OEQ40" s="27"/>
      <c r="OER40" s="26"/>
      <c r="OES40" s="27"/>
      <c r="OET40" s="26"/>
      <c r="OEU40" s="27"/>
      <c r="OEV40" s="26"/>
      <c r="OEW40" s="27"/>
      <c r="OEX40" s="26"/>
      <c r="OEY40" s="27"/>
      <c r="OEZ40" s="26"/>
      <c r="OFA40" s="27"/>
      <c r="OFB40" s="26"/>
      <c r="OFC40" s="27"/>
      <c r="OFD40" s="26"/>
      <c r="OFE40" s="27"/>
      <c r="OFF40" s="26"/>
      <c r="OFG40" s="27"/>
      <c r="OFH40" s="26"/>
      <c r="OFI40" s="27"/>
      <c r="OFJ40" s="26"/>
      <c r="OFK40" s="27"/>
      <c r="OFL40" s="26"/>
      <c r="OFM40" s="27"/>
      <c r="OFN40" s="26"/>
      <c r="OFO40" s="27"/>
      <c r="OFP40" s="26"/>
      <c r="OFQ40" s="27"/>
      <c r="OFR40" s="26"/>
      <c r="OFS40" s="27"/>
      <c r="OFT40" s="26"/>
      <c r="OFU40" s="27"/>
      <c r="OFV40" s="26"/>
      <c r="OFW40" s="27"/>
      <c r="OFX40" s="26"/>
      <c r="OFY40" s="27"/>
      <c r="OFZ40" s="26"/>
      <c r="OGA40" s="27"/>
      <c r="OGB40" s="26"/>
      <c r="OGC40" s="27"/>
      <c r="OGD40" s="26"/>
      <c r="OGE40" s="27"/>
      <c r="OGF40" s="26"/>
      <c r="OGG40" s="27"/>
      <c r="OGH40" s="26"/>
      <c r="OGI40" s="27"/>
      <c r="OGJ40" s="26"/>
      <c r="OGK40" s="27"/>
      <c r="OGL40" s="26"/>
      <c r="OGM40" s="27"/>
      <c r="OGN40" s="26"/>
      <c r="OGO40" s="27"/>
      <c r="OGP40" s="26"/>
      <c r="OGQ40" s="27"/>
      <c r="OGR40" s="26"/>
      <c r="OGS40" s="27"/>
      <c r="OGT40" s="26"/>
      <c r="OGU40" s="27"/>
      <c r="OGV40" s="26"/>
      <c r="OGW40" s="27"/>
      <c r="OGX40" s="26"/>
      <c r="OGY40" s="27"/>
      <c r="OGZ40" s="26"/>
      <c r="OHA40" s="27"/>
      <c r="OHB40" s="26"/>
      <c r="OHC40" s="27"/>
      <c r="OHD40" s="26"/>
      <c r="OHE40" s="27"/>
      <c r="OHF40" s="26"/>
      <c r="OHG40" s="27"/>
      <c r="OHH40" s="26"/>
      <c r="OHI40" s="27"/>
      <c r="OHJ40" s="26"/>
      <c r="OHK40" s="27"/>
      <c r="OHL40" s="26"/>
      <c r="OHM40" s="27"/>
      <c r="OHN40" s="26"/>
      <c r="OHO40" s="27"/>
      <c r="OHP40" s="26"/>
      <c r="OHQ40" s="27"/>
      <c r="OHR40" s="26"/>
      <c r="OHS40" s="27"/>
      <c r="OHT40" s="26"/>
      <c r="OHU40" s="27"/>
      <c r="OHV40" s="26"/>
      <c r="OHW40" s="27"/>
      <c r="OHX40" s="26"/>
      <c r="OHY40" s="27"/>
      <c r="OHZ40" s="26"/>
      <c r="OIA40" s="27"/>
      <c r="OIB40" s="26"/>
      <c r="OIC40" s="27"/>
      <c r="OID40" s="26"/>
      <c r="OIE40" s="27"/>
      <c r="OIF40" s="26"/>
      <c r="OIG40" s="27"/>
      <c r="OIH40" s="26"/>
      <c r="OII40" s="27"/>
      <c r="OIJ40" s="26"/>
      <c r="OIK40" s="27"/>
      <c r="OIL40" s="26"/>
      <c r="OIM40" s="27"/>
      <c r="OIN40" s="26"/>
      <c r="OIO40" s="27"/>
      <c r="OIP40" s="26"/>
      <c r="OIQ40" s="27"/>
      <c r="OIR40" s="26"/>
      <c r="OIS40" s="27"/>
      <c r="OIT40" s="26"/>
      <c r="OIU40" s="27"/>
      <c r="OIV40" s="26"/>
      <c r="OIW40" s="27"/>
      <c r="OIX40" s="26"/>
      <c r="OIY40" s="27"/>
      <c r="OIZ40" s="26"/>
      <c r="OJA40" s="27"/>
      <c r="OJB40" s="26"/>
      <c r="OJC40" s="27"/>
      <c r="OJD40" s="26"/>
      <c r="OJE40" s="27"/>
      <c r="OJF40" s="26"/>
      <c r="OJG40" s="27"/>
      <c r="OJH40" s="26"/>
      <c r="OJI40" s="27"/>
      <c r="OJJ40" s="26"/>
      <c r="OJK40" s="27"/>
      <c r="OJL40" s="26"/>
      <c r="OJM40" s="27"/>
      <c r="OJN40" s="26"/>
      <c r="OJO40" s="27"/>
      <c r="OJP40" s="26"/>
      <c r="OJQ40" s="27"/>
      <c r="OJR40" s="26"/>
      <c r="OJS40" s="27"/>
      <c r="OJT40" s="26"/>
      <c r="OJU40" s="27"/>
      <c r="OJV40" s="26"/>
      <c r="OJW40" s="27"/>
      <c r="OJX40" s="26"/>
      <c r="OJY40" s="27"/>
      <c r="OJZ40" s="26"/>
      <c r="OKA40" s="27"/>
      <c r="OKB40" s="26"/>
      <c r="OKC40" s="27"/>
      <c r="OKD40" s="26"/>
      <c r="OKE40" s="27"/>
      <c r="OKF40" s="26"/>
      <c r="OKG40" s="27"/>
      <c r="OKH40" s="26"/>
      <c r="OKI40" s="27"/>
      <c r="OKJ40" s="26"/>
      <c r="OKK40" s="27"/>
      <c r="OKL40" s="26"/>
      <c r="OKM40" s="27"/>
      <c r="OKN40" s="26"/>
      <c r="OKO40" s="27"/>
      <c r="OKP40" s="26"/>
      <c r="OKQ40" s="27"/>
      <c r="OKR40" s="26"/>
      <c r="OKS40" s="27"/>
      <c r="OKT40" s="26"/>
      <c r="OKU40" s="27"/>
      <c r="OKV40" s="26"/>
      <c r="OKW40" s="27"/>
      <c r="OKX40" s="26"/>
      <c r="OKY40" s="27"/>
      <c r="OKZ40" s="26"/>
      <c r="OLA40" s="27"/>
      <c r="OLB40" s="26"/>
      <c r="OLC40" s="27"/>
      <c r="OLD40" s="26"/>
      <c r="OLE40" s="27"/>
      <c r="OLF40" s="26"/>
      <c r="OLG40" s="27"/>
      <c r="OLH40" s="26"/>
      <c r="OLI40" s="27"/>
      <c r="OLJ40" s="26"/>
      <c r="OLK40" s="27"/>
      <c r="OLL40" s="26"/>
      <c r="OLM40" s="27"/>
      <c r="OLN40" s="26"/>
      <c r="OLO40" s="27"/>
      <c r="OLP40" s="26"/>
      <c r="OLQ40" s="27"/>
      <c r="OLR40" s="26"/>
      <c r="OLS40" s="27"/>
      <c r="OLT40" s="26"/>
      <c r="OLU40" s="27"/>
      <c r="OLV40" s="26"/>
      <c r="OLW40" s="27"/>
      <c r="OLX40" s="26"/>
      <c r="OLY40" s="27"/>
      <c r="OLZ40" s="26"/>
      <c r="OMA40" s="27"/>
      <c r="OMB40" s="26"/>
      <c r="OMC40" s="27"/>
      <c r="OMD40" s="26"/>
      <c r="OME40" s="27"/>
      <c r="OMF40" s="26"/>
      <c r="OMG40" s="27"/>
      <c r="OMH40" s="26"/>
      <c r="OMI40" s="27"/>
      <c r="OMJ40" s="26"/>
      <c r="OMK40" s="27"/>
      <c r="OML40" s="26"/>
      <c r="OMM40" s="27"/>
      <c r="OMN40" s="26"/>
      <c r="OMO40" s="27"/>
      <c r="OMP40" s="26"/>
      <c r="OMQ40" s="27"/>
      <c r="OMR40" s="26"/>
      <c r="OMS40" s="27"/>
      <c r="OMT40" s="26"/>
      <c r="OMU40" s="27"/>
      <c r="OMV40" s="26"/>
      <c r="OMW40" s="27"/>
      <c r="OMX40" s="26"/>
      <c r="OMY40" s="27"/>
      <c r="OMZ40" s="26"/>
      <c r="ONA40" s="27"/>
      <c r="ONB40" s="26"/>
      <c r="ONC40" s="27"/>
      <c r="OND40" s="26"/>
      <c r="ONE40" s="27"/>
      <c r="ONF40" s="26"/>
      <c r="ONG40" s="27"/>
      <c r="ONH40" s="26"/>
      <c r="ONI40" s="27"/>
      <c r="ONJ40" s="26"/>
      <c r="ONK40" s="27"/>
      <c r="ONL40" s="26"/>
      <c r="ONM40" s="27"/>
      <c r="ONN40" s="26"/>
      <c r="ONO40" s="27"/>
      <c r="ONP40" s="26"/>
      <c r="ONQ40" s="27"/>
      <c r="ONR40" s="26"/>
      <c r="ONS40" s="27"/>
      <c r="ONT40" s="26"/>
      <c r="ONU40" s="27"/>
      <c r="ONV40" s="26"/>
      <c r="ONW40" s="27"/>
      <c r="ONX40" s="26"/>
      <c r="ONY40" s="27"/>
      <c r="ONZ40" s="26"/>
      <c r="OOA40" s="27"/>
      <c r="OOB40" s="26"/>
      <c r="OOC40" s="27"/>
      <c r="OOD40" s="26"/>
      <c r="OOE40" s="27"/>
      <c r="OOF40" s="26"/>
      <c r="OOG40" s="27"/>
      <c r="OOH40" s="26"/>
      <c r="OOI40" s="27"/>
      <c r="OOJ40" s="26"/>
      <c r="OOK40" s="27"/>
      <c r="OOL40" s="26"/>
      <c r="OOM40" s="27"/>
      <c r="OON40" s="26"/>
      <c r="OOO40" s="27"/>
      <c r="OOP40" s="26"/>
      <c r="OOQ40" s="27"/>
      <c r="OOR40" s="26"/>
      <c r="OOS40" s="27"/>
      <c r="OOT40" s="26"/>
      <c r="OOU40" s="27"/>
      <c r="OOV40" s="26"/>
      <c r="OOW40" s="27"/>
      <c r="OOX40" s="26"/>
      <c r="OOY40" s="27"/>
      <c r="OOZ40" s="26"/>
      <c r="OPA40" s="27"/>
      <c r="OPB40" s="26"/>
      <c r="OPC40" s="27"/>
      <c r="OPD40" s="26"/>
      <c r="OPE40" s="27"/>
      <c r="OPF40" s="26"/>
      <c r="OPG40" s="27"/>
      <c r="OPH40" s="26"/>
      <c r="OPI40" s="27"/>
      <c r="OPJ40" s="26"/>
      <c r="OPK40" s="27"/>
      <c r="OPL40" s="26"/>
      <c r="OPM40" s="27"/>
      <c r="OPN40" s="26"/>
      <c r="OPO40" s="27"/>
      <c r="OPP40" s="26"/>
      <c r="OPQ40" s="27"/>
      <c r="OPR40" s="26"/>
      <c r="OPS40" s="27"/>
      <c r="OPT40" s="26"/>
      <c r="OPU40" s="27"/>
      <c r="OPV40" s="26"/>
      <c r="OPW40" s="27"/>
      <c r="OPX40" s="26"/>
      <c r="OPY40" s="27"/>
      <c r="OPZ40" s="26"/>
      <c r="OQA40" s="27"/>
      <c r="OQB40" s="26"/>
      <c r="OQC40" s="27"/>
      <c r="OQD40" s="26"/>
      <c r="OQE40" s="27"/>
      <c r="OQF40" s="26"/>
      <c r="OQG40" s="27"/>
      <c r="OQH40" s="26"/>
      <c r="OQI40" s="27"/>
      <c r="OQJ40" s="26"/>
      <c r="OQK40" s="27"/>
      <c r="OQL40" s="26"/>
      <c r="OQM40" s="27"/>
      <c r="OQN40" s="26"/>
      <c r="OQO40" s="27"/>
      <c r="OQP40" s="26"/>
      <c r="OQQ40" s="27"/>
      <c r="OQR40" s="26"/>
      <c r="OQS40" s="27"/>
      <c r="OQT40" s="26"/>
      <c r="OQU40" s="27"/>
      <c r="OQV40" s="26"/>
      <c r="OQW40" s="27"/>
      <c r="OQX40" s="26"/>
      <c r="OQY40" s="27"/>
      <c r="OQZ40" s="26"/>
      <c r="ORA40" s="27"/>
      <c r="ORB40" s="26"/>
      <c r="ORC40" s="27"/>
      <c r="ORD40" s="26"/>
      <c r="ORE40" s="27"/>
      <c r="ORF40" s="26"/>
      <c r="ORG40" s="27"/>
      <c r="ORH40" s="26"/>
      <c r="ORI40" s="27"/>
      <c r="ORJ40" s="26"/>
      <c r="ORK40" s="27"/>
      <c r="ORL40" s="26"/>
      <c r="ORM40" s="27"/>
      <c r="ORN40" s="26"/>
      <c r="ORO40" s="27"/>
      <c r="ORP40" s="26"/>
      <c r="ORQ40" s="27"/>
      <c r="ORR40" s="26"/>
      <c r="ORS40" s="27"/>
      <c r="ORT40" s="26"/>
      <c r="ORU40" s="27"/>
      <c r="ORV40" s="26"/>
      <c r="ORW40" s="27"/>
      <c r="ORX40" s="26"/>
      <c r="ORY40" s="27"/>
      <c r="ORZ40" s="26"/>
      <c r="OSA40" s="27"/>
      <c r="OSB40" s="26"/>
      <c r="OSC40" s="27"/>
      <c r="OSD40" s="26"/>
      <c r="OSE40" s="27"/>
      <c r="OSF40" s="26"/>
      <c r="OSG40" s="27"/>
      <c r="OSH40" s="26"/>
      <c r="OSI40" s="27"/>
      <c r="OSJ40" s="26"/>
      <c r="OSK40" s="27"/>
      <c r="OSL40" s="26"/>
      <c r="OSM40" s="27"/>
      <c r="OSN40" s="26"/>
      <c r="OSO40" s="27"/>
      <c r="OSP40" s="26"/>
      <c r="OSQ40" s="27"/>
      <c r="OSR40" s="26"/>
      <c r="OSS40" s="27"/>
      <c r="OST40" s="26"/>
      <c r="OSU40" s="27"/>
      <c r="OSV40" s="26"/>
      <c r="OSW40" s="27"/>
      <c r="OSX40" s="26"/>
      <c r="OSY40" s="27"/>
      <c r="OSZ40" s="26"/>
      <c r="OTA40" s="27"/>
      <c r="OTB40" s="26"/>
      <c r="OTC40" s="27"/>
      <c r="OTD40" s="26"/>
      <c r="OTE40" s="27"/>
      <c r="OTF40" s="26"/>
      <c r="OTG40" s="27"/>
      <c r="OTH40" s="26"/>
      <c r="OTI40" s="27"/>
      <c r="OTJ40" s="26"/>
      <c r="OTK40" s="27"/>
      <c r="OTL40" s="26"/>
      <c r="OTM40" s="27"/>
      <c r="OTN40" s="26"/>
      <c r="OTO40" s="27"/>
      <c r="OTP40" s="26"/>
      <c r="OTQ40" s="27"/>
      <c r="OTR40" s="26"/>
      <c r="OTS40" s="27"/>
      <c r="OTT40" s="26"/>
      <c r="OTU40" s="27"/>
      <c r="OTV40" s="26"/>
      <c r="OTW40" s="27"/>
      <c r="OTX40" s="26"/>
      <c r="OTY40" s="27"/>
      <c r="OTZ40" s="26"/>
      <c r="OUA40" s="27"/>
      <c r="OUB40" s="26"/>
      <c r="OUC40" s="27"/>
      <c r="OUD40" s="26"/>
      <c r="OUE40" s="27"/>
      <c r="OUF40" s="26"/>
      <c r="OUG40" s="27"/>
      <c r="OUH40" s="26"/>
      <c r="OUI40" s="27"/>
      <c r="OUJ40" s="26"/>
      <c r="OUK40" s="27"/>
      <c r="OUL40" s="26"/>
      <c r="OUM40" s="27"/>
      <c r="OUN40" s="26"/>
      <c r="OUO40" s="27"/>
      <c r="OUP40" s="26"/>
      <c r="OUQ40" s="27"/>
      <c r="OUR40" s="26"/>
      <c r="OUS40" s="27"/>
      <c r="OUT40" s="26"/>
      <c r="OUU40" s="27"/>
      <c r="OUV40" s="26"/>
      <c r="OUW40" s="27"/>
      <c r="OUX40" s="26"/>
      <c r="OUY40" s="27"/>
      <c r="OUZ40" s="26"/>
      <c r="OVA40" s="27"/>
      <c r="OVB40" s="26"/>
      <c r="OVC40" s="27"/>
      <c r="OVD40" s="26"/>
      <c r="OVE40" s="27"/>
      <c r="OVF40" s="26"/>
      <c r="OVG40" s="27"/>
      <c r="OVH40" s="26"/>
      <c r="OVI40" s="27"/>
      <c r="OVJ40" s="26"/>
      <c r="OVK40" s="27"/>
      <c r="OVL40" s="26"/>
      <c r="OVM40" s="27"/>
      <c r="OVN40" s="26"/>
      <c r="OVO40" s="27"/>
      <c r="OVP40" s="26"/>
      <c r="OVQ40" s="27"/>
      <c r="OVR40" s="26"/>
      <c r="OVS40" s="27"/>
      <c r="OVT40" s="26"/>
      <c r="OVU40" s="27"/>
      <c r="OVV40" s="26"/>
      <c r="OVW40" s="27"/>
      <c r="OVX40" s="26"/>
      <c r="OVY40" s="27"/>
      <c r="OVZ40" s="26"/>
      <c r="OWA40" s="27"/>
      <c r="OWB40" s="26"/>
      <c r="OWC40" s="27"/>
      <c r="OWD40" s="26"/>
      <c r="OWE40" s="27"/>
      <c r="OWF40" s="26"/>
      <c r="OWG40" s="27"/>
      <c r="OWH40" s="26"/>
      <c r="OWI40" s="27"/>
      <c r="OWJ40" s="26"/>
      <c r="OWK40" s="27"/>
      <c r="OWL40" s="26"/>
      <c r="OWM40" s="27"/>
      <c r="OWN40" s="26"/>
      <c r="OWO40" s="27"/>
      <c r="OWP40" s="26"/>
      <c r="OWQ40" s="27"/>
      <c r="OWR40" s="26"/>
      <c r="OWS40" s="27"/>
      <c r="OWT40" s="26"/>
      <c r="OWU40" s="27"/>
      <c r="OWV40" s="26"/>
      <c r="OWW40" s="27"/>
      <c r="OWX40" s="26"/>
      <c r="OWY40" s="27"/>
      <c r="OWZ40" s="26"/>
      <c r="OXA40" s="27"/>
      <c r="OXB40" s="26"/>
      <c r="OXC40" s="27"/>
      <c r="OXD40" s="26"/>
      <c r="OXE40" s="27"/>
      <c r="OXF40" s="26"/>
      <c r="OXG40" s="27"/>
      <c r="OXH40" s="26"/>
      <c r="OXI40" s="27"/>
      <c r="OXJ40" s="26"/>
      <c r="OXK40" s="27"/>
      <c r="OXL40" s="26"/>
      <c r="OXM40" s="27"/>
      <c r="OXN40" s="26"/>
      <c r="OXO40" s="27"/>
      <c r="OXP40" s="26"/>
      <c r="OXQ40" s="27"/>
      <c r="OXR40" s="26"/>
      <c r="OXS40" s="27"/>
      <c r="OXT40" s="26"/>
      <c r="OXU40" s="27"/>
      <c r="OXV40" s="26"/>
      <c r="OXW40" s="27"/>
      <c r="OXX40" s="26"/>
      <c r="OXY40" s="27"/>
      <c r="OXZ40" s="26"/>
      <c r="OYA40" s="27"/>
      <c r="OYB40" s="26"/>
      <c r="OYC40" s="27"/>
      <c r="OYD40" s="26"/>
      <c r="OYE40" s="27"/>
      <c r="OYF40" s="26"/>
      <c r="OYG40" s="27"/>
      <c r="OYH40" s="26"/>
      <c r="OYI40" s="27"/>
      <c r="OYJ40" s="26"/>
      <c r="OYK40" s="27"/>
      <c r="OYL40" s="26"/>
      <c r="OYM40" s="27"/>
      <c r="OYN40" s="26"/>
      <c r="OYO40" s="27"/>
      <c r="OYP40" s="26"/>
      <c r="OYQ40" s="27"/>
      <c r="OYR40" s="26"/>
      <c r="OYS40" s="27"/>
      <c r="OYT40" s="26"/>
      <c r="OYU40" s="27"/>
      <c r="OYV40" s="26"/>
      <c r="OYW40" s="27"/>
      <c r="OYX40" s="26"/>
      <c r="OYY40" s="27"/>
      <c r="OYZ40" s="26"/>
      <c r="OZA40" s="27"/>
      <c r="OZB40" s="26"/>
      <c r="OZC40" s="27"/>
      <c r="OZD40" s="26"/>
      <c r="OZE40" s="27"/>
      <c r="OZF40" s="26"/>
      <c r="OZG40" s="27"/>
      <c r="OZH40" s="26"/>
      <c r="OZI40" s="27"/>
      <c r="OZJ40" s="26"/>
      <c r="OZK40" s="27"/>
      <c r="OZL40" s="26"/>
      <c r="OZM40" s="27"/>
      <c r="OZN40" s="26"/>
      <c r="OZO40" s="27"/>
      <c r="OZP40" s="26"/>
      <c r="OZQ40" s="27"/>
      <c r="OZR40" s="26"/>
      <c r="OZS40" s="27"/>
      <c r="OZT40" s="26"/>
      <c r="OZU40" s="27"/>
      <c r="OZV40" s="26"/>
      <c r="OZW40" s="27"/>
      <c r="OZX40" s="26"/>
      <c r="OZY40" s="27"/>
      <c r="OZZ40" s="26"/>
      <c r="PAA40" s="27"/>
      <c r="PAB40" s="26"/>
      <c r="PAC40" s="27"/>
      <c r="PAD40" s="26"/>
      <c r="PAE40" s="27"/>
      <c r="PAF40" s="26"/>
      <c r="PAG40" s="27"/>
      <c r="PAH40" s="26"/>
      <c r="PAI40" s="27"/>
      <c r="PAJ40" s="26"/>
      <c r="PAK40" s="27"/>
      <c r="PAL40" s="26"/>
      <c r="PAM40" s="27"/>
      <c r="PAN40" s="26"/>
      <c r="PAO40" s="27"/>
      <c r="PAP40" s="26"/>
      <c r="PAQ40" s="27"/>
      <c r="PAR40" s="26"/>
      <c r="PAS40" s="27"/>
      <c r="PAT40" s="26"/>
      <c r="PAU40" s="27"/>
      <c r="PAV40" s="26"/>
      <c r="PAW40" s="27"/>
      <c r="PAX40" s="26"/>
      <c r="PAY40" s="27"/>
      <c r="PAZ40" s="26"/>
      <c r="PBA40" s="27"/>
      <c r="PBB40" s="26"/>
      <c r="PBC40" s="27"/>
      <c r="PBD40" s="26"/>
      <c r="PBE40" s="27"/>
      <c r="PBF40" s="26"/>
      <c r="PBG40" s="27"/>
      <c r="PBH40" s="26"/>
      <c r="PBI40" s="27"/>
      <c r="PBJ40" s="26"/>
      <c r="PBK40" s="27"/>
      <c r="PBL40" s="26"/>
      <c r="PBM40" s="27"/>
      <c r="PBN40" s="26"/>
      <c r="PBO40" s="27"/>
      <c r="PBP40" s="26"/>
      <c r="PBQ40" s="27"/>
      <c r="PBR40" s="26"/>
      <c r="PBS40" s="27"/>
      <c r="PBT40" s="26"/>
      <c r="PBU40" s="27"/>
      <c r="PBV40" s="26"/>
      <c r="PBW40" s="27"/>
      <c r="PBX40" s="26"/>
      <c r="PBY40" s="27"/>
      <c r="PBZ40" s="26"/>
      <c r="PCA40" s="27"/>
      <c r="PCB40" s="26"/>
      <c r="PCC40" s="27"/>
      <c r="PCD40" s="26"/>
      <c r="PCE40" s="27"/>
      <c r="PCF40" s="26"/>
      <c r="PCG40" s="27"/>
      <c r="PCH40" s="26"/>
      <c r="PCI40" s="27"/>
      <c r="PCJ40" s="26"/>
      <c r="PCK40" s="27"/>
      <c r="PCL40" s="26"/>
      <c r="PCM40" s="27"/>
      <c r="PCN40" s="26"/>
      <c r="PCO40" s="27"/>
      <c r="PCP40" s="26"/>
      <c r="PCQ40" s="27"/>
      <c r="PCR40" s="26"/>
      <c r="PCS40" s="27"/>
      <c r="PCT40" s="26"/>
      <c r="PCU40" s="27"/>
      <c r="PCV40" s="26"/>
      <c r="PCW40" s="27"/>
      <c r="PCX40" s="26"/>
      <c r="PCY40" s="27"/>
      <c r="PCZ40" s="26"/>
      <c r="PDA40" s="27"/>
      <c r="PDB40" s="26"/>
      <c r="PDC40" s="27"/>
      <c r="PDD40" s="26"/>
      <c r="PDE40" s="27"/>
      <c r="PDF40" s="26"/>
      <c r="PDG40" s="27"/>
      <c r="PDH40" s="26"/>
      <c r="PDI40" s="27"/>
      <c r="PDJ40" s="26"/>
      <c r="PDK40" s="27"/>
      <c r="PDL40" s="26"/>
      <c r="PDM40" s="27"/>
      <c r="PDN40" s="26"/>
      <c r="PDO40" s="27"/>
      <c r="PDP40" s="26"/>
      <c r="PDQ40" s="27"/>
      <c r="PDR40" s="26"/>
      <c r="PDS40" s="27"/>
      <c r="PDT40" s="26"/>
      <c r="PDU40" s="27"/>
      <c r="PDV40" s="26"/>
      <c r="PDW40" s="27"/>
      <c r="PDX40" s="26"/>
      <c r="PDY40" s="27"/>
      <c r="PDZ40" s="26"/>
      <c r="PEA40" s="27"/>
      <c r="PEB40" s="26"/>
      <c r="PEC40" s="27"/>
      <c r="PED40" s="26"/>
      <c r="PEE40" s="27"/>
      <c r="PEF40" s="26"/>
      <c r="PEG40" s="27"/>
      <c r="PEH40" s="26"/>
      <c r="PEI40" s="27"/>
      <c r="PEJ40" s="26"/>
      <c r="PEK40" s="27"/>
      <c r="PEL40" s="26"/>
      <c r="PEM40" s="27"/>
      <c r="PEN40" s="26"/>
      <c r="PEO40" s="27"/>
      <c r="PEP40" s="26"/>
      <c r="PEQ40" s="27"/>
      <c r="PER40" s="26"/>
      <c r="PES40" s="27"/>
      <c r="PET40" s="26"/>
      <c r="PEU40" s="27"/>
      <c r="PEV40" s="26"/>
      <c r="PEW40" s="27"/>
      <c r="PEX40" s="26"/>
      <c r="PEY40" s="27"/>
      <c r="PEZ40" s="26"/>
      <c r="PFA40" s="27"/>
      <c r="PFB40" s="26"/>
      <c r="PFC40" s="27"/>
      <c r="PFD40" s="26"/>
      <c r="PFE40" s="27"/>
      <c r="PFF40" s="26"/>
      <c r="PFG40" s="27"/>
      <c r="PFH40" s="26"/>
      <c r="PFI40" s="27"/>
      <c r="PFJ40" s="26"/>
      <c r="PFK40" s="27"/>
      <c r="PFL40" s="26"/>
      <c r="PFM40" s="27"/>
      <c r="PFN40" s="26"/>
      <c r="PFO40" s="27"/>
      <c r="PFP40" s="26"/>
      <c r="PFQ40" s="27"/>
      <c r="PFR40" s="26"/>
      <c r="PFS40" s="27"/>
      <c r="PFT40" s="26"/>
      <c r="PFU40" s="27"/>
      <c r="PFV40" s="26"/>
      <c r="PFW40" s="27"/>
      <c r="PFX40" s="26"/>
      <c r="PFY40" s="27"/>
      <c r="PFZ40" s="26"/>
      <c r="PGA40" s="27"/>
      <c r="PGB40" s="26"/>
      <c r="PGC40" s="27"/>
      <c r="PGD40" s="26"/>
      <c r="PGE40" s="27"/>
      <c r="PGF40" s="26"/>
      <c r="PGG40" s="27"/>
      <c r="PGH40" s="26"/>
      <c r="PGI40" s="27"/>
      <c r="PGJ40" s="26"/>
      <c r="PGK40" s="27"/>
      <c r="PGL40" s="26"/>
      <c r="PGM40" s="27"/>
      <c r="PGN40" s="26"/>
      <c r="PGO40" s="27"/>
      <c r="PGP40" s="26"/>
      <c r="PGQ40" s="27"/>
      <c r="PGR40" s="26"/>
      <c r="PGS40" s="27"/>
      <c r="PGT40" s="26"/>
      <c r="PGU40" s="27"/>
      <c r="PGV40" s="26"/>
      <c r="PGW40" s="27"/>
      <c r="PGX40" s="26"/>
      <c r="PGY40" s="27"/>
      <c r="PGZ40" s="26"/>
      <c r="PHA40" s="27"/>
      <c r="PHB40" s="26"/>
      <c r="PHC40" s="27"/>
      <c r="PHD40" s="26"/>
      <c r="PHE40" s="27"/>
      <c r="PHF40" s="26"/>
      <c r="PHG40" s="27"/>
      <c r="PHH40" s="26"/>
      <c r="PHI40" s="27"/>
      <c r="PHJ40" s="26"/>
      <c r="PHK40" s="27"/>
      <c r="PHL40" s="26"/>
      <c r="PHM40" s="27"/>
      <c r="PHN40" s="26"/>
      <c r="PHO40" s="27"/>
      <c r="PHP40" s="26"/>
      <c r="PHQ40" s="27"/>
      <c r="PHR40" s="26"/>
      <c r="PHS40" s="27"/>
      <c r="PHT40" s="26"/>
      <c r="PHU40" s="27"/>
      <c r="PHV40" s="26"/>
      <c r="PHW40" s="27"/>
      <c r="PHX40" s="26"/>
      <c r="PHY40" s="27"/>
      <c r="PHZ40" s="26"/>
      <c r="PIA40" s="27"/>
      <c r="PIB40" s="26"/>
      <c r="PIC40" s="27"/>
      <c r="PID40" s="26"/>
      <c r="PIE40" s="27"/>
      <c r="PIF40" s="26"/>
      <c r="PIG40" s="27"/>
      <c r="PIH40" s="26"/>
      <c r="PII40" s="27"/>
      <c r="PIJ40" s="26"/>
      <c r="PIK40" s="27"/>
      <c r="PIL40" s="26"/>
      <c r="PIM40" s="27"/>
      <c r="PIN40" s="26"/>
      <c r="PIO40" s="27"/>
      <c r="PIP40" s="26"/>
      <c r="PIQ40" s="27"/>
      <c r="PIR40" s="26"/>
      <c r="PIS40" s="27"/>
      <c r="PIT40" s="26"/>
      <c r="PIU40" s="27"/>
      <c r="PIV40" s="26"/>
      <c r="PIW40" s="27"/>
      <c r="PIX40" s="26"/>
      <c r="PIY40" s="27"/>
      <c r="PIZ40" s="26"/>
      <c r="PJA40" s="27"/>
      <c r="PJB40" s="26"/>
      <c r="PJC40" s="27"/>
      <c r="PJD40" s="26"/>
      <c r="PJE40" s="27"/>
      <c r="PJF40" s="26"/>
      <c r="PJG40" s="27"/>
      <c r="PJH40" s="26"/>
      <c r="PJI40" s="27"/>
      <c r="PJJ40" s="26"/>
      <c r="PJK40" s="27"/>
      <c r="PJL40" s="26"/>
      <c r="PJM40" s="27"/>
      <c r="PJN40" s="26"/>
      <c r="PJO40" s="27"/>
      <c r="PJP40" s="26"/>
      <c r="PJQ40" s="27"/>
      <c r="PJR40" s="26"/>
      <c r="PJS40" s="27"/>
      <c r="PJT40" s="26"/>
      <c r="PJU40" s="27"/>
      <c r="PJV40" s="26"/>
      <c r="PJW40" s="27"/>
      <c r="PJX40" s="26"/>
      <c r="PJY40" s="27"/>
      <c r="PJZ40" s="26"/>
      <c r="PKA40" s="27"/>
      <c r="PKB40" s="26"/>
      <c r="PKC40" s="27"/>
      <c r="PKD40" s="26"/>
      <c r="PKE40" s="27"/>
      <c r="PKF40" s="26"/>
      <c r="PKG40" s="27"/>
      <c r="PKH40" s="26"/>
      <c r="PKI40" s="27"/>
      <c r="PKJ40" s="26"/>
      <c r="PKK40" s="27"/>
      <c r="PKL40" s="26"/>
      <c r="PKM40" s="27"/>
      <c r="PKN40" s="26"/>
      <c r="PKO40" s="27"/>
      <c r="PKP40" s="26"/>
      <c r="PKQ40" s="27"/>
      <c r="PKR40" s="26"/>
      <c r="PKS40" s="27"/>
      <c r="PKT40" s="26"/>
      <c r="PKU40" s="27"/>
      <c r="PKV40" s="26"/>
      <c r="PKW40" s="27"/>
      <c r="PKX40" s="26"/>
      <c r="PKY40" s="27"/>
      <c r="PKZ40" s="26"/>
      <c r="PLA40" s="27"/>
      <c r="PLB40" s="26"/>
      <c r="PLC40" s="27"/>
      <c r="PLD40" s="26"/>
      <c r="PLE40" s="27"/>
      <c r="PLF40" s="26"/>
      <c r="PLG40" s="27"/>
      <c r="PLH40" s="26"/>
      <c r="PLI40" s="27"/>
      <c r="PLJ40" s="26"/>
      <c r="PLK40" s="27"/>
      <c r="PLL40" s="26"/>
      <c r="PLM40" s="27"/>
      <c r="PLN40" s="26"/>
      <c r="PLO40" s="27"/>
      <c r="PLP40" s="26"/>
      <c r="PLQ40" s="27"/>
      <c r="PLR40" s="26"/>
      <c r="PLS40" s="27"/>
      <c r="PLT40" s="26"/>
      <c r="PLU40" s="27"/>
      <c r="PLV40" s="26"/>
      <c r="PLW40" s="27"/>
      <c r="PLX40" s="26"/>
      <c r="PLY40" s="27"/>
      <c r="PLZ40" s="26"/>
      <c r="PMA40" s="27"/>
      <c r="PMB40" s="26"/>
      <c r="PMC40" s="27"/>
      <c r="PMD40" s="26"/>
      <c r="PME40" s="27"/>
      <c r="PMF40" s="26"/>
      <c r="PMG40" s="27"/>
      <c r="PMH40" s="26"/>
      <c r="PMI40" s="27"/>
      <c r="PMJ40" s="26"/>
      <c r="PMK40" s="27"/>
      <c r="PML40" s="26"/>
      <c r="PMM40" s="27"/>
      <c r="PMN40" s="26"/>
      <c r="PMO40" s="27"/>
      <c r="PMP40" s="26"/>
      <c r="PMQ40" s="27"/>
      <c r="PMR40" s="26"/>
      <c r="PMS40" s="27"/>
      <c r="PMT40" s="26"/>
      <c r="PMU40" s="27"/>
      <c r="PMV40" s="26"/>
      <c r="PMW40" s="27"/>
      <c r="PMX40" s="26"/>
      <c r="PMY40" s="27"/>
      <c r="PMZ40" s="26"/>
      <c r="PNA40" s="27"/>
      <c r="PNB40" s="26"/>
      <c r="PNC40" s="27"/>
      <c r="PND40" s="26"/>
      <c r="PNE40" s="27"/>
      <c r="PNF40" s="26"/>
      <c r="PNG40" s="27"/>
      <c r="PNH40" s="26"/>
      <c r="PNI40" s="27"/>
      <c r="PNJ40" s="26"/>
      <c r="PNK40" s="27"/>
      <c r="PNL40" s="26"/>
      <c r="PNM40" s="27"/>
      <c r="PNN40" s="26"/>
      <c r="PNO40" s="27"/>
      <c r="PNP40" s="26"/>
      <c r="PNQ40" s="27"/>
      <c r="PNR40" s="26"/>
      <c r="PNS40" s="27"/>
      <c r="PNT40" s="26"/>
      <c r="PNU40" s="27"/>
      <c r="PNV40" s="26"/>
      <c r="PNW40" s="27"/>
      <c r="PNX40" s="26"/>
      <c r="PNY40" s="27"/>
      <c r="PNZ40" s="26"/>
      <c r="POA40" s="27"/>
      <c r="POB40" s="26"/>
      <c r="POC40" s="27"/>
      <c r="POD40" s="26"/>
      <c r="POE40" s="27"/>
      <c r="POF40" s="26"/>
      <c r="POG40" s="27"/>
      <c r="POH40" s="26"/>
      <c r="POI40" s="27"/>
      <c r="POJ40" s="26"/>
      <c r="POK40" s="27"/>
      <c r="POL40" s="26"/>
      <c r="POM40" s="27"/>
      <c r="PON40" s="26"/>
      <c r="POO40" s="27"/>
      <c r="POP40" s="26"/>
      <c r="POQ40" s="27"/>
      <c r="POR40" s="26"/>
      <c r="POS40" s="27"/>
      <c r="POT40" s="26"/>
      <c r="POU40" s="27"/>
      <c r="POV40" s="26"/>
      <c r="POW40" s="27"/>
      <c r="POX40" s="26"/>
      <c r="POY40" s="27"/>
      <c r="POZ40" s="26"/>
      <c r="PPA40" s="27"/>
      <c r="PPB40" s="26"/>
      <c r="PPC40" s="27"/>
      <c r="PPD40" s="26"/>
      <c r="PPE40" s="27"/>
      <c r="PPF40" s="26"/>
      <c r="PPG40" s="27"/>
      <c r="PPH40" s="26"/>
      <c r="PPI40" s="27"/>
      <c r="PPJ40" s="26"/>
      <c r="PPK40" s="27"/>
      <c r="PPL40" s="26"/>
      <c r="PPM40" s="27"/>
      <c r="PPN40" s="26"/>
      <c r="PPO40" s="27"/>
      <c r="PPP40" s="26"/>
      <c r="PPQ40" s="27"/>
      <c r="PPR40" s="26"/>
      <c r="PPS40" s="27"/>
      <c r="PPT40" s="26"/>
      <c r="PPU40" s="27"/>
      <c r="PPV40" s="26"/>
      <c r="PPW40" s="27"/>
      <c r="PPX40" s="26"/>
      <c r="PPY40" s="27"/>
      <c r="PPZ40" s="26"/>
      <c r="PQA40" s="27"/>
      <c r="PQB40" s="26"/>
      <c r="PQC40" s="27"/>
      <c r="PQD40" s="26"/>
      <c r="PQE40" s="27"/>
      <c r="PQF40" s="26"/>
      <c r="PQG40" s="27"/>
      <c r="PQH40" s="26"/>
      <c r="PQI40" s="27"/>
      <c r="PQJ40" s="26"/>
      <c r="PQK40" s="27"/>
      <c r="PQL40" s="26"/>
      <c r="PQM40" s="27"/>
      <c r="PQN40" s="26"/>
      <c r="PQO40" s="27"/>
      <c r="PQP40" s="26"/>
      <c r="PQQ40" s="27"/>
      <c r="PQR40" s="26"/>
      <c r="PQS40" s="27"/>
      <c r="PQT40" s="26"/>
      <c r="PQU40" s="27"/>
      <c r="PQV40" s="26"/>
      <c r="PQW40" s="27"/>
      <c r="PQX40" s="26"/>
      <c r="PQY40" s="27"/>
      <c r="PQZ40" s="26"/>
      <c r="PRA40" s="27"/>
      <c r="PRB40" s="26"/>
      <c r="PRC40" s="27"/>
      <c r="PRD40" s="26"/>
      <c r="PRE40" s="27"/>
      <c r="PRF40" s="26"/>
      <c r="PRG40" s="27"/>
      <c r="PRH40" s="26"/>
      <c r="PRI40" s="27"/>
      <c r="PRJ40" s="26"/>
      <c r="PRK40" s="27"/>
      <c r="PRL40" s="26"/>
      <c r="PRM40" s="27"/>
      <c r="PRN40" s="26"/>
      <c r="PRO40" s="27"/>
      <c r="PRP40" s="26"/>
      <c r="PRQ40" s="27"/>
      <c r="PRR40" s="26"/>
      <c r="PRS40" s="27"/>
      <c r="PRT40" s="26"/>
      <c r="PRU40" s="27"/>
      <c r="PRV40" s="26"/>
      <c r="PRW40" s="27"/>
      <c r="PRX40" s="26"/>
      <c r="PRY40" s="27"/>
      <c r="PRZ40" s="26"/>
      <c r="PSA40" s="27"/>
      <c r="PSB40" s="26"/>
      <c r="PSC40" s="27"/>
      <c r="PSD40" s="26"/>
      <c r="PSE40" s="27"/>
      <c r="PSF40" s="26"/>
      <c r="PSG40" s="27"/>
      <c r="PSH40" s="26"/>
      <c r="PSI40" s="27"/>
      <c r="PSJ40" s="26"/>
      <c r="PSK40" s="27"/>
      <c r="PSL40" s="26"/>
      <c r="PSM40" s="27"/>
      <c r="PSN40" s="26"/>
      <c r="PSO40" s="27"/>
      <c r="PSP40" s="26"/>
      <c r="PSQ40" s="27"/>
      <c r="PSR40" s="26"/>
      <c r="PSS40" s="27"/>
      <c r="PST40" s="26"/>
      <c r="PSU40" s="27"/>
      <c r="PSV40" s="26"/>
      <c r="PSW40" s="27"/>
      <c r="PSX40" s="26"/>
      <c r="PSY40" s="27"/>
      <c r="PSZ40" s="26"/>
      <c r="PTA40" s="27"/>
      <c r="PTB40" s="26"/>
      <c r="PTC40" s="27"/>
      <c r="PTD40" s="26"/>
      <c r="PTE40" s="27"/>
      <c r="PTF40" s="26"/>
      <c r="PTG40" s="27"/>
      <c r="PTH40" s="26"/>
      <c r="PTI40" s="27"/>
      <c r="PTJ40" s="26"/>
      <c r="PTK40" s="27"/>
      <c r="PTL40" s="26"/>
      <c r="PTM40" s="27"/>
      <c r="PTN40" s="26"/>
      <c r="PTO40" s="27"/>
      <c r="PTP40" s="26"/>
      <c r="PTQ40" s="27"/>
      <c r="PTR40" s="26"/>
      <c r="PTS40" s="27"/>
      <c r="PTT40" s="26"/>
      <c r="PTU40" s="27"/>
      <c r="PTV40" s="26"/>
      <c r="PTW40" s="27"/>
      <c r="PTX40" s="26"/>
      <c r="PTY40" s="27"/>
      <c r="PTZ40" s="26"/>
      <c r="PUA40" s="27"/>
      <c r="PUB40" s="26"/>
      <c r="PUC40" s="27"/>
      <c r="PUD40" s="26"/>
      <c r="PUE40" s="27"/>
      <c r="PUF40" s="26"/>
      <c r="PUG40" s="27"/>
      <c r="PUH40" s="26"/>
      <c r="PUI40" s="27"/>
      <c r="PUJ40" s="26"/>
      <c r="PUK40" s="27"/>
      <c r="PUL40" s="26"/>
      <c r="PUM40" s="27"/>
      <c r="PUN40" s="26"/>
      <c r="PUO40" s="27"/>
      <c r="PUP40" s="26"/>
      <c r="PUQ40" s="27"/>
      <c r="PUR40" s="26"/>
      <c r="PUS40" s="27"/>
      <c r="PUT40" s="26"/>
      <c r="PUU40" s="27"/>
      <c r="PUV40" s="26"/>
      <c r="PUW40" s="27"/>
      <c r="PUX40" s="26"/>
      <c r="PUY40" s="27"/>
      <c r="PUZ40" s="26"/>
      <c r="PVA40" s="27"/>
      <c r="PVB40" s="26"/>
      <c r="PVC40" s="27"/>
      <c r="PVD40" s="26"/>
      <c r="PVE40" s="27"/>
      <c r="PVF40" s="26"/>
      <c r="PVG40" s="27"/>
      <c r="PVH40" s="26"/>
      <c r="PVI40" s="27"/>
      <c r="PVJ40" s="26"/>
      <c r="PVK40" s="27"/>
      <c r="PVL40" s="26"/>
      <c r="PVM40" s="27"/>
      <c r="PVN40" s="26"/>
      <c r="PVO40" s="27"/>
      <c r="PVP40" s="26"/>
      <c r="PVQ40" s="27"/>
      <c r="PVR40" s="26"/>
      <c r="PVS40" s="27"/>
      <c r="PVT40" s="26"/>
      <c r="PVU40" s="27"/>
      <c r="PVV40" s="26"/>
      <c r="PVW40" s="27"/>
      <c r="PVX40" s="26"/>
      <c r="PVY40" s="27"/>
      <c r="PVZ40" s="26"/>
      <c r="PWA40" s="27"/>
      <c r="PWB40" s="26"/>
      <c r="PWC40" s="27"/>
      <c r="PWD40" s="26"/>
      <c r="PWE40" s="27"/>
      <c r="PWF40" s="26"/>
      <c r="PWG40" s="27"/>
      <c r="PWH40" s="26"/>
      <c r="PWI40" s="27"/>
      <c r="PWJ40" s="26"/>
      <c r="PWK40" s="27"/>
      <c r="PWL40" s="26"/>
      <c r="PWM40" s="27"/>
      <c r="PWN40" s="26"/>
      <c r="PWO40" s="27"/>
      <c r="PWP40" s="26"/>
      <c r="PWQ40" s="27"/>
      <c r="PWR40" s="26"/>
      <c r="PWS40" s="27"/>
      <c r="PWT40" s="26"/>
      <c r="PWU40" s="27"/>
      <c r="PWV40" s="26"/>
      <c r="PWW40" s="27"/>
      <c r="PWX40" s="26"/>
      <c r="PWY40" s="27"/>
      <c r="PWZ40" s="26"/>
      <c r="PXA40" s="27"/>
      <c r="PXB40" s="26"/>
      <c r="PXC40" s="27"/>
      <c r="PXD40" s="26"/>
      <c r="PXE40" s="27"/>
      <c r="PXF40" s="26"/>
      <c r="PXG40" s="27"/>
      <c r="PXH40" s="26"/>
      <c r="PXI40" s="27"/>
      <c r="PXJ40" s="26"/>
      <c r="PXK40" s="27"/>
      <c r="PXL40" s="26"/>
      <c r="PXM40" s="27"/>
      <c r="PXN40" s="26"/>
      <c r="PXO40" s="27"/>
      <c r="PXP40" s="26"/>
      <c r="PXQ40" s="27"/>
      <c r="PXR40" s="26"/>
      <c r="PXS40" s="27"/>
      <c r="PXT40" s="26"/>
      <c r="PXU40" s="27"/>
      <c r="PXV40" s="26"/>
      <c r="PXW40" s="27"/>
      <c r="PXX40" s="26"/>
      <c r="PXY40" s="27"/>
      <c r="PXZ40" s="26"/>
      <c r="PYA40" s="27"/>
      <c r="PYB40" s="26"/>
      <c r="PYC40" s="27"/>
      <c r="PYD40" s="26"/>
      <c r="PYE40" s="27"/>
      <c r="PYF40" s="26"/>
      <c r="PYG40" s="27"/>
      <c r="PYH40" s="26"/>
      <c r="PYI40" s="27"/>
      <c r="PYJ40" s="26"/>
      <c r="PYK40" s="27"/>
      <c r="PYL40" s="26"/>
      <c r="PYM40" s="27"/>
      <c r="PYN40" s="26"/>
      <c r="PYO40" s="27"/>
      <c r="PYP40" s="26"/>
      <c r="PYQ40" s="27"/>
      <c r="PYR40" s="26"/>
      <c r="PYS40" s="27"/>
      <c r="PYT40" s="26"/>
      <c r="PYU40" s="27"/>
      <c r="PYV40" s="26"/>
      <c r="PYW40" s="27"/>
      <c r="PYX40" s="26"/>
      <c r="PYY40" s="27"/>
      <c r="PYZ40" s="26"/>
      <c r="PZA40" s="27"/>
      <c r="PZB40" s="26"/>
      <c r="PZC40" s="27"/>
      <c r="PZD40" s="26"/>
      <c r="PZE40" s="27"/>
      <c r="PZF40" s="26"/>
      <c r="PZG40" s="27"/>
      <c r="PZH40" s="26"/>
      <c r="PZI40" s="27"/>
      <c r="PZJ40" s="26"/>
      <c r="PZK40" s="27"/>
      <c r="PZL40" s="26"/>
      <c r="PZM40" s="27"/>
      <c r="PZN40" s="26"/>
      <c r="PZO40" s="27"/>
      <c r="PZP40" s="26"/>
      <c r="PZQ40" s="27"/>
      <c r="PZR40" s="26"/>
      <c r="PZS40" s="27"/>
      <c r="PZT40" s="26"/>
      <c r="PZU40" s="27"/>
      <c r="PZV40" s="26"/>
      <c r="PZW40" s="27"/>
      <c r="PZX40" s="26"/>
      <c r="PZY40" s="27"/>
      <c r="PZZ40" s="26"/>
      <c r="QAA40" s="27"/>
      <c r="QAB40" s="26"/>
      <c r="QAC40" s="27"/>
      <c r="QAD40" s="26"/>
      <c r="QAE40" s="27"/>
      <c r="QAF40" s="26"/>
      <c r="QAG40" s="27"/>
      <c r="QAH40" s="26"/>
      <c r="QAI40" s="27"/>
      <c r="QAJ40" s="26"/>
      <c r="QAK40" s="27"/>
      <c r="QAL40" s="26"/>
      <c r="QAM40" s="27"/>
      <c r="QAN40" s="26"/>
      <c r="QAO40" s="27"/>
      <c r="QAP40" s="26"/>
      <c r="QAQ40" s="27"/>
      <c r="QAR40" s="26"/>
      <c r="QAS40" s="27"/>
      <c r="QAT40" s="26"/>
      <c r="QAU40" s="27"/>
      <c r="QAV40" s="26"/>
      <c r="QAW40" s="27"/>
      <c r="QAX40" s="26"/>
      <c r="QAY40" s="27"/>
      <c r="QAZ40" s="26"/>
      <c r="QBA40" s="27"/>
      <c r="QBB40" s="26"/>
      <c r="QBC40" s="27"/>
      <c r="QBD40" s="26"/>
      <c r="QBE40" s="27"/>
      <c r="QBF40" s="26"/>
      <c r="QBG40" s="27"/>
      <c r="QBH40" s="26"/>
      <c r="QBI40" s="27"/>
      <c r="QBJ40" s="26"/>
      <c r="QBK40" s="27"/>
      <c r="QBL40" s="26"/>
      <c r="QBM40" s="27"/>
      <c r="QBN40" s="26"/>
      <c r="QBO40" s="27"/>
      <c r="QBP40" s="26"/>
      <c r="QBQ40" s="27"/>
      <c r="QBR40" s="26"/>
      <c r="QBS40" s="27"/>
      <c r="QBT40" s="26"/>
      <c r="QBU40" s="27"/>
      <c r="QBV40" s="26"/>
      <c r="QBW40" s="27"/>
      <c r="QBX40" s="26"/>
      <c r="QBY40" s="27"/>
      <c r="QBZ40" s="26"/>
      <c r="QCA40" s="27"/>
      <c r="QCB40" s="26"/>
      <c r="QCC40" s="27"/>
      <c r="QCD40" s="26"/>
      <c r="QCE40" s="27"/>
      <c r="QCF40" s="26"/>
      <c r="QCG40" s="27"/>
      <c r="QCH40" s="26"/>
      <c r="QCI40" s="27"/>
      <c r="QCJ40" s="26"/>
      <c r="QCK40" s="27"/>
      <c r="QCL40" s="26"/>
      <c r="QCM40" s="27"/>
      <c r="QCN40" s="26"/>
      <c r="QCO40" s="27"/>
      <c r="QCP40" s="26"/>
      <c r="QCQ40" s="27"/>
      <c r="QCR40" s="26"/>
      <c r="QCS40" s="27"/>
      <c r="QCT40" s="26"/>
      <c r="QCU40" s="27"/>
      <c r="QCV40" s="26"/>
      <c r="QCW40" s="27"/>
      <c r="QCX40" s="26"/>
      <c r="QCY40" s="27"/>
      <c r="QCZ40" s="26"/>
      <c r="QDA40" s="27"/>
      <c r="QDB40" s="26"/>
      <c r="QDC40" s="27"/>
      <c r="QDD40" s="26"/>
      <c r="QDE40" s="27"/>
      <c r="QDF40" s="26"/>
      <c r="QDG40" s="27"/>
      <c r="QDH40" s="26"/>
      <c r="QDI40" s="27"/>
      <c r="QDJ40" s="26"/>
      <c r="QDK40" s="27"/>
      <c r="QDL40" s="26"/>
      <c r="QDM40" s="27"/>
      <c r="QDN40" s="26"/>
      <c r="QDO40" s="27"/>
      <c r="QDP40" s="26"/>
      <c r="QDQ40" s="27"/>
      <c r="QDR40" s="26"/>
      <c r="QDS40" s="27"/>
      <c r="QDT40" s="26"/>
      <c r="QDU40" s="27"/>
      <c r="QDV40" s="26"/>
      <c r="QDW40" s="27"/>
      <c r="QDX40" s="26"/>
      <c r="QDY40" s="27"/>
      <c r="QDZ40" s="26"/>
      <c r="QEA40" s="27"/>
      <c r="QEB40" s="26"/>
      <c r="QEC40" s="27"/>
      <c r="QED40" s="26"/>
      <c r="QEE40" s="27"/>
      <c r="QEF40" s="26"/>
      <c r="QEG40" s="27"/>
      <c r="QEH40" s="26"/>
      <c r="QEI40" s="27"/>
      <c r="QEJ40" s="26"/>
      <c r="QEK40" s="27"/>
      <c r="QEL40" s="26"/>
      <c r="QEM40" s="27"/>
      <c r="QEN40" s="26"/>
      <c r="QEO40" s="27"/>
      <c r="QEP40" s="26"/>
      <c r="QEQ40" s="27"/>
      <c r="QER40" s="26"/>
      <c r="QES40" s="27"/>
      <c r="QET40" s="26"/>
      <c r="QEU40" s="27"/>
      <c r="QEV40" s="26"/>
      <c r="QEW40" s="27"/>
      <c r="QEX40" s="26"/>
      <c r="QEY40" s="27"/>
      <c r="QEZ40" s="26"/>
      <c r="QFA40" s="27"/>
      <c r="QFB40" s="26"/>
      <c r="QFC40" s="27"/>
      <c r="QFD40" s="26"/>
      <c r="QFE40" s="27"/>
      <c r="QFF40" s="26"/>
      <c r="QFG40" s="27"/>
      <c r="QFH40" s="26"/>
      <c r="QFI40" s="27"/>
      <c r="QFJ40" s="26"/>
      <c r="QFK40" s="27"/>
      <c r="QFL40" s="26"/>
      <c r="QFM40" s="27"/>
      <c r="QFN40" s="26"/>
      <c r="QFO40" s="27"/>
      <c r="QFP40" s="26"/>
      <c r="QFQ40" s="27"/>
      <c r="QFR40" s="26"/>
      <c r="QFS40" s="27"/>
      <c r="QFT40" s="26"/>
      <c r="QFU40" s="27"/>
      <c r="QFV40" s="26"/>
      <c r="QFW40" s="27"/>
      <c r="QFX40" s="26"/>
      <c r="QFY40" s="27"/>
      <c r="QFZ40" s="26"/>
      <c r="QGA40" s="27"/>
      <c r="QGB40" s="26"/>
      <c r="QGC40" s="27"/>
      <c r="QGD40" s="26"/>
      <c r="QGE40" s="27"/>
      <c r="QGF40" s="26"/>
      <c r="QGG40" s="27"/>
      <c r="QGH40" s="26"/>
      <c r="QGI40" s="27"/>
      <c r="QGJ40" s="26"/>
      <c r="QGK40" s="27"/>
      <c r="QGL40" s="26"/>
      <c r="QGM40" s="27"/>
      <c r="QGN40" s="26"/>
      <c r="QGO40" s="27"/>
      <c r="QGP40" s="26"/>
      <c r="QGQ40" s="27"/>
      <c r="QGR40" s="26"/>
      <c r="QGS40" s="27"/>
      <c r="QGT40" s="26"/>
      <c r="QGU40" s="27"/>
      <c r="QGV40" s="26"/>
      <c r="QGW40" s="27"/>
      <c r="QGX40" s="26"/>
      <c r="QGY40" s="27"/>
      <c r="QGZ40" s="26"/>
      <c r="QHA40" s="27"/>
      <c r="QHB40" s="26"/>
      <c r="QHC40" s="27"/>
      <c r="QHD40" s="26"/>
      <c r="QHE40" s="27"/>
      <c r="QHF40" s="26"/>
      <c r="QHG40" s="27"/>
      <c r="QHH40" s="26"/>
      <c r="QHI40" s="27"/>
      <c r="QHJ40" s="26"/>
      <c r="QHK40" s="27"/>
      <c r="QHL40" s="26"/>
      <c r="QHM40" s="27"/>
      <c r="QHN40" s="26"/>
      <c r="QHO40" s="27"/>
      <c r="QHP40" s="26"/>
      <c r="QHQ40" s="27"/>
      <c r="QHR40" s="26"/>
      <c r="QHS40" s="27"/>
      <c r="QHT40" s="26"/>
      <c r="QHU40" s="27"/>
      <c r="QHV40" s="26"/>
      <c r="QHW40" s="27"/>
      <c r="QHX40" s="26"/>
      <c r="QHY40" s="27"/>
      <c r="QHZ40" s="26"/>
      <c r="QIA40" s="27"/>
      <c r="QIB40" s="26"/>
      <c r="QIC40" s="27"/>
      <c r="QID40" s="26"/>
      <c r="QIE40" s="27"/>
      <c r="QIF40" s="26"/>
      <c r="QIG40" s="27"/>
      <c r="QIH40" s="26"/>
      <c r="QII40" s="27"/>
      <c r="QIJ40" s="26"/>
      <c r="QIK40" s="27"/>
      <c r="QIL40" s="26"/>
      <c r="QIM40" s="27"/>
      <c r="QIN40" s="26"/>
      <c r="QIO40" s="27"/>
      <c r="QIP40" s="26"/>
      <c r="QIQ40" s="27"/>
      <c r="QIR40" s="26"/>
      <c r="QIS40" s="27"/>
      <c r="QIT40" s="26"/>
      <c r="QIU40" s="27"/>
      <c r="QIV40" s="26"/>
      <c r="QIW40" s="27"/>
      <c r="QIX40" s="26"/>
      <c r="QIY40" s="27"/>
      <c r="QIZ40" s="26"/>
      <c r="QJA40" s="27"/>
      <c r="QJB40" s="26"/>
      <c r="QJC40" s="27"/>
      <c r="QJD40" s="26"/>
      <c r="QJE40" s="27"/>
      <c r="QJF40" s="26"/>
      <c r="QJG40" s="27"/>
      <c r="QJH40" s="26"/>
      <c r="QJI40" s="27"/>
      <c r="QJJ40" s="26"/>
      <c r="QJK40" s="27"/>
      <c r="QJL40" s="26"/>
      <c r="QJM40" s="27"/>
      <c r="QJN40" s="26"/>
      <c r="QJO40" s="27"/>
      <c r="QJP40" s="26"/>
      <c r="QJQ40" s="27"/>
      <c r="QJR40" s="26"/>
      <c r="QJS40" s="27"/>
      <c r="QJT40" s="26"/>
      <c r="QJU40" s="27"/>
      <c r="QJV40" s="26"/>
      <c r="QJW40" s="27"/>
      <c r="QJX40" s="26"/>
      <c r="QJY40" s="27"/>
      <c r="QJZ40" s="26"/>
      <c r="QKA40" s="27"/>
      <c r="QKB40" s="26"/>
      <c r="QKC40" s="27"/>
      <c r="QKD40" s="26"/>
      <c r="QKE40" s="27"/>
      <c r="QKF40" s="26"/>
      <c r="QKG40" s="27"/>
      <c r="QKH40" s="26"/>
      <c r="QKI40" s="27"/>
      <c r="QKJ40" s="26"/>
      <c r="QKK40" s="27"/>
      <c r="QKL40" s="26"/>
      <c r="QKM40" s="27"/>
      <c r="QKN40" s="26"/>
      <c r="QKO40" s="27"/>
      <c r="QKP40" s="26"/>
      <c r="QKQ40" s="27"/>
      <c r="QKR40" s="26"/>
      <c r="QKS40" s="27"/>
      <c r="QKT40" s="26"/>
      <c r="QKU40" s="27"/>
      <c r="QKV40" s="26"/>
      <c r="QKW40" s="27"/>
      <c r="QKX40" s="26"/>
      <c r="QKY40" s="27"/>
      <c r="QKZ40" s="26"/>
      <c r="QLA40" s="27"/>
      <c r="QLB40" s="26"/>
      <c r="QLC40" s="27"/>
      <c r="QLD40" s="26"/>
      <c r="QLE40" s="27"/>
      <c r="QLF40" s="26"/>
      <c r="QLG40" s="27"/>
      <c r="QLH40" s="26"/>
      <c r="QLI40" s="27"/>
      <c r="QLJ40" s="26"/>
      <c r="QLK40" s="27"/>
      <c r="QLL40" s="26"/>
      <c r="QLM40" s="27"/>
      <c r="QLN40" s="26"/>
      <c r="QLO40" s="27"/>
      <c r="QLP40" s="26"/>
      <c r="QLQ40" s="27"/>
      <c r="QLR40" s="26"/>
      <c r="QLS40" s="27"/>
      <c r="QLT40" s="26"/>
      <c r="QLU40" s="27"/>
      <c r="QLV40" s="26"/>
      <c r="QLW40" s="27"/>
      <c r="QLX40" s="26"/>
      <c r="QLY40" s="27"/>
      <c r="QLZ40" s="26"/>
      <c r="QMA40" s="27"/>
      <c r="QMB40" s="26"/>
      <c r="QMC40" s="27"/>
      <c r="QMD40" s="26"/>
      <c r="QME40" s="27"/>
      <c r="QMF40" s="26"/>
      <c r="QMG40" s="27"/>
      <c r="QMH40" s="26"/>
      <c r="QMI40" s="27"/>
      <c r="QMJ40" s="26"/>
      <c r="QMK40" s="27"/>
      <c r="QML40" s="26"/>
      <c r="QMM40" s="27"/>
      <c r="QMN40" s="26"/>
      <c r="QMO40" s="27"/>
      <c r="QMP40" s="26"/>
      <c r="QMQ40" s="27"/>
      <c r="QMR40" s="26"/>
      <c r="QMS40" s="27"/>
      <c r="QMT40" s="26"/>
      <c r="QMU40" s="27"/>
      <c r="QMV40" s="26"/>
      <c r="QMW40" s="27"/>
      <c r="QMX40" s="26"/>
      <c r="QMY40" s="27"/>
      <c r="QMZ40" s="26"/>
      <c r="QNA40" s="27"/>
      <c r="QNB40" s="26"/>
      <c r="QNC40" s="27"/>
      <c r="QND40" s="26"/>
      <c r="QNE40" s="27"/>
      <c r="QNF40" s="26"/>
      <c r="QNG40" s="27"/>
      <c r="QNH40" s="26"/>
      <c r="QNI40" s="27"/>
      <c r="QNJ40" s="26"/>
      <c r="QNK40" s="27"/>
      <c r="QNL40" s="26"/>
      <c r="QNM40" s="27"/>
      <c r="QNN40" s="26"/>
      <c r="QNO40" s="27"/>
      <c r="QNP40" s="26"/>
      <c r="QNQ40" s="27"/>
      <c r="QNR40" s="26"/>
      <c r="QNS40" s="27"/>
      <c r="QNT40" s="26"/>
      <c r="QNU40" s="27"/>
      <c r="QNV40" s="26"/>
      <c r="QNW40" s="27"/>
      <c r="QNX40" s="26"/>
      <c r="QNY40" s="27"/>
      <c r="QNZ40" s="26"/>
      <c r="QOA40" s="27"/>
      <c r="QOB40" s="26"/>
      <c r="QOC40" s="27"/>
      <c r="QOD40" s="26"/>
      <c r="QOE40" s="27"/>
      <c r="QOF40" s="26"/>
      <c r="QOG40" s="27"/>
      <c r="QOH40" s="26"/>
      <c r="QOI40" s="27"/>
      <c r="QOJ40" s="26"/>
      <c r="QOK40" s="27"/>
      <c r="QOL40" s="26"/>
      <c r="QOM40" s="27"/>
      <c r="QON40" s="26"/>
      <c r="QOO40" s="27"/>
      <c r="QOP40" s="26"/>
      <c r="QOQ40" s="27"/>
      <c r="QOR40" s="26"/>
      <c r="QOS40" s="27"/>
      <c r="QOT40" s="26"/>
      <c r="QOU40" s="27"/>
      <c r="QOV40" s="26"/>
      <c r="QOW40" s="27"/>
      <c r="QOX40" s="26"/>
      <c r="QOY40" s="27"/>
      <c r="QOZ40" s="26"/>
      <c r="QPA40" s="27"/>
      <c r="QPB40" s="26"/>
      <c r="QPC40" s="27"/>
      <c r="QPD40" s="26"/>
      <c r="QPE40" s="27"/>
      <c r="QPF40" s="26"/>
      <c r="QPG40" s="27"/>
      <c r="QPH40" s="26"/>
      <c r="QPI40" s="27"/>
      <c r="QPJ40" s="26"/>
      <c r="QPK40" s="27"/>
      <c r="QPL40" s="26"/>
      <c r="QPM40" s="27"/>
      <c r="QPN40" s="26"/>
      <c r="QPO40" s="27"/>
      <c r="QPP40" s="26"/>
      <c r="QPQ40" s="27"/>
      <c r="QPR40" s="26"/>
      <c r="QPS40" s="27"/>
      <c r="QPT40" s="26"/>
      <c r="QPU40" s="27"/>
      <c r="QPV40" s="26"/>
      <c r="QPW40" s="27"/>
      <c r="QPX40" s="26"/>
      <c r="QPY40" s="27"/>
      <c r="QPZ40" s="26"/>
      <c r="QQA40" s="27"/>
      <c r="QQB40" s="26"/>
      <c r="QQC40" s="27"/>
      <c r="QQD40" s="26"/>
      <c r="QQE40" s="27"/>
      <c r="QQF40" s="26"/>
      <c r="QQG40" s="27"/>
      <c r="QQH40" s="26"/>
      <c r="QQI40" s="27"/>
      <c r="QQJ40" s="26"/>
      <c r="QQK40" s="27"/>
      <c r="QQL40" s="26"/>
      <c r="QQM40" s="27"/>
      <c r="QQN40" s="26"/>
      <c r="QQO40" s="27"/>
      <c r="QQP40" s="26"/>
      <c r="QQQ40" s="27"/>
      <c r="QQR40" s="26"/>
      <c r="QQS40" s="27"/>
      <c r="QQT40" s="26"/>
      <c r="QQU40" s="27"/>
      <c r="QQV40" s="26"/>
      <c r="QQW40" s="27"/>
      <c r="QQX40" s="26"/>
      <c r="QQY40" s="27"/>
      <c r="QQZ40" s="26"/>
      <c r="QRA40" s="27"/>
      <c r="QRB40" s="26"/>
      <c r="QRC40" s="27"/>
      <c r="QRD40" s="26"/>
      <c r="QRE40" s="27"/>
      <c r="QRF40" s="26"/>
      <c r="QRG40" s="27"/>
      <c r="QRH40" s="26"/>
      <c r="QRI40" s="27"/>
      <c r="QRJ40" s="26"/>
      <c r="QRK40" s="27"/>
      <c r="QRL40" s="26"/>
      <c r="QRM40" s="27"/>
      <c r="QRN40" s="26"/>
      <c r="QRO40" s="27"/>
      <c r="QRP40" s="26"/>
      <c r="QRQ40" s="27"/>
      <c r="QRR40" s="26"/>
      <c r="QRS40" s="27"/>
      <c r="QRT40" s="26"/>
      <c r="QRU40" s="27"/>
      <c r="QRV40" s="26"/>
      <c r="QRW40" s="27"/>
      <c r="QRX40" s="26"/>
      <c r="QRY40" s="27"/>
      <c r="QRZ40" s="26"/>
      <c r="QSA40" s="27"/>
      <c r="QSB40" s="26"/>
      <c r="QSC40" s="27"/>
      <c r="QSD40" s="26"/>
      <c r="QSE40" s="27"/>
      <c r="QSF40" s="26"/>
      <c r="QSG40" s="27"/>
      <c r="QSH40" s="26"/>
      <c r="QSI40" s="27"/>
      <c r="QSJ40" s="26"/>
      <c r="QSK40" s="27"/>
      <c r="QSL40" s="26"/>
      <c r="QSM40" s="27"/>
      <c r="QSN40" s="26"/>
      <c r="QSO40" s="27"/>
      <c r="QSP40" s="26"/>
      <c r="QSQ40" s="27"/>
      <c r="QSR40" s="26"/>
      <c r="QSS40" s="27"/>
      <c r="QST40" s="26"/>
      <c r="QSU40" s="27"/>
      <c r="QSV40" s="26"/>
      <c r="QSW40" s="27"/>
      <c r="QSX40" s="26"/>
      <c r="QSY40" s="27"/>
      <c r="QSZ40" s="26"/>
      <c r="QTA40" s="27"/>
      <c r="QTB40" s="26"/>
      <c r="QTC40" s="27"/>
      <c r="QTD40" s="26"/>
      <c r="QTE40" s="27"/>
      <c r="QTF40" s="26"/>
      <c r="QTG40" s="27"/>
      <c r="QTH40" s="26"/>
      <c r="QTI40" s="27"/>
      <c r="QTJ40" s="26"/>
      <c r="QTK40" s="27"/>
      <c r="QTL40" s="26"/>
      <c r="QTM40" s="27"/>
      <c r="QTN40" s="26"/>
      <c r="QTO40" s="27"/>
      <c r="QTP40" s="26"/>
      <c r="QTQ40" s="27"/>
      <c r="QTR40" s="26"/>
      <c r="QTS40" s="27"/>
      <c r="QTT40" s="26"/>
      <c r="QTU40" s="27"/>
      <c r="QTV40" s="26"/>
      <c r="QTW40" s="27"/>
      <c r="QTX40" s="26"/>
      <c r="QTY40" s="27"/>
      <c r="QTZ40" s="26"/>
      <c r="QUA40" s="27"/>
      <c r="QUB40" s="26"/>
      <c r="QUC40" s="27"/>
      <c r="QUD40" s="26"/>
      <c r="QUE40" s="27"/>
      <c r="QUF40" s="26"/>
      <c r="QUG40" s="27"/>
      <c r="QUH40" s="26"/>
      <c r="QUI40" s="27"/>
      <c r="QUJ40" s="26"/>
      <c r="QUK40" s="27"/>
      <c r="QUL40" s="26"/>
      <c r="QUM40" s="27"/>
      <c r="QUN40" s="26"/>
      <c r="QUO40" s="27"/>
      <c r="QUP40" s="26"/>
      <c r="QUQ40" s="27"/>
      <c r="QUR40" s="26"/>
      <c r="QUS40" s="27"/>
      <c r="QUT40" s="26"/>
      <c r="QUU40" s="27"/>
      <c r="QUV40" s="26"/>
      <c r="QUW40" s="27"/>
      <c r="QUX40" s="26"/>
      <c r="QUY40" s="27"/>
      <c r="QUZ40" s="26"/>
      <c r="QVA40" s="27"/>
      <c r="QVB40" s="26"/>
      <c r="QVC40" s="27"/>
      <c r="QVD40" s="26"/>
      <c r="QVE40" s="27"/>
      <c r="QVF40" s="26"/>
      <c r="QVG40" s="27"/>
      <c r="QVH40" s="26"/>
      <c r="QVI40" s="27"/>
      <c r="QVJ40" s="26"/>
      <c r="QVK40" s="27"/>
      <c r="QVL40" s="26"/>
      <c r="QVM40" s="27"/>
      <c r="QVN40" s="26"/>
      <c r="QVO40" s="27"/>
      <c r="QVP40" s="26"/>
      <c r="QVQ40" s="27"/>
      <c r="QVR40" s="26"/>
      <c r="QVS40" s="27"/>
      <c r="QVT40" s="26"/>
      <c r="QVU40" s="27"/>
      <c r="QVV40" s="26"/>
      <c r="QVW40" s="27"/>
      <c r="QVX40" s="26"/>
      <c r="QVY40" s="27"/>
      <c r="QVZ40" s="26"/>
      <c r="QWA40" s="27"/>
      <c r="QWB40" s="26"/>
      <c r="QWC40" s="27"/>
      <c r="QWD40" s="26"/>
      <c r="QWE40" s="27"/>
      <c r="QWF40" s="26"/>
      <c r="QWG40" s="27"/>
      <c r="QWH40" s="26"/>
      <c r="QWI40" s="27"/>
      <c r="QWJ40" s="26"/>
      <c r="QWK40" s="27"/>
      <c r="QWL40" s="26"/>
      <c r="QWM40" s="27"/>
      <c r="QWN40" s="26"/>
      <c r="QWO40" s="27"/>
      <c r="QWP40" s="26"/>
      <c r="QWQ40" s="27"/>
      <c r="QWR40" s="26"/>
      <c r="QWS40" s="27"/>
      <c r="QWT40" s="26"/>
      <c r="QWU40" s="27"/>
      <c r="QWV40" s="26"/>
      <c r="QWW40" s="27"/>
      <c r="QWX40" s="26"/>
      <c r="QWY40" s="27"/>
      <c r="QWZ40" s="26"/>
      <c r="QXA40" s="27"/>
      <c r="QXB40" s="26"/>
      <c r="QXC40" s="27"/>
      <c r="QXD40" s="26"/>
      <c r="QXE40" s="27"/>
      <c r="QXF40" s="26"/>
      <c r="QXG40" s="27"/>
      <c r="QXH40" s="26"/>
      <c r="QXI40" s="27"/>
      <c r="QXJ40" s="26"/>
      <c r="QXK40" s="27"/>
      <c r="QXL40" s="26"/>
      <c r="QXM40" s="27"/>
      <c r="QXN40" s="26"/>
      <c r="QXO40" s="27"/>
      <c r="QXP40" s="26"/>
      <c r="QXQ40" s="27"/>
      <c r="QXR40" s="26"/>
      <c r="QXS40" s="27"/>
      <c r="QXT40" s="26"/>
      <c r="QXU40" s="27"/>
      <c r="QXV40" s="26"/>
      <c r="QXW40" s="27"/>
      <c r="QXX40" s="26"/>
      <c r="QXY40" s="27"/>
      <c r="QXZ40" s="26"/>
      <c r="QYA40" s="27"/>
      <c r="QYB40" s="26"/>
      <c r="QYC40" s="27"/>
      <c r="QYD40" s="26"/>
      <c r="QYE40" s="27"/>
      <c r="QYF40" s="26"/>
      <c r="QYG40" s="27"/>
      <c r="QYH40" s="26"/>
      <c r="QYI40" s="27"/>
      <c r="QYJ40" s="26"/>
      <c r="QYK40" s="27"/>
      <c r="QYL40" s="26"/>
      <c r="QYM40" s="27"/>
      <c r="QYN40" s="26"/>
      <c r="QYO40" s="27"/>
      <c r="QYP40" s="26"/>
      <c r="QYQ40" s="27"/>
      <c r="QYR40" s="26"/>
      <c r="QYS40" s="27"/>
      <c r="QYT40" s="26"/>
      <c r="QYU40" s="27"/>
      <c r="QYV40" s="26"/>
      <c r="QYW40" s="27"/>
      <c r="QYX40" s="26"/>
      <c r="QYY40" s="27"/>
      <c r="QYZ40" s="26"/>
      <c r="QZA40" s="27"/>
      <c r="QZB40" s="26"/>
      <c r="QZC40" s="27"/>
      <c r="QZD40" s="26"/>
      <c r="QZE40" s="27"/>
      <c r="QZF40" s="26"/>
      <c r="QZG40" s="27"/>
      <c r="QZH40" s="26"/>
      <c r="QZI40" s="27"/>
      <c r="QZJ40" s="26"/>
      <c r="QZK40" s="27"/>
      <c r="QZL40" s="26"/>
      <c r="QZM40" s="27"/>
      <c r="QZN40" s="26"/>
      <c r="QZO40" s="27"/>
      <c r="QZP40" s="26"/>
      <c r="QZQ40" s="27"/>
      <c r="QZR40" s="26"/>
      <c r="QZS40" s="27"/>
      <c r="QZT40" s="26"/>
      <c r="QZU40" s="27"/>
      <c r="QZV40" s="26"/>
      <c r="QZW40" s="27"/>
      <c r="QZX40" s="26"/>
      <c r="QZY40" s="27"/>
      <c r="QZZ40" s="26"/>
      <c r="RAA40" s="27"/>
      <c r="RAB40" s="26"/>
      <c r="RAC40" s="27"/>
      <c r="RAD40" s="26"/>
      <c r="RAE40" s="27"/>
      <c r="RAF40" s="26"/>
      <c r="RAG40" s="27"/>
      <c r="RAH40" s="26"/>
      <c r="RAI40" s="27"/>
      <c r="RAJ40" s="26"/>
      <c r="RAK40" s="27"/>
      <c r="RAL40" s="26"/>
      <c r="RAM40" s="27"/>
      <c r="RAN40" s="26"/>
      <c r="RAO40" s="27"/>
      <c r="RAP40" s="26"/>
      <c r="RAQ40" s="27"/>
      <c r="RAR40" s="26"/>
      <c r="RAS40" s="27"/>
      <c r="RAT40" s="26"/>
      <c r="RAU40" s="27"/>
      <c r="RAV40" s="26"/>
      <c r="RAW40" s="27"/>
      <c r="RAX40" s="26"/>
      <c r="RAY40" s="27"/>
      <c r="RAZ40" s="26"/>
      <c r="RBA40" s="27"/>
      <c r="RBB40" s="26"/>
      <c r="RBC40" s="27"/>
      <c r="RBD40" s="26"/>
      <c r="RBE40" s="27"/>
      <c r="RBF40" s="26"/>
      <c r="RBG40" s="27"/>
      <c r="RBH40" s="26"/>
      <c r="RBI40" s="27"/>
      <c r="RBJ40" s="26"/>
      <c r="RBK40" s="27"/>
      <c r="RBL40" s="26"/>
      <c r="RBM40" s="27"/>
      <c r="RBN40" s="26"/>
      <c r="RBO40" s="27"/>
      <c r="RBP40" s="26"/>
      <c r="RBQ40" s="27"/>
      <c r="RBR40" s="26"/>
      <c r="RBS40" s="27"/>
      <c r="RBT40" s="26"/>
      <c r="RBU40" s="27"/>
      <c r="RBV40" s="26"/>
      <c r="RBW40" s="27"/>
      <c r="RBX40" s="26"/>
      <c r="RBY40" s="27"/>
      <c r="RBZ40" s="26"/>
      <c r="RCA40" s="27"/>
      <c r="RCB40" s="26"/>
      <c r="RCC40" s="27"/>
      <c r="RCD40" s="26"/>
      <c r="RCE40" s="27"/>
      <c r="RCF40" s="26"/>
      <c r="RCG40" s="27"/>
      <c r="RCH40" s="26"/>
      <c r="RCI40" s="27"/>
      <c r="RCJ40" s="26"/>
      <c r="RCK40" s="27"/>
      <c r="RCL40" s="26"/>
      <c r="RCM40" s="27"/>
      <c r="RCN40" s="26"/>
      <c r="RCO40" s="27"/>
      <c r="RCP40" s="26"/>
      <c r="RCQ40" s="27"/>
      <c r="RCR40" s="26"/>
      <c r="RCS40" s="27"/>
      <c r="RCT40" s="26"/>
      <c r="RCU40" s="27"/>
      <c r="RCV40" s="26"/>
      <c r="RCW40" s="27"/>
      <c r="RCX40" s="26"/>
      <c r="RCY40" s="27"/>
      <c r="RCZ40" s="26"/>
      <c r="RDA40" s="27"/>
      <c r="RDB40" s="26"/>
      <c r="RDC40" s="27"/>
      <c r="RDD40" s="26"/>
      <c r="RDE40" s="27"/>
      <c r="RDF40" s="26"/>
      <c r="RDG40" s="27"/>
      <c r="RDH40" s="26"/>
      <c r="RDI40" s="27"/>
      <c r="RDJ40" s="26"/>
      <c r="RDK40" s="27"/>
      <c r="RDL40" s="26"/>
      <c r="RDM40" s="27"/>
      <c r="RDN40" s="26"/>
      <c r="RDO40" s="27"/>
      <c r="RDP40" s="26"/>
      <c r="RDQ40" s="27"/>
      <c r="RDR40" s="26"/>
      <c r="RDS40" s="27"/>
      <c r="RDT40" s="26"/>
      <c r="RDU40" s="27"/>
      <c r="RDV40" s="26"/>
      <c r="RDW40" s="27"/>
      <c r="RDX40" s="26"/>
      <c r="RDY40" s="27"/>
      <c r="RDZ40" s="26"/>
      <c r="REA40" s="27"/>
      <c r="REB40" s="26"/>
      <c r="REC40" s="27"/>
      <c r="RED40" s="26"/>
      <c r="REE40" s="27"/>
      <c r="REF40" s="26"/>
      <c r="REG40" s="27"/>
      <c r="REH40" s="26"/>
      <c r="REI40" s="27"/>
      <c r="REJ40" s="26"/>
      <c r="REK40" s="27"/>
      <c r="REL40" s="26"/>
      <c r="REM40" s="27"/>
      <c r="REN40" s="26"/>
      <c r="REO40" s="27"/>
      <c r="REP40" s="26"/>
      <c r="REQ40" s="27"/>
      <c r="RER40" s="26"/>
      <c r="RES40" s="27"/>
      <c r="RET40" s="26"/>
      <c r="REU40" s="27"/>
      <c r="REV40" s="26"/>
      <c r="REW40" s="27"/>
      <c r="REX40" s="26"/>
      <c r="REY40" s="27"/>
      <c r="REZ40" s="26"/>
      <c r="RFA40" s="27"/>
      <c r="RFB40" s="26"/>
      <c r="RFC40" s="27"/>
      <c r="RFD40" s="26"/>
      <c r="RFE40" s="27"/>
      <c r="RFF40" s="26"/>
      <c r="RFG40" s="27"/>
      <c r="RFH40" s="26"/>
      <c r="RFI40" s="27"/>
      <c r="RFJ40" s="26"/>
      <c r="RFK40" s="27"/>
      <c r="RFL40" s="26"/>
      <c r="RFM40" s="27"/>
      <c r="RFN40" s="26"/>
      <c r="RFO40" s="27"/>
      <c r="RFP40" s="26"/>
      <c r="RFQ40" s="27"/>
      <c r="RFR40" s="26"/>
      <c r="RFS40" s="27"/>
      <c r="RFT40" s="26"/>
      <c r="RFU40" s="27"/>
      <c r="RFV40" s="26"/>
      <c r="RFW40" s="27"/>
      <c r="RFX40" s="26"/>
      <c r="RFY40" s="27"/>
      <c r="RFZ40" s="26"/>
      <c r="RGA40" s="27"/>
      <c r="RGB40" s="26"/>
      <c r="RGC40" s="27"/>
      <c r="RGD40" s="26"/>
      <c r="RGE40" s="27"/>
      <c r="RGF40" s="26"/>
      <c r="RGG40" s="27"/>
      <c r="RGH40" s="26"/>
      <c r="RGI40" s="27"/>
      <c r="RGJ40" s="26"/>
      <c r="RGK40" s="27"/>
      <c r="RGL40" s="26"/>
      <c r="RGM40" s="27"/>
      <c r="RGN40" s="26"/>
      <c r="RGO40" s="27"/>
      <c r="RGP40" s="26"/>
      <c r="RGQ40" s="27"/>
      <c r="RGR40" s="26"/>
      <c r="RGS40" s="27"/>
      <c r="RGT40" s="26"/>
      <c r="RGU40" s="27"/>
      <c r="RGV40" s="26"/>
      <c r="RGW40" s="27"/>
      <c r="RGX40" s="26"/>
      <c r="RGY40" s="27"/>
      <c r="RGZ40" s="26"/>
      <c r="RHA40" s="27"/>
      <c r="RHB40" s="26"/>
      <c r="RHC40" s="27"/>
      <c r="RHD40" s="26"/>
      <c r="RHE40" s="27"/>
      <c r="RHF40" s="26"/>
      <c r="RHG40" s="27"/>
      <c r="RHH40" s="26"/>
      <c r="RHI40" s="27"/>
      <c r="RHJ40" s="26"/>
      <c r="RHK40" s="27"/>
      <c r="RHL40" s="26"/>
      <c r="RHM40" s="27"/>
      <c r="RHN40" s="26"/>
      <c r="RHO40" s="27"/>
      <c r="RHP40" s="26"/>
      <c r="RHQ40" s="27"/>
      <c r="RHR40" s="26"/>
      <c r="RHS40" s="27"/>
      <c r="RHT40" s="26"/>
      <c r="RHU40" s="27"/>
      <c r="RHV40" s="26"/>
      <c r="RHW40" s="27"/>
      <c r="RHX40" s="26"/>
      <c r="RHY40" s="27"/>
      <c r="RHZ40" s="26"/>
      <c r="RIA40" s="27"/>
      <c r="RIB40" s="26"/>
      <c r="RIC40" s="27"/>
      <c r="RID40" s="26"/>
      <c r="RIE40" s="27"/>
      <c r="RIF40" s="26"/>
      <c r="RIG40" s="27"/>
      <c r="RIH40" s="26"/>
      <c r="RII40" s="27"/>
      <c r="RIJ40" s="26"/>
      <c r="RIK40" s="27"/>
      <c r="RIL40" s="26"/>
      <c r="RIM40" s="27"/>
      <c r="RIN40" s="26"/>
      <c r="RIO40" s="27"/>
      <c r="RIP40" s="26"/>
      <c r="RIQ40" s="27"/>
      <c r="RIR40" s="26"/>
      <c r="RIS40" s="27"/>
      <c r="RIT40" s="26"/>
      <c r="RIU40" s="27"/>
      <c r="RIV40" s="26"/>
      <c r="RIW40" s="27"/>
      <c r="RIX40" s="26"/>
      <c r="RIY40" s="27"/>
      <c r="RIZ40" s="26"/>
      <c r="RJA40" s="27"/>
      <c r="RJB40" s="26"/>
      <c r="RJC40" s="27"/>
      <c r="RJD40" s="26"/>
      <c r="RJE40" s="27"/>
      <c r="RJF40" s="26"/>
      <c r="RJG40" s="27"/>
      <c r="RJH40" s="26"/>
      <c r="RJI40" s="27"/>
      <c r="RJJ40" s="26"/>
      <c r="RJK40" s="27"/>
      <c r="RJL40" s="26"/>
      <c r="RJM40" s="27"/>
      <c r="RJN40" s="26"/>
      <c r="RJO40" s="27"/>
      <c r="RJP40" s="26"/>
      <c r="RJQ40" s="27"/>
      <c r="RJR40" s="26"/>
      <c r="RJS40" s="27"/>
      <c r="RJT40" s="26"/>
      <c r="RJU40" s="27"/>
      <c r="RJV40" s="26"/>
      <c r="RJW40" s="27"/>
      <c r="RJX40" s="26"/>
      <c r="RJY40" s="27"/>
      <c r="RJZ40" s="26"/>
      <c r="RKA40" s="27"/>
      <c r="RKB40" s="26"/>
      <c r="RKC40" s="27"/>
      <c r="RKD40" s="26"/>
      <c r="RKE40" s="27"/>
      <c r="RKF40" s="26"/>
      <c r="RKG40" s="27"/>
      <c r="RKH40" s="26"/>
      <c r="RKI40" s="27"/>
      <c r="RKJ40" s="26"/>
      <c r="RKK40" s="27"/>
      <c r="RKL40" s="26"/>
      <c r="RKM40" s="27"/>
      <c r="RKN40" s="26"/>
      <c r="RKO40" s="27"/>
      <c r="RKP40" s="26"/>
      <c r="RKQ40" s="27"/>
      <c r="RKR40" s="26"/>
      <c r="RKS40" s="27"/>
      <c r="RKT40" s="26"/>
      <c r="RKU40" s="27"/>
      <c r="RKV40" s="26"/>
      <c r="RKW40" s="27"/>
      <c r="RKX40" s="26"/>
      <c r="RKY40" s="27"/>
      <c r="RKZ40" s="26"/>
      <c r="RLA40" s="27"/>
      <c r="RLB40" s="26"/>
      <c r="RLC40" s="27"/>
      <c r="RLD40" s="26"/>
      <c r="RLE40" s="27"/>
      <c r="RLF40" s="26"/>
      <c r="RLG40" s="27"/>
      <c r="RLH40" s="26"/>
      <c r="RLI40" s="27"/>
      <c r="RLJ40" s="26"/>
      <c r="RLK40" s="27"/>
      <c r="RLL40" s="26"/>
      <c r="RLM40" s="27"/>
      <c r="RLN40" s="26"/>
      <c r="RLO40" s="27"/>
      <c r="RLP40" s="26"/>
      <c r="RLQ40" s="27"/>
      <c r="RLR40" s="26"/>
      <c r="RLS40" s="27"/>
      <c r="RLT40" s="26"/>
      <c r="RLU40" s="27"/>
      <c r="RLV40" s="26"/>
      <c r="RLW40" s="27"/>
      <c r="RLX40" s="26"/>
      <c r="RLY40" s="27"/>
      <c r="RLZ40" s="26"/>
      <c r="RMA40" s="27"/>
      <c r="RMB40" s="26"/>
      <c r="RMC40" s="27"/>
      <c r="RMD40" s="26"/>
      <c r="RME40" s="27"/>
      <c r="RMF40" s="26"/>
      <c r="RMG40" s="27"/>
      <c r="RMH40" s="26"/>
      <c r="RMI40" s="27"/>
      <c r="RMJ40" s="26"/>
      <c r="RMK40" s="27"/>
      <c r="RML40" s="26"/>
      <c r="RMM40" s="27"/>
      <c r="RMN40" s="26"/>
      <c r="RMO40" s="27"/>
      <c r="RMP40" s="26"/>
      <c r="RMQ40" s="27"/>
      <c r="RMR40" s="26"/>
      <c r="RMS40" s="27"/>
      <c r="RMT40" s="26"/>
      <c r="RMU40" s="27"/>
      <c r="RMV40" s="26"/>
      <c r="RMW40" s="27"/>
      <c r="RMX40" s="26"/>
      <c r="RMY40" s="27"/>
      <c r="RMZ40" s="26"/>
      <c r="RNA40" s="27"/>
      <c r="RNB40" s="26"/>
      <c r="RNC40" s="27"/>
      <c r="RND40" s="26"/>
      <c r="RNE40" s="27"/>
      <c r="RNF40" s="26"/>
      <c r="RNG40" s="27"/>
      <c r="RNH40" s="26"/>
      <c r="RNI40" s="27"/>
      <c r="RNJ40" s="26"/>
      <c r="RNK40" s="27"/>
      <c r="RNL40" s="26"/>
      <c r="RNM40" s="27"/>
      <c r="RNN40" s="26"/>
      <c r="RNO40" s="27"/>
      <c r="RNP40" s="26"/>
      <c r="RNQ40" s="27"/>
      <c r="RNR40" s="26"/>
      <c r="RNS40" s="27"/>
      <c r="RNT40" s="26"/>
      <c r="RNU40" s="27"/>
      <c r="RNV40" s="26"/>
      <c r="RNW40" s="27"/>
      <c r="RNX40" s="26"/>
      <c r="RNY40" s="27"/>
      <c r="RNZ40" s="26"/>
      <c r="ROA40" s="27"/>
      <c r="ROB40" s="26"/>
      <c r="ROC40" s="27"/>
      <c r="ROD40" s="26"/>
      <c r="ROE40" s="27"/>
      <c r="ROF40" s="26"/>
      <c r="ROG40" s="27"/>
      <c r="ROH40" s="26"/>
      <c r="ROI40" s="27"/>
      <c r="ROJ40" s="26"/>
      <c r="ROK40" s="27"/>
      <c r="ROL40" s="26"/>
      <c r="ROM40" s="27"/>
      <c r="RON40" s="26"/>
      <c r="ROO40" s="27"/>
      <c r="ROP40" s="26"/>
      <c r="ROQ40" s="27"/>
      <c r="ROR40" s="26"/>
      <c r="ROS40" s="27"/>
      <c r="ROT40" s="26"/>
      <c r="ROU40" s="27"/>
      <c r="ROV40" s="26"/>
      <c r="ROW40" s="27"/>
      <c r="ROX40" s="26"/>
      <c r="ROY40" s="27"/>
      <c r="ROZ40" s="26"/>
      <c r="RPA40" s="27"/>
      <c r="RPB40" s="26"/>
      <c r="RPC40" s="27"/>
      <c r="RPD40" s="26"/>
      <c r="RPE40" s="27"/>
      <c r="RPF40" s="26"/>
      <c r="RPG40" s="27"/>
      <c r="RPH40" s="26"/>
      <c r="RPI40" s="27"/>
      <c r="RPJ40" s="26"/>
      <c r="RPK40" s="27"/>
      <c r="RPL40" s="26"/>
      <c r="RPM40" s="27"/>
      <c r="RPN40" s="26"/>
      <c r="RPO40" s="27"/>
      <c r="RPP40" s="26"/>
      <c r="RPQ40" s="27"/>
      <c r="RPR40" s="26"/>
      <c r="RPS40" s="27"/>
      <c r="RPT40" s="26"/>
      <c r="RPU40" s="27"/>
      <c r="RPV40" s="26"/>
      <c r="RPW40" s="27"/>
      <c r="RPX40" s="26"/>
      <c r="RPY40" s="27"/>
      <c r="RPZ40" s="26"/>
      <c r="RQA40" s="27"/>
      <c r="RQB40" s="26"/>
      <c r="RQC40" s="27"/>
      <c r="RQD40" s="26"/>
      <c r="RQE40" s="27"/>
      <c r="RQF40" s="26"/>
      <c r="RQG40" s="27"/>
      <c r="RQH40" s="26"/>
      <c r="RQI40" s="27"/>
      <c r="RQJ40" s="26"/>
      <c r="RQK40" s="27"/>
      <c r="RQL40" s="26"/>
      <c r="RQM40" s="27"/>
      <c r="RQN40" s="26"/>
      <c r="RQO40" s="27"/>
      <c r="RQP40" s="26"/>
      <c r="RQQ40" s="27"/>
      <c r="RQR40" s="26"/>
      <c r="RQS40" s="27"/>
      <c r="RQT40" s="26"/>
      <c r="RQU40" s="27"/>
      <c r="RQV40" s="26"/>
      <c r="RQW40" s="27"/>
      <c r="RQX40" s="26"/>
      <c r="RQY40" s="27"/>
      <c r="RQZ40" s="26"/>
      <c r="RRA40" s="27"/>
      <c r="RRB40" s="26"/>
      <c r="RRC40" s="27"/>
      <c r="RRD40" s="26"/>
      <c r="RRE40" s="27"/>
      <c r="RRF40" s="26"/>
      <c r="RRG40" s="27"/>
      <c r="RRH40" s="26"/>
      <c r="RRI40" s="27"/>
      <c r="RRJ40" s="26"/>
      <c r="RRK40" s="27"/>
      <c r="RRL40" s="26"/>
      <c r="RRM40" s="27"/>
      <c r="RRN40" s="26"/>
      <c r="RRO40" s="27"/>
      <c r="RRP40" s="26"/>
      <c r="RRQ40" s="27"/>
      <c r="RRR40" s="26"/>
      <c r="RRS40" s="27"/>
      <c r="RRT40" s="26"/>
      <c r="RRU40" s="27"/>
      <c r="RRV40" s="26"/>
      <c r="RRW40" s="27"/>
      <c r="RRX40" s="26"/>
      <c r="RRY40" s="27"/>
      <c r="RRZ40" s="26"/>
      <c r="RSA40" s="27"/>
      <c r="RSB40" s="26"/>
      <c r="RSC40" s="27"/>
      <c r="RSD40" s="26"/>
      <c r="RSE40" s="27"/>
      <c r="RSF40" s="26"/>
      <c r="RSG40" s="27"/>
      <c r="RSH40" s="26"/>
      <c r="RSI40" s="27"/>
      <c r="RSJ40" s="26"/>
      <c r="RSK40" s="27"/>
      <c r="RSL40" s="26"/>
      <c r="RSM40" s="27"/>
      <c r="RSN40" s="26"/>
      <c r="RSO40" s="27"/>
      <c r="RSP40" s="26"/>
      <c r="RSQ40" s="27"/>
      <c r="RSR40" s="26"/>
      <c r="RSS40" s="27"/>
      <c r="RST40" s="26"/>
      <c r="RSU40" s="27"/>
      <c r="RSV40" s="26"/>
      <c r="RSW40" s="27"/>
      <c r="RSX40" s="26"/>
      <c r="RSY40" s="27"/>
      <c r="RSZ40" s="26"/>
      <c r="RTA40" s="27"/>
      <c r="RTB40" s="26"/>
      <c r="RTC40" s="27"/>
      <c r="RTD40" s="26"/>
      <c r="RTE40" s="27"/>
      <c r="RTF40" s="26"/>
      <c r="RTG40" s="27"/>
      <c r="RTH40" s="26"/>
      <c r="RTI40" s="27"/>
      <c r="RTJ40" s="26"/>
      <c r="RTK40" s="27"/>
      <c r="RTL40" s="26"/>
      <c r="RTM40" s="27"/>
      <c r="RTN40" s="26"/>
      <c r="RTO40" s="27"/>
      <c r="RTP40" s="26"/>
      <c r="RTQ40" s="27"/>
      <c r="RTR40" s="26"/>
      <c r="RTS40" s="27"/>
      <c r="RTT40" s="26"/>
      <c r="RTU40" s="27"/>
      <c r="RTV40" s="26"/>
      <c r="RTW40" s="27"/>
      <c r="RTX40" s="26"/>
      <c r="RTY40" s="27"/>
      <c r="RTZ40" s="26"/>
      <c r="RUA40" s="27"/>
      <c r="RUB40" s="26"/>
      <c r="RUC40" s="27"/>
      <c r="RUD40" s="26"/>
      <c r="RUE40" s="27"/>
      <c r="RUF40" s="26"/>
      <c r="RUG40" s="27"/>
      <c r="RUH40" s="26"/>
      <c r="RUI40" s="27"/>
      <c r="RUJ40" s="26"/>
      <c r="RUK40" s="27"/>
      <c r="RUL40" s="26"/>
      <c r="RUM40" s="27"/>
      <c r="RUN40" s="26"/>
      <c r="RUO40" s="27"/>
      <c r="RUP40" s="26"/>
      <c r="RUQ40" s="27"/>
      <c r="RUR40" s="26"/>
      <c r="RUS40" s="27"/>
      <c r="RUT40" s="26"/>
      <c r="RUU40" s="27"/>
      <c r="RUV40" s="26"/>
      <c r="RUW40" s="27"/>
      <c r="RUX40" s="26"/>
      <c r="RUY40" s="27"/>
      <c r="RUZ40" s="26"/>
      <c r="RVA40" s="27"/>
      <c r="RVB40" s="26"/>
      <c r="RVC40" s="27"/>
      <c r="RVD40" s="26"/>
      <c r="RVE40" s="27"/>
      <c r="RVF40" s="26"/>
      <c r="RVG40" s="27"/>
      <c r="RVH40" s="26"/>
      <c r="RVI40" s="27"/>
      <c r="RVJ40" s="26"/>
      <c r="RVK40" s="27"/>
      <c r="RVL40" s="26"/>
      <c r="RVM40" s="27"/>
      <c r="RVN40" s="26"/>
      <c r="RVO40" s="27"/>
      <c r="RVP40" s="26"/>
      <c r="RVQ40" s="27"/>
      <c r="RVR40" s="26"/>
      <c r="RVS40" s="27"/>
      <c r="RVT40" s="26"/>
      <c r="RVU40" s="27"/>
      <c r="RVV40" s="26"/>
      <c r="RVW40" s="27"/>
      <c r="RVX40" s="26"/>
      <c r="RVY40" s="27"/>
      <c r="RVZ40" s="26"/>
      <c r="RWA40" s="27"/>
      <c r="RWB40" s="26"/>
      <c r="RWC40" s="27"/>
      <c r="RWD40" s="26"/>
      <c r="RWE40" s="27"/>
      <c r="RWF40" s="26"/>
      <c r="RWG40" s="27"/>
      <c r="RWH40" s="26"/>
      <c r="RWI40" s="27"/>
      <c r="RWJ40" s="26"/>
      <c r="RWK40" s="27"/>
      <c r="RWL40" s="26"/>
      <c r="RWM40" s="27"/>
      <c r="RWN40" s="26"/>
      <c r="RWO40" s="27"/>
      <c r="RWP40" s="26"/>
      <c r="RWQ40" s="27"/>
      <c r="RWR40" s="26"/>
      <c r="RWS40" s="27"/>
      <c r="RWT40" s="26"/>
      <c r="RWU40" s="27"/>
      <c r="RWV40" s="26"/>
      <c r="RWW40" s="27"/>
      <c r="RWX40" s="26"/>
      <c r="RWY40" s="27"/>
      <c r="RWZ40" s="26"/>
      <c r="RXA40" s="27"/>
      <c r="RXB40" s="26"/>
      <c r="RXC40" s="27"/>
      <c r="RXD40" s="26"/>
      <c r="RXE40" s="27"/>
      <c r="RXF40" s="26"/>
      <c r="RXG40" s="27"/>
      <c r="RXH40" s="26"/>
      <c r="RXI40" s="27"/>
      <c r="RXJ40" s="26"/>
      <c r="RXK40" s="27"/>
      <c r="RXL40" s="26"/>
      <c r="RXM40" s="27"/>
      <c r="RXN40" s="26"/>
      <c r="RXO40" s="27"/>
      <c r="RXP40" s="26"/>
      <c r="RXQ40" s="27"/>
      <c r="RXR40" s="26"/>
      <c r="RXS40" s="27"/>
      <c r="RXT40" s="26"/>
      <c r="RXU40" s="27"/>
      <c r="RXV40" s="26"/>
      <c r="RXW40" s="27"/>
      <c r="RXX40" s="26"/>
      <c r="RXY40" s="27"/>
      <c r="RXZ40" s="26"/>
      <c r="RYA40" s="27"/>
      <c r="RYB40" s="26"/>
      <c r="RYC40" s="27"/>
      <c r="RYD40" s="26"/>
      <c r="RYE40" s="27"/>
      <c r="RYF40" s="26"/>
      <c r="RYG40" s="27"/>
      <c r="RYH40" s="26"/>
      <c r="RYI40" s="27"/>
      <c r="RYJ40" s="26"/>
      <c r="RYK40" s="27"/>
      <c r="RYL40" s="26"/>
      <c r="RYM40" s="27"/>
      <c r="RYN40" s="26"/>
      <c r="RYO40" s="27"/>
      <c r="RYP40" s="26"/>
      <c r="RYQ40" s="27"/>
      <c r="RYR40" s="26"/>
      <c r="RYS40" s="27"/>
      <c r="RYT40" s="26"/>
      <c r="RYU40" s="27"/>
      <c r="RYV40" s="26"/>
      <c r="RYW40" s="27"/>
      <c r="RYX40" s="26"/>
      <c r="RYY40" s="27"/>
      <c r="RYZ40" s="26"/>
      <c r="RZA40" s="27"/>
      <c r="RZB40" s="26"/>
      <c r="RZC40" s="27"/>
      <c r="RZD40" s="26"/>
      <c r="RZE40" s="27"/>
      <c r="RZF40" s="26"/>
      <c r="RZG40" s="27"/>
      <c r="RZH40" s="26"/>
      <c r="RZI40" s="27"/>
      <c r="RZJ40" s="26"/>
      <c r="RZK40" s="27"/>
      <c r="RZL40" s="26"/>
      <c r="RZM40" s="27"/>
      <c r="RZN40" s="26"/>
      <c r="RZO40" s="27"/>
      <c r="RZP40" s="26"/>
      <c r="RZQ40" s="27"/>
      <c r="RZR40" s="26"/>
      <c r="RZS40" s="27"/>
      <c r="RZT40" s="26"/>
      <c r="RZU40" s="27"/>
      <c r="RZV40" s="26"/>
      <c r="RZW40" s="27"/>
      <c r="RZX40" s="26"/>
      <c r="RZY40" s="27"/>
      <c r="RZZ40" s="26"/>
      <c r="SAA40" s="27"/>
      <c r="SAB40" s="26"/>
      <c r="SAC40" s="27"/>
      <c r="SAD40" s="26"/>
      <c r="SAE40" s="27"/>
      <c r="SAF40" s="26"/>
      <c r="SAG40" s="27"/>
      <c r="SAH40" s="26"/>
      <c r="SAI40" s="27"/>
      <c r="SAJ40" s="26"/>
      <c r="SAK40" s="27"/>
      <c r="SAL40" s="26"/>
      <c r="SAM40" s="27"/>
      <c r="SAN40" s="26"/>
      <c r="SAO40" s="27"/>
      <c r="SAP40" s="26"/>
      <c r="SAQ40" s="27"/>
      <c r="SAR40" s="26"/>
      <c r="SAS40" s="27"/>
      <c r="SAT40" s="26"/>
      <c r="SAU40" s="27"/>
      <c r="SAV40" s="26"/>
      <c r="SAW40" s="27"/>
      <c r="SAX40" s="26"/>
      <c r="SAY40" s="27"/>
      <c r="SAZ40" s="26"/>
      <c r="SBA40" s="27"/>
      <c r="SBB40" s="26"/>
      <c r="SBC40" s="27"/>
      <c r="SBD40" s="26"/>
      <c r="SBE40" s="27"/>
      <c r="SBF40" s="26"/>
      <c r="SBG40" s="27"/>
      <c r="SBH40" s="26"/>
      <c r="SBI40" s="27"/>
      <c r="SBJ40" s="26"/>
      <c r="SBK40" s="27"/>
      <c r="SBL40" s="26"/>
      <c r="SBM40" s="27"/>
      <c r="SBN40" s="26"/>
      <c r="SBO40" s="27"/>
      <c r="SBP40" s="26"/>
      <c r="SBQ40" s="27"/>
      <c r="SBR40" s="26"/>
      <c r="SBS40" s="27"/>
      <c r="SBT40" s="26"/>
      <c r="SBU40" s="27"/>
      <c r="SBV40" s="26"/>
      <c r="SBW40" s="27"/>
      <c r="SBX40" s="26"/>
      <c r="SBY40" s="27"/>
      <c r="SBZ40" s="26"/>
      <c r="SCA40" s="27"/>
      <c r="SCB40" s="26"/>
      <c r="SCC40" s="27"/>
      <c r="SCD40" s="26"/>
      <c r="SCE40" s="27"/>
      <c r="SCF40" s="26"/>
      <c r="SCG40" s="27"/>
      <c r="SCH40" s="26"/>
      <c r="SCI40" s="27"/>
      <c r="SCJ40" s="26"/>
      <c r="SCK40" s="27"/>
      <c r="SCL40" s="26"/>
      <c r="SCM40" s="27"/>
      <c r="SCN40" s="26"/>
      <c r="SCO40" s="27"/>
      <c r="SCP40" s="26"/>
      <c r="SCQ40" s="27"/>
      <c r="SCR40" s="26"/>
      <c r="SCS40" s="27"/>
      <c r="SCT40" s="26"/>
      <c r="SCU40" s="27"/>
      <c r="SCV40" s="26"/>
      <c r="SCW40" s="27"/>
      <c r="SCX40" s="26"/>
      <c r="SCY40" s="27"/>
      <c r="SCZ40" s="26"/>
      <c r="SDA40" s="27"/>
      <c r="SDB40" s="26"/>
      <c r="SDC40" s="27"/>
      <c r="SDD40" s="26"/>
      <c r="SDE40" s="27"/>
      <c r="SDF40" s="26"/>
      <c r="SDG40" s="27"/>
      <c r="SDH40" s="26"/>
      <c r="SDI40" s="27"/>
      <c r="SDJ40" s="26"/>
      <c r="SDK40" s="27"/>
      <c r="SDL40" s="26"/>
      <c r="SDM40" s="27"/>
      <c r="SDN40" s="26"/>
      <c r="SDO40" s="27"/>
      <c r="SDP40" s="26"/>
      <c r="SDQ40" s="27"/>
      <c r="SDR40" s="26"/>
      <c r="SDS40" s="27"/>
      <c r="SDT40" s="26"/>
      <c r="SDU40" s="27"/>
      <c r="SDV40" s="26"/>
      <c r="SDW40" s="27"/>
      <c r="SDX40" s="26"/>
      <c r="SDY40" s="27"/>
      <c r="SDZ40" s="26"/>
      <c r="SEA40" s="27"/>
      <c r="SEB40" s="26"/>
      <c r="SEC40" s="27"/>
      <c r="SED40" s="26"/>
      <c r="SEE40" s="27"/>
      <c r="SEF40" s="26"/>
      <c r="SEG40" s="27"/>
      <c r="SEH40" s="26"/>
      <c r="SEI40" s="27"/>
      <c r="SEJ40" s="26"/>
      <c r="SEK40" s="27"/>
      <c r="SEL40" s="26"/>
      <c r="SEM40" s="27"/>
      <c r="SEN40" s="26"/>
      <c r="SEO40" s="27"/>
      <c r="SEP40" s="26"/>
      <c r="SEQ40" s="27"/>
      <c r="SER40" s="26"/>
      <c r="SES40" s="27"/>
      <c r="SET40" s="26"/>
      <c r="SEU40" s="27"/>
      <c r="SEV40" s="26"/>
      <c r="SEW40" s="27"/>
      <c r="SEX40" s="26"/>
      <c r="SEY40" s="27"/>
      <c r="SEZ40" s="26"/>
      <c r="SFA40" s="27"/>
      <c r="SFB40" s="26"/>
      <c r="SFC40" s="27"/>
      <c r="SFD40" s="26"/>
      <c r="SFE40" s="27"/>
      <c r="SFF40" s="26"/>
      <c r="SFG40" s="27"/>
      <c r="SFH40" s="26"/>
      <c r="SFI40" s="27"/>
      <c r="SFJ40" s="26"/>
      <c r="SFK40" s="27"/>
      <c r="SFL40" s="26"/>
      <c r="SFM40" s="27"/>
      <c r="SFN40" s="26"/>
      <c r="SFO40" s="27"/>
      <c r="SFP40" s="26"/>
      <c r="SFQ40" s="27"/>
      <c r="SFR40" s="26"/>
      <c r="SFS40" s="27"/>
      <c r="SFT40" s="26"/>
      <c r="SFU40" s="27"/>
      <c r="SFV40" s="26"/>
      <c r="SFW40" s="27"/>
      <c r="SFX40" s="26"/>
      <c r="SFY40" s="27"/>
      <c r="SFZ40" s="26"/>
      <c r="SGA40" s="27"/>
      <c r="SGB40" s="26"/>
      <c r="SGC40" s="27"/>
      <c r="SGD40" s="26"/>
      <c r="SGE40" s="27"/>
      <c r="SGF40" s="26"/>
      <c r="SGG40" s="27"/>
      <c r="SGH40" s="26"/>
      <c r="SGI40" s="27"/>
      <c r="SGJ40" s="26"/>
      <c r="SGK40" s="27"/>
      <c r="SGL40" s="26"/>
      <c r="SGM40" s="27"/>
      <c r="SGN40" s="26"/>
      <c r="SGO40" s="27"/>
      <c r="SGP40" s="26"/>
      <c r="SGQ40" s="27"/>
      <c r="SGR40" s="26"/>
      <c r="SGS40" s="27"/>
      <c r="SGT40" s="26"/>
      <c r="SGU40" s="27"/>
      <c r="SGV40" s="26"/>
      <c r="SGW40" s="27"/>
      <c r="SGX40" s="26"/>
      <c r="SGY40" s="27"/>
      <c r="SGZ40" s="26"/>
      <c r="SHA40" s="27"/>
      <c r="SHB40" s="26"/>
      <c r="SHC40" s="27"/>
      <c r="SHD40" s="26"/>
      <c r="SHE40" s="27"/>
      <c r="SHF40" s="26"/>
      <c r="SHG40" s="27"/>
      <c r="SHH40" s="26"/>
      <c r="SHI40" s="27"/>
      <c r="SHJ40" s="26"/>
      <c r="SHK40" s="27"/>
      <c r="SHL40" s="26"/>
      <c r="SHM40" s="27"/>
      <c r="SHN40" s="26"/>
      <c r="SHO40" s="27"/>
      <c r="SHP40" s="26"/>
      <c r="SHQ40" s="27"/>
      <c r="SHR40" s="26"/>
      <c r="SHS40" s="27"/>
      <c r="SHT40" s="26"/>
      <c r="SHU40" s="27"/>
      <c r="SHV40" s="26"/>
      <c r="SHW40" s="27"/>
      <c r="SHX40" s="26"/>
      <c r="SHY40" s="27"/>
      <c r="SHZ40" s="26"/>
      <c r="SIA40" s="27"/>
      <c r="SIB40" s="26"/>
      <c r="SIC40" s="27"/>
      <c r="SID40" s="26"/>
      <c r="SIE40" s="27"/>
      <c r="SIF40" s="26"/>
      <c r="SIG40" s="27"/>
      <c r="SIH40" s="26"/>
      <c r="SII40" s="27"/>
      <c r="SIJ40" s="26"/>
      <c r="SIK40" s="27"/>
      <c r="SIL40" s="26"/>
      <c r="SIM40" s="27"/>
      <c r="SIN40" s="26"/>
      <c r="SIO40" s="27"/>
      <c r="SIP40" s="26"/>
      <c r="SIQ40" s="27"/>
      <c r="SIR40" s="26"/>
      <c r="SIS40" s="27"/>
      <c r="SIT40" s="26"/>
      <c r="SIU40" s="27"/>
      <c r="SIV40" s="26"/>
      <c r="SIW40" s="27"/>
      <c r="SIX40" s="26"/>
      <c r="SIY40" s="27"/>
      <c r="SIZ40" s="26"/>
      <c r="SJA40" s="27"/>
      <c r="SJB40" s="26"/>
      <c r="SJC40" s="27"/>
      <c r="SJD40" s="26"/>
      <c r="SJE40" s="27"/>
      <c r="SJF40" s="26"/>
      <c r="SJG40" s="27"/>
      <c r="SJH40" s="26"/>
      <c r="SJI40" s="27"/>
      <c r="SJJ40" s="26"/>
      <c r="SJK40" s="27"/>
      <c r="SJL40" s="26"/>
      <c r="SJM40" s="27"/>
      <c r="SJN40" s="26"/>
      <c r="SJO40" s="27"/>
      <c r="SJP40" s="26"/>
      <c r="SJQ40" s="27"/>
      <c r="SJR40" s="26"/>
      <c r="SJS40" s="27"/>
      <c r="SJT40" s="26"/>
      <c r="SJU40" s="27"/>
      <c r="SJV40" s="26"/>
      <c r="SJW40" s="27"/>
      <c r="SJX40" s="26"/>
      <c r="SJY40" s="27"/>
      <c r="SJZ40" s="26"/>
      <c r="SKA40" s="27"/>
      <c r="SKB40" s="26"/>
      <c r="SKC40" s="27"/>
      <c r="SKD40" s="26"/>
      <c r="SKE40" s="27"/>
      <c r="SKF40" s="26"/>
      <c r="SKG40" s="27"/>
      <c r="SKH40" s="26"/>
      <c r="SKI40" s="27"/>
      <c r="SKJ40" s="26"/>
      <c r="SKK40" s="27"/>
      <c r="SKL40" s="26"/>
      <c r="SKM40" s="27"/>
      <c r="SKN40" s="26"/>
      <c r="SKO40" s="27"/>
      <c r="SKP40" s="26"/>
      <c r="SKQ40" s="27"/>
      <c r="SKR40" s="26"/>
      <c r="SKS40" s="27"/>
      <c r="SKT40" s="26"/>
      <c r="SKU40" s="27"/>
      <c r="SKV40" s="26"/>
      <c r="SKW40" s="27"/>
      <c r="SKX40" s="26"/>
      <c r="SKY40" s="27"/>
      <c r="SKZ40" s="26"/>
      <c r="SLA40" s="27"/>
      <c r="SLB40" s="26"/>
      <c r="SLC40" s="27"/>
      <c r="SLD40" s="26"/>
      <c r="SLE40" s="27"/>
      <c r="SLF40" s="26"/>
      <c r="SLG40" s="27"/>
      <c r="SLH40" s="26"/>
      <c r="SLI40" s="27"/>
      <c r="SLJ40" s="26"/>
      <c r="SLK40" s="27"/>
      <c r="SLL40" s="26"/>
      <c r="SLM40" s="27"/>
      <c r="SLN40" s="26"/>
      <c r="SLO40" s="27"/>
      <c r="SLP40" s="26"/>
      <c r="SLQ40" s="27"/>
      <c r="SLR40" s="26"/>
      <c r="SLS40" s="27"/>
      <c r="SLT40" s="26"/>
      <c r="SLU40" s="27"/>
      <c r="SLV40" s="26"/>
      <c r="SLW40" s="27"/>
      <c r="SLX40" s="26"/>
      <c r="SLY40" s="27"/>
      <c r="SLZ40" s="26"/>
      <c r="SMA40" s="27"/>
      <c r="SMB40" s="26"/>
      <c r="SMC40" s="27"/>
      <c r="SMD40" s="26"/>
      <c r="SME40" s="27"/>
      <c r="SMF40" s="26"/>
      <c r="SMG40" s="27"/>
      <c r="SMH40" s="26"/>
      <c r="SMI40" s="27"/>
      <c r="SMJ40" s="26"/>
      <c r="SMK40" s="27"/>
      <c r="SML40" s="26"/>
      <c r="SMM40" s="27"/>
      <c r="SMN40" s="26"/>
      <c r="SMO40" s="27"/>
      <c r="SMP40" s="26"/>
      <c r="SMQ40" s="27"/>
      <c r="SMR40" s="26"/>
      <c r="SMS40" s="27"/>
      <c r="SMT40" s="26"/>
      <c r="SMU40" s="27"/>
      <c r="SMV40" s="26"/>
      <c r="SMW40" s="27"/>
      <c r="SMX40" s="26"/>
      <c r="SMY40" s="27"/>
      <c r="SMZ40" s="26"/>
      <c r="SNA40" s="27"/>
      <c r="SNB40" s="26"/>
      <c r="SNC40" s="27"/>
      <c r="SND40" s="26"/>
      <c r="SNE40" s="27"/>
      <c r="SNF40" s="26"/>
      <c r="SNG40" s="27"/>
      <c r="SNH40" s="26"/>
      <c r="SNI40" s="27"/>
      <c r="SNJ40" s="26"/>
      <c r="SNK40" s="27"/>
      <c r="SNL40" s="26"/>
      <c r="SNM40" s="27"/>
      <c r="SNN40" s="26"/>
      <c r="SNO40" s="27"/>
      <c r="SNP40" s="26"/>
      <c r="SNQ40" s="27"/>
      <c r="SNR40" s="26"/>
      <c r="SNS40" s="27"/>
      <c r="SNT40" s="26"/>
      <c r="SNU40" s="27"/>
      <c r="SNV40" s="26"/>
      <c r="SNW40" s="27"/>
      <c r="SNX40" s="26"/>
      <c r="SNY40" s="27"/>
      <c r="SNZ40" s="26"/>
      <c r="SOA40" s="27"/>
      <c r="SOB40" s="26"/>
      <c r="SOC40" s="27"/>
      <c r="SOD40" s="26"/>
      <c r="SOE40" s="27"/>
      <c r="SOF40" s="26"/>
      <c r="SOG40" s="27"/>
      <c r="SOH40" s="26"/>
      <c r="SOI40" s="27"/>
      <c r="SOJ40" s="26"/>
      <c r="SOK40" s="27"/>
      <c r="SOL40" s="26"/>
      <c r="SOM40" s="27"/>
      <c r="SON40" s="26"/>
      <c r="SOO40" s="27"/>
      <c r="SOP40" s="26"/>
      <c r="SOQ40" s="27"/>
      <c r="SOR40" s="26"/>
      <c r="SOS40" s="27"/>
      <c r="SOT40" s="26"/>
      <c r="SOU40" s="27"/>
      <c r="SOV40" s="26"/>
      <c r="SOW40" s="27"/>
      <c r="SOX40" s="26"/>
      <c r="SOY40" s="27"/>
      <c r="SOZ40" s="26"/>
      <c r="SPA40" s="27"/>
      <c r="SPB40" s="26"/>
      <c r="SPC40" s="27"/>
      <c r="SPD40" s="26"/>
      <c r="SPE40" s="27"/>
      <c r="SPF40" s="26"/>
      <c r="SPG40" s="27"/>
      <c r="SPH40" s="26"/>
      <c r="SPI40" s="27"/>
      <c r="SPJ40" s="26"/>
      <c r="SPK40" s="27"/>
      <c r="SPL40" s="26"/>
      <c r="SPM40" s="27"/>
      <c r="SPN40" s="26"/>
      <c r="SPO40" s="27"/>
      <c r="SPP40" s="26"/>
      <c r="SPQ40" s="27"/>
      <c r="SPR40" s="26"/>
      <c r="SPS40" s="27"/>
      <c r="SPT40" s="26"/>
      <c r="SPU40" s="27"/>
      <c r="SPV40" s="26"/>
      <c r="SPW40" s="27"/>
      <c r="SPX40" s="26"/>
      <c r="SPY40" s="27"/>
      <c r="SPZ40" s="26"/>
      <c r="SQA40" s="27"/>
      <c r="SQB40" s="26"/>
      <c r="SQC40" s="27"/>
      <c r="SQD40" s="26"/>
      <c r="SQE40" s="27"/>
      <c r="SQF40" s="26"/>
      <c r="SQG40" s="27"/>
      <c r="SQH40" s="26"/>
      <c r="SQI40" s="27"/>
      <c r="SQJ40" s="26"/>
      <c r="SQK40" s="27"/>
      <c r="SQL40" s="26"/>
      <c r="SQM40" s="27"/>
      <c r="SQN40" s="26"/>
      <c r="SQO40" s="27"/>
      <c r="SQP40" s="26"/>
      <c r="SQQ40" s="27"/>
      <c r="SQR40" s="26"/>
      <c r="SQS40" s="27"/>
      <c r="SQT40" s="26"/>
      <c r="SQU40" s="27"/>
      <c r="SQV40" s="26"/>
      <c r="SQW40" s="27"/>
      <c r="SQX40" s="26"/>
      <c r="SQY40" s="27"/>
      <c r="SQZ40" s="26"/>
      <c r="SRA40" s="27"/>
      <c r="SRB40" s="26"/>
      <c r="SRC40" s="27"/>
      <c r="SRD40" s="26"/>
      <c r="SRE40" s="27"/>
      <c r="SRF40" s="26"/>
      <c r="SRG40" s="27"/>
      <c r="SRH40" s="26"/>
      <c r="SRI40" s="27"/>
      <c r="SRJ40" s="26"/>
      <c r="SRK40" s="27"/>
      <c r="SRL40" s="26"/>
      <c r="SRM40" s="27"/>
      <c r="SRN40" s="26"/>
      <c r="SRO40" s="27"/>
      <c r="SRP40" s="26"/>
      <c r="SRQ40" s="27"/>
      <c r="SRR40" s="26"/>
      <c r="SRS40" s="27"/>
      <c r="SRT40" s="26"/>
      <c r="SRU40" s="27"/>
      <c r="SRV40" s="26"/>
      <c r="SRW40" s="27"/>
      <c r="SRX40" s="26"/>
      <c r="SRY40" s="27"/>
      <c r="SRZ40" s="26"/>
      <c r="SSA40" s="27"/>
      <c r="SSB40" s="26"/>
      <c r="SSC40" s="27"/>
      <c r="SSD40" s="26"/>
      <c r="SSE40" s="27"/>
      <c r="SSF40" s="26"/>
      <c r="SSG40" s="27"/>
      <c r="SSH40" s="26"/>
      <c r="SSI40" s="27"/>
      <c r="SSJ40" s="26"/>
      <c r="SSK40" s="27"/>
      <c r="SSL40" s="26"/>
      <c r="SSM40" s="27"/>
      <c r="SSN40" s="26"/>
      <c r="SSO40" s="27"/>
      <c r="SSP40" s="26"/>
      <c r="SSQ40" s="27"/>
      <c r="SSR40" s="26"/>
      <c r="SSS40" s="27"/>
      <c r="SST40" s="26"/>
      <c r="SSU40" s="27"/>
      <c r="SSV40" s="26"/>
      <c r="SSW40" s="27"/>
      <c r="SSX40" s="26"/>
      <c r="SSY40" s="27"/>
      <c r="SSZ40" s="26"/>
      <c r="STA40" s="27"/>
      <c r="STB40" s="26"/>
      <c r="STC40" s="27"/>
      <c r="STD40" s="26"/>
      <c r="STE40" s="27"/>
      <c r="STF40" s="26"/>
      <c r="STG40" s="27"/>
      <c r="STH40" s="26"/>
      <c r="STI40" s="27"/>
      <c r="STJ40" s="26"/>
      <c r="STK40" s="27"/>
      <c r="STL40" s="26"/>
      <c r="STM40" s="27"/>
      <c r="STN40" s="26"/>
      <c r="STO40" s="27"/>
      <c r="STP40" s="26"/>
      <c r="STQ40" s="27"/>
      <c r="STR40" s="26"/>
      <c r="STS40" s="27"/>
      <c r="STT40" s="26"/>
      <c r="STU40" s="27"/>
      <c r="STV40" s="26"/>
      <c r="STW40" s="27"/>
      <c r="STX40" s="26"/>
      <c r="STY40" s="27"/>
      <c r="STZ40" s="26"/>
      <c r="SUA40" s="27"/>
      <c r="SUB40" s="26"/>
      <c r="SUC40" s="27"/>
      <c r="SUD40" s="26"/>
      <c r="SUE40" s="27"/>
      <c r="SUF40" s="26"/>
      <c r="SUG40" s="27"/>
      <c r="SUH40" s="26"/>
      <c r="SUI40" s="27"/>
      <c r="SUJ40" s="26"/>
      <c r="SUK40" s="27"/>
      <c r="SUL40" s="26"/>
      <c r="SUM40" s="27"/>
      <c r="SUN40" s="26"/>
      <c r="SUO40" s="27"/>
      <c r="SUP40" s="26"/>
      <c r="SUQ40" s="27"/>
      <c r="SUR40" s="26"/>
      <c r="SUS40" s="27"/>
      <c r="SUT40" s="26"/>
      <c r="SUU40" s="27"/>
      <c r="SUV40" s="26"/>
      <c r="SUW40" s="27"/>
      <c r="SUX40" s="26"/>
      <c r="SUY40" s="27"/>
      <c r="SUZ40" s="26"/>
      <c r="SVA40" s="27"/>
      <c r="SVB40" s="26"/>
      <c r="SVC40" s="27"/>
      <c r="SVD40" s="26"/>
      <c r="SVE40" s="27"/>
      <c r="SVF40" s="26"/>
      <c r="SVG40" s="27"/>
      <c r="SVH40" s="26"/>
      <c r="SVI40" s="27"/>
      <c r="SVJ40" s="26"/>
      <c r="SVK40" s="27"/>
      <c r="SVL40" s="26"/>
      <c r="SVM40" s="27"/>
      <c r="SVN40" s="26"/>
      <c r="SVO40" s="27"/>
      <c r="SVP40" s="26"/>
      <c r="SVQ40" s="27"/>
      <c r="SVR40" s="26"/>
      <c r="SVS40" s="27"/>
      <c r="SVT40" s="26"/>
      <c r="SVU40" s="27"/>
      <c r="SVV40" s="26"/>
      <c r="SVW40" s="27"/>
      <c r="SVX40" s="26"/>
      <c r="SVY40" s="27"/>
      <c r="SVZ40" s="26"/>
      <c r="SWA40" s="27"/>
      <c r="SWB40" s="26"/>
      <c r="SWC40" s="27"/>
      <c r="SWD40" s="26"/>
      <c r="SWE40" s="27"/>
      <c r="SWF40" s="26"/>
      <c r="SWG40" s="27"/>
      <c r="SWH40" s="26"/>
      <c r="SWI40" s="27"/>
      <c r="SWJ40" s="26"/>
      <c r="SWK40" s="27"/>
      <c r="SWL40" s="26"/>
      <c r="SWM40" s="27"/>
      <c r="SWN40" s="26"/>
      <c r="SWO40" s="27"/>
      <c r="SWP40" s="26"/>
      <c r="SWQ40" s="27"/>
      <c r="SWR40" s="26"/>
      <c r="SWS40" s="27"/>
      <c r="SWT40" s="26"/>
      <c r="SWU40" s="27"/>
      <c r="SWV40" s="26"/>
      <c r="SWW40" s="27"/>
      <c r="SWX40" s="26"/>
      <c r="SWY40" s="27"/>
      <c r="SWZ40" s="26"/>
      <c r="SXA40" s="27"/>
      <c r="SXB40" s="26"/>
      <c r="SXC40" s="27"/>
      <c r="SXD40" s="26"/>
      <c r="SXE40" s="27"/>
      <c r="SXF40" s="26"/>
      <c r="SXG40" s="27"/>
      <c r="SXH40" s="26"/>
      <c r="SXI40" s="27"/>
      <c r="SXJ40" s="26"/>
      <c r="SXK40" s="27"/>
      <c r="SXL40" s="26"/>
      <c r="SXM40" s="27"/>
      <c r="SXN40" s="26"/>
      <c r="SXO40" s="27"/>
      <c r="SXP40" s="26"/>
      <c r="SXQ40" s="27"/>
      <c r="SXR40" s="26"/>
      <c r="SXS40" s="27"/>
      <c r="SXT40" s="26"/>
      <c r="SXU40" s="27"/>
      <c r="SXV40" s="26"/>
      <c r="SXW40" s="27"/>
      <c r="SXX40" s="26"/>
      <c r="SXY40" s="27"/>
      <c r="SXZ40" s="26"/>
      <c r="SYA40" s="27"/>
      <c r="SYB40" s="26"/>
      <c r="SYC40" s="27"/>
      <c r="SYD40" s="26"/>
      <c r="SYE40" s="27"/>
      <c r="SYF40" s="26"/>
      <c r="SYG40" s="27"/>
      <c r="SYH40" s="26"/>
      <c r="SYI40" s="27"/>
      <c r="SYJ40" s="26"/>
      <c r="SYK40" s="27"/>
      <c r="SYL40" s="26"/>
      <c r="SYM40" s="27"/>
      <c r="SYN40" s="26"/>
      <c r="SYO40" s="27"/>
      <c r="SYP40" s="26"/>
      <c r="SYQ40" s="27"/>
      <c r="SYR40" s="26"/>
      <c r="SYS40" s="27"/>
      <c r="SYT40" s="26"/>
      <c r="SYU40" s="27"/>
      <c r="SYV40" s="26"/>
      <c r="SYW40" s="27"/>
      <c r="SYX40" s="26"/>
      <c r="SYY40" s="27"/>
      <c r="SYZ40" s="26"/>
      <c r="SZA40" s="27"/>
      <c r="SZB40" s="26"/>
      <c r="SZC40" s="27"/>
      <c r="SZD40" s="26"/>
      <c r="SZE40" s="27"/>
      <c r="SZF40" s="26"/>
      <c r="SZG40" s="27"/>
      <c r="SZH40" s="26"/>
      <c r="SZI40" s="27"/>
      <c r="SZJ40" s="26"/>
      <c r="SZK40" s="27"/>
      <c r="SZL40" s="26"/>
      <c r="SZM40" s="27"/>
      <c r="SZN40" s="26"/>
      <c r="SZO40" s="27"/>
      <c r="SZP40" s="26"/>
      <c r="SZQ40" s="27"/>
      <c r="SZR40" s="26"/>
      <c r="SZS40" s="27"/>
      <c r="SZT40" s="26"/>
      <c r="SZU40" s="27"/>
      <c r="SZV40" s="26"/>
      <c r="SZW40" s="27"/>
      <c r="SZX40" s="26"/>
      <c r="SZY40" s="27"/>
      <c r="SZZ40" s="26"/>
      <c r="TAA40" s="27"/>
      <c r="TAB40" s="26"/>
      <c r="TAC40" s="27"/>
      <c r="TAD40" s="26"/>
      <c r="TAE40" s="27"/>
      <c r="TAF40" s="26"/>
      <c r="TAG40" s="27"/>
      <c r="TAH40" s="26"/>
      <c r="TAI40" s="27"/>
      <c r="TAJ40" s="26"/>
      <c r="TAK40" s="27"/>
      <c r="TAL40" s="26"/>
      <c r="TAM40" s="27"/>
      <c r="TAN40" s="26"/>
      <c r="TAO40" s="27"/>
      <c r="TAP40" s="26"/>
      <c r="TAQ40" s="27"/>
      <c r="TAR40" s="26"/>
      <c r="TAS40" s="27"/>
      <c r="TAT40" s="26"/>
      <c r="TAU40" s="27"/>
      <c r="TAV40" s="26"/>
      <c r="TAW40" s="27"/>
      <c r="TAX40" s="26"/>
      <c r="TAY40" s="27"/>
      <c r="TAZ40" s="26"/>
      <c r="TBA40" s="27"/>
      <c r="TBB40" s="26"/>
      <c r="TBC40" s="27"/>
      <c r="TBD40" s="26"/>
      <c r="TBE40" s="27"/>
      <c r="TBF40" s="26"/>
      <c r="TBG40" s="27"/>
      <c r="TBH40" s="26"/>
      <c r="TBI40" s="27"/>
      <c r="TBJ40" s="26"/>
      <c r="TBK40" s="27"/>
      <c r="TBL40" s="26"/>
      <c r="TBM40" s="27"/>
      <c r="TBN40" s="26"/>
      <c r="TBO40" s="27"/>
      <c r="TBP40" s="26"/>
      <c r="TBQ40" s="27"/>
      <c r="TBR40" s="26"/>
      <c r="TBS40" s="27"/>
      <c r="TBT40" s="26"/>
      <c r="TBU40" s="27"/>
      <c r="TBV40" s="26"/>
      <c r="TBW40" s="27"/>
      <c r="TBX40" s="26"/>
      <c r="TBY40" s="27"/>
      <c r="TBZ40" s="26"/>
      <c r="TCA40" s="27"/>
      <c r="TCB40" s="26"/>
      <c r="TCC40" s="27"/>
      <c r="TCD40" s="26"/>
      <c r="TCE40" s="27"/>
      <c r="TCF40" s="26"/>
      <c r="TCG40" s="27"/>
      <c r="TCH40" s="26"/>
      <c r="TCI40" s="27"/>
      <c r="TCJ40" s="26"/>
      <c r="TCK40" s="27"/>
      <c r="TCL40" s="26"/>
      <c r="TCM40" s="27"/>
      <c r="TCN40" s="26"/>
      <c r="TCO40" s="27"/>
      <c r="TCP40" s="26"/>
      <c r="TCQ40" s="27"/>
      <c r="TCR40" s="26"/>
      <c r="TCS40" s="27"/>
      <c r="TCT40" s="26"/>
      <c r="TCU40" s="27"/>
      <c r="TCV40" s="26"/>
      <c r="TCW40" s="27"/>
      <c r="TCX40" s="26"/>
      <c r="TCY40" s="27"/>
      <c r="TCZ40" s="26"/>
      <c r="TDA40" s="27"/>
      <c r="TDB40" s="26"/>
      <c r="TDC40" s="27"/>
      <c r="TDD40" s="26"/>
      <c r="TDE40" s="27"/>
      <c r="TDF40" s="26"/>
      <c r="TDG40" s="27"/>
      <c r="TDH40" s="26"/>
      <c r="TDI40" s="27"/>
      <c r="TDJ40" s="26"/>
      <c r="TDK40" s="27"/>
      <c r="TDL40" s="26"/>
      <c r="TDM40" s="27"/>
      <c r="TDN40" s="26"/>
      <c r="TDO40" s="27"/>
      <c r="TDP40" s="26"/>
      <c r="TDQ40" s="27"/>
      <c r="TDR40" s="26"/>
      <c r="TDS40" s="27"/>
      <c r="TDT40" s="26"/>
      <c r="TDU40" s="27"/>
      <c r="TDV40" s="26"/>
      <c r="TDW40" s="27"/>
      <c r="TDX40" s="26"/>
      <c r="TDY40" s="27"/>
      <c r="TDZ40" s="26"/>
      <c r="TEA40" s="27"/>
      <c r="TEB40" s="26"/>
      <c r="TEC40" s="27"/>
      <c r="TED40" s="26"/>
      <c r="TEE40" s="27"/>
      <c r="TEF40" s="26"/>
      <c r="TEG40" s="27"/>
      <c r="TEH40" s="26"/>
      <c r="TEI40" s="27"/>
      <c r="TEJ40" s="26"/>
      <c r="TEK40" s="27"/>
      <c r="TEL40" s="26"/>
      <c r="TEM40" s="27"/>
      <c r="TEN40" s="26"/>
      <c r="TEO40" s="27"/>
      <c r="TEP40" s="26"/>
      <c r="TEQ40" s="27"/>
      <c r="TER40" s="26"/>
      <c r="TES40" s="27"/>
      <c r="TET40" s="26"/>
      <c r="TEU40" s="27"/>
      <c r="TEV40" s="26"/>
      <c r="TEW40" s="27"/>
      <c r="TEX40" s="26"/>
      <c r="TEY40" s="27"/>
      <c r="TEZ40" s="26"/>
      <c r="TFA40" s="27"/>
      <c r="TFB40" s="26"/>
      <c r="TFC40" s="27"/>
      <c r="TFD40" s="26"/>
      <c r="TFE40" s="27"/>
      <c r="TFF40" s="26"/>
      <c r="TFG40" s="27"/>
      <c r="TFH40" s="26"/>
      <c r="TFI40" s="27"/>
      <c r="TFJ40" s="26"/>
      <c r="TFK40" s="27"/>
      <c r="TFL40" s="26"/>
      <c r="TFM40" s="27"/>
      <c r="TFN40" s="26"/>
      <c r="TFO40" s="27"/>
      <c r="TFP40" s="26"/>
      <c r="TFQ40" s="27"/>
      <c r="TFR40" s="26"/>
      <c r="TFS40" s="27"/>
      <c r="TFT40" s="26"/>
      <c r="TFU40" s="27"/>
      <c r="TFV40" s="26"/>
      <c r="TFW40" s="27"/>
      <c r="TFX40" s="26"/>
      <c r="TFY40" s="27"/>
      <c r="TFZ40" s="26"/>
      <c r="TGA40" s="27"/>
      <c r="TGB40" s="26"/>
      <c r="TGC40" s="27"/>
      <c r="TGD40" s="26"/>
      <c r="TGE40" s="27"/>
      <c r="TGF40" s="26"/>
      <c r="TGG40" s="27"/>
      <c r="TGH40" s="26"/>
      <c r="TGI40" s="27"/>
      <c r="TGJ40" s="26"/>
      <c r="TGK40" s="27"/>
      <c r="TGL40" s="26"/>
      <c r="TGM40" s="27"/>
      <c r="TGN40" s="26"/>
      <c r="TGO40" s="27"/>
      <c r="TGP40" s="26"/>
      <c r="TGQ40" s="27"/>
      <c r="TGR40" s="26"/>
      <c r="TGS40" s="27"/>
      <c r="TGT40" s="26"/>
      <c r="TGU40" s="27"/>
      <c r="TGV40" s="26"/>
      <c r="TGW40" s="27"/>
      <c r="TGX40" s="26"/>
      <c r="TGY40" s="27"/>
      <c r="TGZ40" s="26"/>
      <c r="THA40" s="27"/>
      <c r="THB40" s="26"/>
      <c r="THC40" s="27"/>
      <c r="THD40" s="26"/>
      <c r="THE40" s="27"/>
      <c r="THF40" s="26"/>
      <c r="THG40" s="27"/>
      <c r="THH40" s="26"/>
      <c r="THI40" s="27"/>
      <c r="THJ40" s="26"/>
      <c r="THK40" s="27"/>
      <c r="THL40" s="26"/>
      <c r="THM40" s="27"/>
      <c r="THN40" s="26"/>
      <c r="THO40" s="27"/>
      <c r="THP40" s="26"/>
      <c r="THQ40" s="27"/>
      <c r="THR40" s="26"/>
      <c r="THS40" s="27"/>
      <c r="THT40" s="26"/>
      <c r="THU40" s="27"/>
      <c r="THV40" s="26"/>
      <c r="THW40" s="27"/>
      <c r="THX40" s="26"/>
      <c r="THY40" s="27"/>
      <c r="THZ40" s="26"/>
      <c r="TIA40" s="27"/>
      <c r="TIB40" s="26"/>
      <c r="TIC40" s="27"/>
      <c r="TID40" s="26"/>
      <c r="TIE40" s="27"/>
      <c r="TIF40" s="26"/>
      <c r="TIG40" s="27"/>
      <c r="TIH40" s="26"/>
      <c r="TII40" s="27"/>
      <c r="TIJ40" s="26"/>
      <c r="TIK40" s="27"/>
      <c r="TIL40" s="26"/>
      <c r="TIM40" s="27"/>
      <c r="TIN40" s="26"/>
      <c r="TIO40" s="27"/>
      <c r="TIP40" s="26"/>
      <c r="TIQ40" s="27"/>
      <c r="TIR40" s="26"/>
      <c r="TIS40" s="27"/>
      <c r="TIT40" s="26"/>
      <c r="TIU40" s="27"/>
      <c r="TIV40" s="26"/>
      <c r="TIW40" s="27"/>
      <c r="TIX40" s="26"/>
      <c r="TIY40" s="27"/>
      <c r="TIZ40" s="26"/>
      <c r="TJA40" s="27"/>
      <c r="TJB40" s="26"/>
      <c r="TJC40" s="27"/>
      <c r="TJD40" s="26"/>
      <c r="TJE40" s="27"/>
      <c r="TJF40" s="26"/>
      <c r="TJG40" s="27"/>
      <c r="TJH40" s="26"/>
      <c r="TJI40" s="27"/>
      <c r="TJJ40" s="26"/>
      <c r="TJK40" s="27"/>
      <c r="TJL40" s="26"/>
      <c r="TJM40" s="27"/>
      <c r="TJN40" s="26"/>
      <c r="TJO40" s="27"/>
      <c r="TJP40" s="26"/>
      <c r="TJQ40" s="27"/>
      <c r="TJR40" s="26"/>
      <c r="TJS40" s="27"/>
      <c r="TJT40" s="26"/>
      <c r="TJU40" s="27"/>
      <c r="TJV40" s="26"/>
      <c r="TJW40" s="27"/>
      <c r="TJX40" s="26"/>
      <c r="TJY40" s="27"/>
      <c r="TJZ40" s="26"/>
      <c r="TKA40" s="27"/>
      <c r="TKB40" s="26"/>
      <c r="TKC40" s="27"/>
      <c r="TKD40" s="26"/>
      <c r="TKE40" s="27"/>
      <c r="TKF40" s="26"/>
      <c r="TKG40" s="27"/>
      <c r="TKH40" s="26"/>
      <c r="TKI40" s="27"/>
      <c r="TKJ40" s="26"/>
      <c r="TKK40" s="27"/>
      <c r="TKL40" s="26"/>
      <c r="TKM40" s="27"/>
      <c r="TKN40" s="26"/>
      <c r="TKO40" s="27"/>
      <c r="TKP40" s="26"/>
      <c r="TKQ40" s="27"/>
      <c r="TKR40" s="26"/>
      <c r="TKS40" s="27"/>
      <c r="TKT40" s="26"/>
      <c r="TKU40" s="27"/>
      <c r="TKV40" s="26"/>
      <c r="TKW40" s="27"/>
      <c r="TKX40" s="26"/>
      <c r="TKY40" s="27"/>
      <c r="TKZ40" s="26"/>
      <c r="TLA40" s="27"/>
      <c r="TLB40" s="26"/>
      <c r="TLC40" s="27"/>
      <c r="TLD40" s="26"/>
      <c r="TLE40" s="27"/>
      <c r="TLF40" s="26"/>
      <c r="TLG40" s="27"/>
      <c r="TLH40" s="26"/>
      <c r="TLI40" s="27"/>
      <c r="TLJ40" s="26"/>
      <c r="TLK40" s="27"/>
      <c r="TLL40" s="26"/>
      <c r="TLM40" s="27"/>
      <c r="TLN40" s="26"/>
      <c r="TLO40" s="27"/>
      <c r="TLP40" s="26"/>
      <c r="TLQ40" s="27"/>
      <c r="TLR40" s="26"/>
      <c r="TLS40" s="27"/>
      <c r="TLT40" s="26"/>
      <c r="TLU40" s="27"/>
      <c r="TLV40" s="26"/>
      <c r="TLW40" s="27"/>
      <c r="TLX40" s="26"/>
      <c r="TLY40" s="27"/>
      <c r="TLZ40" s="26"/>
      <c r="TMA40" s="27"/>
      <c r="TMB40" s="26"/>
      <c r="TMC40" s="27"/>
      <c r="TMD40" s="26"/>
      <c r="TME40" s="27"/>
      <c r="TMF40" s="26"/>
      <c r="TMG40" s="27"/>
      <c r="TMH40" s="26"/>
      <c r="TMI40" s="27"/>
      <c r="TMJ40" s="26"/>
      <c r="TMK40" s="27"/>
      <c r="TML40" s="26"/>
      <c r="TMM40" s="27"/>
      <c r="TMN40" s="26"/>
      <c r="TMO40" s="27"/>
      <c r="TMP40" s="26"/>
      <c r="TMQ40" s="27"/>
      <c r="TMR40" s="26"/>
      <c r="TMS40" s="27"/>
      <c r="TMT40" s="26"/>
      <c r="TMU40" s="27"/>
      <c r="TMV40" s="26"/>
      <c r="TMW40" s="27"/>
      <c r="TMX40" s="26"/>
      <c r="TMY40" s="27"/>
      <c r="TMZ40" s="26"/>
      <c r="TNA40" s="27"/>
      <c r="TNB40" s="26"/>
      <c r="TNC40" s="27"/>
      <c r="TND40" s="26"/>
      <c r="TNE40" s="27"/>
      <c r="TNF40" s="26"/>
      <c r="TNG40" s="27"/>
      <c r="TNH40" s="26"/>
      <c r="TNI40" s="27"/>
      <c r="TNJ40" s="26"/>
      <c r="TNK40" s="27"/>
      <c r="TNL40" s="26"/>
      <c r="TNM40" s="27"/>
      <c r="TNN40" s="26"/>
      <c r="TNO40" s="27"/>
      <c r="TNP40" s="26"/>
      <c r="TNQ40" s="27"/>
      <c r="TNR40" s="26"/>
      <c r="TNS40" s="27"/>
      <c r="TNT40" s="26"/>
      <c r="TNU40" s="27"/>
      <c r="TNV40" s="26"/>
      <c r="TNW40" s="27"/>
      <c r="TNX40" s="26"/>
      <c r="TNY40" s="27"/>
      <c r="TNZ40" s="26"/>
      <c r="TOA40" s="27"/>
      <c r="TOB40" s="26"/>
      <c r="TOC40" s="27"/>
      <c r="TOD40" s="26"/>
      <c r="TOE40" s="27"/>
      <c r="TOF40" s="26"/>
      <c r="TOG40" s="27"/>
      <c r="TOH40" s="26"/>
      <c r="TOI40" s="27"/>
      <c r="TOJ40" s="26"/>
      <c r="TOK40" s="27"/>
      <c r="TOL40" s="26"/>
      <c r="TOM40" s="27"/>
      <c r="TON40" s="26"/>
      <c r="TOO40" s="27"/>
      <c r="TOP40" s="26"/>
      <c r="TOQ40" s="27"/>
      <c r="TOR40" s="26"/>
      <c r="TOS40" s="27"/>
      <c r="TOT40" s="26"/>
      <c r="TOU40" s="27"/>
      <c r="TOV40" s="26"/>
      <c r="TOW40" s="27"/>
      <c r="TOX40" s="26"/>
      <c r="TOY40" s="27"/>
      <c r="TOZ40" s="26"/>
      <c r="TPA40" s="27"/>
      <c r="TPB40" s="26"/>
      <c r="TPC40" s="27"/>
      <c r="TPD40" s="26"/>
      <c r="TPE40" s="27"/>
      <c r="TPF40" s="26"/>
      <c r="TPG40" s="27"/>
      <c r="TPH40" s="26"/>
      <c r="TPI40" s="27"/>
      <c r="TPJ40" s="26"/>
      <c r="TPK40" s="27"/>
      <c r="TPL40" s="26"/>
      <c r="TPM40" s="27"/>
      <c r="TPN40" s="26"/>
      <c r="TPO40" s="27"/>
      <c r="TPP40" s="26"/>
      <c r="TPQ40" s="27"/>
      <c r="TPR40" s="26"/>
      <c r="TPS40" s="27"/>
      <c r="TPT40" s="26"/>
      <c r="TPU40" s="27"/>
      <c r="TPV40" s="26"/>
      <c r="TPW40" s="27"/>
      <c r="TPX40" s="26"/>
      <c r="TPY40" s="27"/>
      <c r="TPZ40" s="26"/>
      <c r="TQA40" s="27"/>
      <c r="TQB40" s="26"/>
      <c r="TQC40" s="27"/>
      <c r="TQD40" s="26"/>
      <c r="TQE40" s="27"/>
      <c r="TQF40" s="26"/>
      <c r="TQG40" s="27"/>
      <c r="TQH40" s="26"/>
      <c r="TQI40" s="27"/>
      <c r="TQJ40" s="26"/>
      <c r="TQK40" s="27"/>
      <c r="TQL40" s="26"/>
      <c r="TQM40" s="27"/>
      <c r="TQN40" s="26"/>
      <c r="TQO40" s="27"/>
      <c r="TQP40" s="26"/>
      <c r="TQQ40" s="27"/>
      <c r="TQR40" s="26"/>
      <c r="TQS40" s="27"/>
      <c r="TQT40" s="26"/>
      <c r="TQU40" s="27"/>
      <c r="TQV40" s="26"/>
      <c r="TQW40" s="27"/>
      <c r="TQX40" s="26"/>
      <c r="TQY40" s="27"/>
      <c r="TQZ40" s="26"/>
      <c r="TRA40" s="27"/>
      <c r="TRB40" s="26"/>
      <c r="TRC40" s="27"/>
      <c r="TRD40" s="26"/>
      <c r="TRE40" s="27"/>
      <c r="TRF40" s="26"/>
      <c r="TRG40" s="27"/>
      <c r="TRH40" s="26"/>
      <c r="TRI40" s="27"/>
      <c r="TRJ40" s="26"/>
      <c r="TRK40" s="27"/>
      <c r="TRL40" s="26"/>
      <c r="TRM40" s="27"/>
      <c r="TRN40" s="26"/>
      <c r="TRO40" s="27"/>
      <c r="TRP40" s="26"/>
      <c r="TRQ40" s="27"/>
      <c r="TRR40" s="26"/>
      <c r="TRS40" s="27"/>
      <c r="TRT40" s="26"/>
      <c r="TRU40" s="27"/>
      <c r="TRV40" s="26"/>
      <c r="TRW40" s="27"/>
      <c r="TRX40" s="26"/>
      <c r="TRY40" s="27"/>
      <c r="TRZ40" s="26"/>
      <c r="TSA40" s="27"/>
      <c r="TSB40" s="26"/>
      <c r="TSC40" s="27"/>
      <c r="TSD40" s="26"/>
      <c r="TSE40" s="27"/>
      <c r="TSF40" s="26"/>
      <c r="TSG40" s="27"/>
      <c r="TSH40" s="26"/>
      <c r="TSI40" s="27"/>
      <c r="TSJ40" s="26"/>
      <c r="TSK40" s="27"/>
      <c r="TSL40" s="26"/>
      <c r="TSM40" s="27"/>
      <c r="TSN40" s="26"/>
      <c r="TSO40" s="27"/>
      <c r="TSP40" s="26"/>
      <c r="TSQ40" s="27"/>
      <c r="TSR40" s="26"/>
      <c r="TSS40" s="27"/>
      <c r="TST40" s="26"/>
      <c r="TSU40" s="27"/>
      <c r="TSV40" s="26"/>
      <c r="TSW40" s="27"/>
      <c r="TSX40" s="26"/>
      <c r="TSY40" s="27"/>
      <c r="TSZ40" s="26"/>
      <c r="TTA40" s="27"/>
      <c r="TTB40" s="26"/>
      <c r="TTC40" s="27"/>
      <c r="TTD40" s="26"/>
      <c r="TTE40" s="27"/>
      <c r="TTF40" s="26"/>
      <c r="TTG40" s="27"/>
      <c r="TTH40" s="26"/>
      <c r="TTI40" s="27"/>
      <c r="TTJ40" s="26"/>
      <c r="TTK40" s="27"/>
      <c r="TTL40" s="26"/>
      <c r="TTM40" s="27"/>
      <c r="TTN40" s="26"/>
      <c r="TTO40" s="27"/>
      <c r="TTP40" s="26"/>
      <c r="TTQ40" s="27"/>
      <c r="TTR40" s="26"/>
      <c r="TTS40" s="27"/>
      <c r="TTT40" s="26"/>
      <c r="TTU40" s="27"/>
      <c r="TTV40" s="26"/>
      <c r="TTW40" s="27"/>
      <c r="TTX40" s="26"/>
      <c r="TTY40" s="27"/>
      <c r="TTZ40" s="26"/>
      <c r="TUA40" s="27"/>
      <c r="TUB40" s="26"/>
      <c r="TUC40" s="27"/>
      <c r="TUD40" s="26"/>
      <c r="TUE40" s="27"/>
      <c r="TUF40" s="26"/>
      <c r="TUG40" s="27"/>
      <c r="TUH40" s="26"/>
      <c r="TUI40" s="27"/>
      <c r="TUJ40" s="26"/>
      <c r="TUK40" s="27"/>
      <c r="TUL40" s="26"/>
      <c r="TUM40" s="27"/>
      <c r="TUN40" s="26"/>
      <c r="TUO40" s="27"/>
      <c r="TUP40" s="26"/>
      <c r="TUQ40" s="27"/>
      <c r="TUR40" s="26"/>
      <c r="TUS40" s="27"/>
      <c r="TUT40" s="26"/>
      <c r="TUU40" s="27"/>
      <c r="TUV40" s="26"/>
      <c r="TUW40" s="27"/>
      <c r="TUX40" s="26"/>
      <c r="TUY40" s="27"/>
      <c r="TUZ40" s="26"/>
      <c r="TVA40" s="27"/>
      <c r="TVB40" s="26"/>
      <c r="TVC40" s="27"/>
      <c r="TVD40" s="26"/>
      <c r="TVE40" s="27"/>
      <c r="TVF40" s="26"/>
      <c r="TVG40" s="27"/>
      <c r="TVH40" s="26"/>
      <c r="TVI40" s="27"/>
      <c r="TVJ40" s="26"/>
      <c r="TVK40" s="27"/>
      <c r="TVL40" s="26"/>
      <c r="TVM40" s="27"/>
      <c r="TVN40" s="26"/>
      <c r="TVO40" s="27"/>
      <c r="TVP40" s="26"/>
      <c r="TVQ40" s="27"/>
      <c r="TVR40" s="26"/>
      <c r="TVS40" s="27"/>
      <c r="TVT40" s="26"/>
      <c r="TVU40" s="27"/>
      <c r="TVV40" s="26"/>
      <c r="TVW40" s="27"/>
      <c r="TVX40" s="26"/>
      <c r="TVY40" s="27"/>
      <c r="TVZ40" s="26"/>
      <c r="TWA40" s="27"/>
      <c r="TWB40" s="26"/>
      <c r="TWC40" s="27"/>
      <c r="TWD40" s="26"/>
      <c r="TWE40" s="27"/>
      <c r="TWF40" s="26"/>
      <c r="TWG40" s="27"/>
      <c r="TWH40" s="26"/>
      <c r="TWI40" s="27"/>
      <c r="TWJ40" s="26"/>
      <c r="TWK40" s="27"/>
      <c r="TWL40" s="26"/>
      <c r="TWM40" s="27"/>
      <c r="TWN40" s="26"/>
      <c r="TWO40" s="27"/>
      <c r="TWP40" s="26"/>
      <c r="TWQ40" s="27"/>
      <c r="TWR40" s="26"/>
      <c r="TWS40" s="27"/>
      <c r="TWT40" s="26"/>
      <c r="TWU40" s="27"/>
      <c r="TWV40" s="26"/>
      <c r="TWW40" s="27"/>
      <c r="TWX40" s="26"/>
      <c r="TWY40" s="27"/>
      <c r="TWZ40" s="26"/>
      <c r="TXA40" s="27"/>
      <c r="TXB40" s="26"/>
      <c r="TXC40" s="27"/>
      <c r="TXD40" s="26"/>
      <c r="TXE40" s="27"/>
      <c r="TXF40" s="26"/>
      <c r="TXG40" s="27"/>
      <c r="TXH40" s="26"/>
      <c r="TXI40" s="27"/>
      <c r="TXJ40" s="26"/>
      <c r="TXK40" s="27"/>
      <c r="TXL40" s="26"/>
      <c r="TXM40" s="27"/>
      <c r="TXN40" s="26"/>
      <c r="TXO40" s="27"/>
      <c r="TXP40" s="26"/>
      <c r="TXQ40" s="27"/>
      <c r="TXR40" s="26"/>
      <c r="TXS40" s="27"/>
      <c r="TXT40" s="26"/>
      <c r="TXU40" s="27"/>
      <c r="TXV40" s="26"/>
      <c r="TXW40" s="27"/>
      <c r="TXX40" s="26"/>
      <c r="TXY40" s="27"/>
      <c r="TXZ40" s="26"/>
      <c r="TYA40" s="27"/>
      <c r="TYB40" s="26"/>
      <c r="TYC40" s="27"/>
      <c r="TYD40" s="26"/>
      <c r="TYE40" s="27"/>
      <c r="TYF40" s="26"/>
      <c r="TYG40" s="27"/>
      <c r="TYH40" s="26"/>
      <c r="TYI40" s="27"/>
      <c r="TYJ40" s="26"/>
      <c r="TYK40" s="27"/>
      <c r="TYL40" s="26"/>
      <c r="TYM40" s="27"/>
      <c r="TYN40" s="26"/>
      <c r="TYO40" s="27"/>
      <c r="TYP40" s="26"/>
      <c r="TYQ40" s="27"/>
      <c r="TYR40" s="26"/>
      <c r="TYS40" s="27"/>
      <c r="TYT40" s="26"/>
      <c r="TYU40" s="27"/>
      <c r="TYV40" s="26"/>
      <c r="TYW40" s="27"/>
      <c r="TYX40" s="26"/>
      <c r="TYY40" s="27"/>
      <c r="TYZ40" s="26"/>
      <c r="TZA40" s="27"/>
      <c r="TZB40" s="26"/>
      <c r="TZC40" s="27"/>
      <c r="TZD40" s="26"/>
      <c r="TZE40" s="27"/>
      <c r="TZF40" s="26"/>
      <c r="TZG40" s="27"/>
      <c r="TZH40" s="26"/>
      <c r="TZI40" s="27"/>
      <c r="TZJ40" s="26"/>
      <c r="TZK40" s="27"/>
      <c r="TZL40" s="26"/>
      <c r="TZM40" s="27"/>
      <c r="TZN40" s="26"/>
      <c r="TZO40" s="27"/>
      <c r="TZP40" s="26"/>
      <c r="TZQ40" s="27"/>
      <c r="TZR40" s="26"/>
      <c r="TZS40" s="27"/>
      <c r="TZT40" s="26"/>
      <c r="TZU40" s="27"/>
      <c r="TZV40" s="26"/>
      <c r="TZW40" s="27"/>
      <c r="TZX40" s="26"/>
      <c r="TZY40" s="27"/>
      <c r="TZZ40" s="26"/>
      <c r="UAA40" s="27"/>
      <c r="UAB40" s="26"/>
      <c r="UAC40" s="27"/>
      <c r="UAD40" s="26"/>
      <c r="UAE40" s="27"/>
      <c r="UAF40" s="26"/>
      <c r="UAG40" s="27"/>
      <c r="UAH40" s="26"/>
      <c r="UAI40" s="27"/>
      <c r="UAJ40" s="26"/>
      <c r="UAK40" s="27"/>
      <c r="UAL40" s="26"/>
      <c r="UAM40" s="27"/>
      <c r="UAN40" s="26"/>
      <c r="UAO40" s="27"/>
      <c r="UAP40" s="26"/>
      <c r="UAQ40" s="27"/>
      <c r="UAR40" s="26"/>
      <c r="UAS40" s="27"/>
      <c r="UAT40" s="26"/>
      <c r="UAU40" s="27"/>
      <c r="UAV40" s="26"/>
      <c r="UAW40" s="27"/>
      <c r="UAX40" s="26"/>
      <c r="UAY40" s="27"/>
      <c r="UAZ40" s="26"/>
      <c r="UBA40" s="27"/>
      <c r="UBB40" s="26"/>
      <c r="UBC40" s="27"/>
      <c r="UBD40" s="26"/>
      <c r="UBE40" s="27"/>
      <c r="UBF40" s="26"/>
      <c r="UBG40" s="27"/>
      <c r="UBH40" s="26"/>
      <c r="UBI40" s="27"/>
      <c r="UBJ40" s="26"/>
      <c r="UBK40" s="27"/>
      <c r="UBL40" s="26"/>
      <c r="UBM40" s="27"/>
      <c r="UBN40" s="26"/>
      <c r="UBO40" s="27"/>
      <c r="UBP40" s="26"/>
      <c r="UBQ40" s="27"/>
      <c r="UBR40" s="26"/>
      <c r="UBS40" s="27"/>
      <c r="UBT40" s="26"/>
      <c r="UBU40" s="27"/>
      <c r="UBV40" s="26"/>
      <c r="UBW40" s="27"/>
      <c r="UBX40" s="26"/>
      <c r="UBY40" s="27"/>
      <c r="UBZ40" s="26"/>
      <c r="UCA40" s="27"/>
      <c r="UCB40" s="26"/>
      <c r="UCC40" s="27"/>
      <c r="UCD40" s="26"/>
      <c r="UCE40" s="27"/>
      <c r="UCF40" s="26"/>
      <c r="UCG40" s="27"/>
      <c r="UCH40" s="26"/>
      <c r="UCI40" s="27"/>
      <c r="UCJ40" s="26"/>
      <c r="UCK40" s="27"/>
      <c r="UCL40" s="26"/>
      <c r="UCM40" s="27"/>
      <c r="UCN40" s="26"/>
      <c r="UCO40" s="27"/>
      <c r="UCP40" s="26"/>
      <c r="UCQ40" s="27"/>
      <c r="UCR40" s="26"/>
      <c r="UCS40" s="27"/>
      <c r="UCT40" s="26"/>
      <c r="UCU40" s="27"/>
      <c r="UCV40" s="26"/>
      <c r="UCW40" s="27"/>
      <c r="UCX40" s="26"/>
      <c r="UCY40" s="27"/>
      <c r="UCZ40" s="26"/>
      <c r="UDA40" s="27"/>
      <c r="UDB40" s="26"/>
      <c r="UDC40" s="27"/>
      <c r="UDD40" s="26"/>
      <c r="UDE40" s="27"/>
      <c r="UDF40" s="26"/>
      <c r="UDG40" s="27"/>
      <c r="UDH40" s="26"/>
      <c r="UDI40" s="27"/>
      <c r="UDJ40" s="26"/>
      <c r="UDK40" s="27"/>
      <c r="UDL40" s="26"/>
      <c r="UDM40" s="27"/>
      <c r="UDN40" s="26"/>
      <c r="UDO40" s="27"/>
      <c r="UDP40" s="26"/>
      <c r="UDQ40" s="27"/>
      <c r="UDR40" s="26"/>
      <c r="UDS40" s="27"/>
      <c r="UDT40" s="26"/>
      <c r="UDU40" s="27"/>
      <c r="UDV40" s="26"/>
      <c r="UDW40" s="27"/>
      <c r="UDX40" s="26"/>
      <c r="UDY40" s="27"/>
      <c r="UDZ40" s="26"/>
      <c r="UEA40" s="27"/>
      <c r="UEB40" s="26"/>
      <c r="UEC40" s="27"/>
      <c r="UED40" s="26"/>
      <c r="UEE40" s="27"/>
      <c r="UEF40" s="26"/>
      <c r="UEG40" s="27"/>
      <c r="UEH40" s="26"/>
      <c r="UEI40" s="27"/>
      <c r="UEJ40" s="26"/>
      <c r="UEK40" s="27"/>
      <c r="UEL40" s="26"/>
      <c r="UEM40" s="27"/>
      <c r="UEN40" s="26"/>
      <c r="UEO40" s="27"/>
      <c r="UEP40" s="26"/>
      <c r="UEQ40" s="27"/>
      <c r="UER40" s="26"/>
      <c r="UES40" s="27"/>
      <c r="UET40" s="26"/>
      <c r="UEU40" s="27"/>
      <c r="UEV40" s="26"/>
      <c r="UEW40" s="27"/>
      <c r="UEX40" s="26"/>
      <c r="UEY40" s="27"/>
      <c r="UEZ40" s="26"/>
      <c r="UFA40" s="27"/>
      <c r="UFB40" s="26"/>
      <c r="UFC40" s="27"/>
      <c r="UFD40" s="26"/>
      <c r="UFE40" s="27"/>
      <c r="UFF40" s="26"/>
      <c r="UFG40" s="27"/>
      <c r="UFH40" s="26"/>
      <c r="UFI40" s="27"/>
      <c r="UFJ40" s="26"/>
      <c r="UFK40" s="27"/>
      <c r="UFL40" s="26"/>
      <c r="UFM40" s="27"/>
      <c r="UFN40" s="26"/>
      <c r="UFO40" s="27"/>
      <c r="UFP40" s="26"/>
      <c r="UFQ40" s="27"/>
      <c r="UFR40" s="26"/>
      <c r="UFS40" s="27"/>
      <c r="UFT40" s="26"/>
      <c r="UFU40" s="27"/>
      <c r="UFV40" s="26"/>
      <c r="UFW40" s="27"/>
      <c r="UFX40" s="26"/>
      <c r="UFY40" s="27"/>
      <c r="UFZ40" s="26"/>
      <c r="UGA40" s="27"/>
      <c r="UGB40" s="26"/>
      <c r="UGC40" s="27"/>
      <c r="UGD40" s="26"/>
      <c r="UGE40" s="27"/>
      <c r="UGF40" s="26"/>
      <c r="UGG40" s="27"/>
      <c r="UGH40" s="26"/>
      <c r="UGI40" s="27"/>
      <c r="UGJ40" s="26"/>
      <c r="UGK40" s="27"/>
      <c r="UGL40" s="26"/>
      <c r="UGM40" s="27"/>
      <c r="UGN40" s="26"/>
      <c r="UGO40" s="27"/>
      <c r="UGP40" s="26"/>
      <c r="UGQ40" s="27"/>
      <c r="UGR40" s="26"/>
      <c r="UGS40" s="27"/>
      <c r="UGT40" s="26"/>
      <c r="UGU40" s="27"/>
      <c r="UGV40" s="26"/>
      <c r="UGW40" s="27"/>
      <c r="UGX40" s="26"/>
      <c r="UGY40" s="27"/>
      <c r="UGZ40" s="26"/>
      <c r="UHA40" s="27"/>
      <c r="UHB40" s="26"/>
      <c r="UHC40" s="27"/>
      <c r="UHD40" s="26"/>
      <c r="UHE40" s="27"/>
      <c r="UHF40" s="26"/>
      <c r="UHG40" s="27"/>
      <c r="UHH40" s="26"/>
      <c r="UHI40" s="27"/>
      <c r="UHJ40" s="26"/>
      <c r="UHK40" s="27"/>
      <c r="UHL40" s="26"/>
      <c r="UHM40" s="27"/>
      <c r="UHN40" s="26"/>
      <c r="UHO40" s="27"/>
      <c r="UHP40" s="26"/>
      <c r="UHQ40" s="27"/>
      <c r="UHR40" s="26"/>
      <c r="UHS40" s="27"/>
      <c r="UHT40" s="26"/>
      <c r="UHU40" s="27"/>
      <c r="UHV40" s="26"/>
      <c r="UHW40" s="27"/>
      <c r="UHX40" s="26"/>
      <c r="UHY40" s="27"/>
      <c r="UHZ40" s="26"/>
      <c r="UIA40" s="27"/>
      <c r="UIB40" s="26"/>
      <c r="UIC40" s="27"/>
      <c r="UID40" s="26"/>
      <c r="UIE40" s="27"/>
      <c r="UIF40" s="26"/>
      <c r="UIG40" s="27"/>
      <c r="UIH40" s="26"/>
      <c r="UII40" s="27"/>
      <c r="UIJ40" s="26"/>
      <c r="UIK40" s="27"/>
      <c r="UIL40" s="26"/>
      <c r="UIM40" s="27"/>
      <c r="UIN40" s="26"/>
      <c r="UIO40" s="27"/>
      <c r="UIP40" s="26"/>
      <c r="UIQ40" s="27"/>
      <c r="UIR40" s="26"/>
      <c r="UIS40" s="27"/>
      <c r="UIT40" s="26"/>
      <c r="UIU40" s="27"/>
      <c r="UIV40" s="26"/>
      <c r="UIW40" s="27"/>
      <c r="UIX40" s="26"/>
      <c r="UIY40" s="27"/>
      <c r="UIZ40" s="26"/>
      <c r="UJA40" s="27"/>
      <c r="UJB40" s="26"/>
      <c r="UJC40" s="27"/>
      <c r="UJD40" s="26"/>
      <c r="UJE40" s="27"/>
      <c r="UJF40" s="26"/>
      <c r="UJG40" s="27"/>
      <c r="UJH40" s="26"/>
      <c r="UJI40" s="27"/>
      <c r="UJJ40" s="26"/>
      <c r="UJK40" s="27"/>
      <c r="UJL40" s="26"/>
      <c r="UJM40" s="27"/>
      <c r="UJN40" s="26"/>
      <c r="UJO40" s="27"/>
      <c r="UJP40" s="26"/>
      <c r="UJQ40" s="27"/>
      <c r="UJR40" s="26"/>
      <c r="UJS40" s="27"/>
      <c r="UJT40" s="26"/>
      <c r="UJU40" s="27"/>
      <c r="UJV40" s="26"/>
      <c r="UJW40" s="27"/>
      <c r="UJX40" s="26"/>
      <c r="UJY40" s="27"/>
      <c r="UJZ40" s="26"/>
      <c r="UKA40" s="27"/>
      <c r="UKB40" s="26"/>
      <c r="UKC40" s="27"/>
      <c r="UKD40" s="26"/>
      <c r="UKE40" s="27"/>
      <c r="UKF40" s="26"/>
      <c r="UKG40" s="27"/>
      <c r="UKH40" s="26"/>
      <c r="UKI40" s="27"/>
      <c r="UKJ40" s="26"/>
      <c r="UKK40" s="27"/>
      <c r="UKL40" s="26"/>
      <c r="UKM40" s="27"/>
      <c r="UKN40" s="26"/>
      <c r="UKO40" s="27"/>
      <c r="UKP40" s="26"/>
      <c r="UKQ40" s="27"/>
      <c r="UKR40" s="26"/>
      <c r="UKS40" s="27"/>
      <c r="UKT40" s="26"/>
      <c r="UKU40" s="27"/>
      <c r="UKV40" s="26"/>
      <c r="UKW40" s="27"/>
      <c r="UKX40" s="26"/>
      <c r="UKY40" s="27"/>
      <c r="UKZ40" s="26"/>
      <c r="ULA40" s="27"/>
      <c r="ULB40" s="26"/>
      <c r="ULC40" s="27"/>
      <c r="ULD40" s="26"/>
      <c r="ULE40" s="27"/>
      <c r="ULF40" s="26"/>
      <c r="ULG40" s="27"/>
      <c r="ULH40" s="26"/>
      <c r="ULI40" s="27"/>
      <c r="ULJ40" s="26"/>
      <c r="ULK40" s="27"/>
      <c r="ULL40" s="26"/>
      <c r="ULM40" s="27"/>
      <c r="ULN40" s="26"/>
      <c r="ULO40" s="27"/>
      <c r="ULP40" s="26"/>
      <c r="ULQ40" s="27"/>
      <c r="ULR40" s="26"/>
      <c r="ULS40" s="27"/>
      <c r="ULT40" s="26"/>
      <c r="ULU40" s="27"/>
      <c r="ULV40" s="26"/>
      <c r="ULW40" s="27"/>
      <c r="ULX40" s="26"/>
      <c r="ULY40" s="27"/>
      <c r="ULZ40" s="26"/>
      <c r="UMA40" s="27"/>
      <c r="UMB40" s="26"/>
      <c r="UMC40" s="27"/>
      <c r="UMD40" s="26"/>
      <c r="UME40" s="27"/>
      <c r="UMF40" s="26"/>
      <c r="UMG40" s="27"/>
      <c r="UMH40" s="26"/>
      <c r="UMI40" s="27"/>
      <c r="UMJ40" s="26"/>
      <c r="UMK40" s="27"/>
      <c r="UML40" s="26"/>
      <c r="UMM40" s="27"/>
      <c r="UMN40" s="26"/>
      <c r="UMO40" s="27"/>
      <c r="UMP40" s="26"/>
      <c r="UMQ40" s="27"/>
      <c r="UMR40" s="26"/>
      <c r="UMS40" s="27"/>
      <c r="UMT40" s="26"/>
      <c r="UMU40" s="27"/>
      <c r="UMV40" s="26"/>
      <c r="UMW40" s="27"/>
      <c r="UMX40" s="26"/>
      <c r="UMY40" s="27"/>
      <c r="UMZ40" s="26"/>
      <c r="UNA40" s="27"/>
      <c r="UNB40" s="26"/>
      <c r="UNC40" s="27"/>
      <c r="UND40" s="26"/>
      <c r="UNE40" s="27"/>
      <c r="UNF40" s="26"/>
      <c r="UNG40" s="27"/>
      <c r="UNH40" s="26"/>
      <c r="UNI40" s="27"/>
      <c r="UNJ40" s="26"/>
      <c r="UNK40" s="27"/>
      <c r="UNL40" s="26"/>
      <c r="UNM40" s="27"/>
      <c r="UNN40" s="26"/>
      <c r="UNO40" s="27"/>
      <c r="UNP40" s="26"/>
      <c r="UNQ40" s="27"/>
      <c r="UNR40" s="26"/>
      <c r="UNS40" s="27"/>
      <c r="UNT40" s="26"/>
      <c r="UNU40" s="27"/>
      <c r="UNV40" s="26"/>
      <c r="UNW40" s="27"/>
      <c r="UNX40" s="26"/>
      <c r="UNY40" s="27"/>
      <c r="UNZ40" s="26"/>
      <c r="UOA40" s="27"/>
      <c r="UOB40" s="26"/>
      <c r="UOC40" s="27"/>
      <c r="UOD40" s="26"/>
      <c r="UOE40" s="27"/>
      <c r="UOF40" s="26"/>
      <c r="UOG40" s="27"/>
      <c r="UOH40" s="26"/>
      <c r="UOI40" s="27"/>
      <c r="UOJ40" s="26"/>
      <c r="UOK40" s="27"/>
      <c r="UOL40" s="26"/>
      <c r="UOM40" s="27"/>
      <c r="UON40" s="26"/>
      <c r="UOO40" s="27"/>
      <c r="UOP40" s="26"/>
      <c r="UOQ40" s="27"/>
      <c r="UOR40" s="26"/>
      <c r="UOS40" s="27"/>
      <c r="UOT40" s="26"/>
      <c r="UOU40" s="27"/>
      <c r="UOV40" s="26"/>
      <c r="UOW40" s="27"/>
      <c r="UOX40" s="26"/>
      <c r="UOY40" s="27"/>
      <c r="UOZ40" s="26"/>
      <c r="UPA40" s="27"/>
      <c r="UPB40" s="26"/>
      <c r="UPC40" s="27"/>
      <c r="UPD40" s="26"/>
      <c r="UPE40" s="27"/>
      <c r="UPF40" s="26"/>
      <c r="UPG40" s="27"/>
      <c r="UPH40" s="26"/>
      <c r="UPI40" s="27"/>
      <c r="UPJ40" s="26"/>
      <c r="UPK40" s="27"/>
      <c r="UPL40" s="26"/>
      <c r="UPM40" s="27"/>
      <c r="UPN40" s="26"/>
      <c r="UPO40" s="27"/>
      <c r="UPP40" s="26"/>
      <c r="UPQ40" s="27"/>
      <c r="UPR40" s="26"/>
      <c r="UPS40" s="27"/>
      <c r="UPT40" s="26"/>
      <c r="UPU40" s="27"/>
      <c r="UPV40" s="26"/>
      <c r="UPW40" s="27"/>
      <c r="UPX40" s="26"/>
      <c r="UPY40" s="27"/>
      <c r="UPZ40" s="26"/>
      <c r="UQA40" s="27"/>
      <c r="UQB40" s="26"/>
      <c r="UQC40" s="27"/>
      <c r="UQD40" s="26"/>
      <c r="UQE40" s="27"/>
      <c r="UQF40" s="26"/>
      <c r="UQG40" s="27"/>
      <c r="UQH40" s="26"/>
      <c r="UQI40" s="27"/>
      <c r="UQJ40" s="26"/>
      <c r="UQK40" s="27"/>
      <c r="UQL40" s="26"/>
      <c r="UQM40" s="27"/>
      <c r="UQN40" s="26"/>
      <c r="UQO40" s="27"/>
      <c r="UQP40" s="26"/>
      <c r="UQQ40" s="27"/>
      <c r="UQR40" s="26"/>
      <c r="UQS40" s="27"/>
      <c r="UQT40" s="26"/>
      <c r="UQU40" s="27"/>
      <c r="UQV40" s="26"/>
      <c r="UQW40" s="27"/>
      <c r="UQX40" s="26"/>
      <c r="UQY40" s="27"/>
      <c r="UQZ40" s="26"/>
      <c r="URA40" s="27"/>
      <c r="URB40" s="26"/>
      <c r="URC40" s="27"/>
      <c r="URD40" s="26"/>
      <c r="URE40" s="27"/>
      <c r="URF40" s="26"/>
      <c r="URG40" s="27"/>
      <c r="URH40" s="26"/>
      <c r="URI40" s="27"/>
      <c r="URJ40" s="26"/>
      <c r="URK40" s="27"/>
      <c r="URL40" s="26"/>
      <c r="URM40" s="27"/>
      <c r="URN40" s="26"/>
      <c r="URO40" s="27"/>
      <c r="URP40" s="26"/>
      <c r="URQ40" s="27"/>
      <c r="URR40" s="26"/>
      <c r="URS40" s="27"/>
      <c r="URT40" s="26"/>
      <c r="URU40" s="27"/>
      <c r="URV40" s="26"/>
      <c r="URW40" s="27"/>
      <c r="URX40" s="26"/>
      <c r="URY40" s="27"/>
      <c r="URZ40" s="26"/>
      <c r="USA40" s="27"/>
      <c r="USB40" s="26"/>
      <c r="USC40" s="27"/>
      <c r="USD40" s="26"/>
      <c r="USE40" s="27"/>
      <c r="USF40" s="26"/>
      <c r="USG40" s="27"/>
      <c r="USH40" s="26"/>
      <c r="USI40" s="27"/>
      <c r="USJ40" s="26"/>
      <c r="USK40" s="27"/>
      <c r="USL40" s="26"/>
      <c r="USM40" s="27"/>
      <c r="USN40" s="26"/>
      <c r="USO40" s="27"/>
      <c r="USP40" s="26"/>
      <c r="USQ40" s="27"/>
      <c r="USR40" s="26"/>
      <c r="USS40" s="27"/>
      <c r="UST40" s="26"/>
      <c r="USU40" s="27"/>
      <c r="USV40" s="26"/>
      <c r="USW40" s="27"/>
      <c r="USX40" s="26"/>
      <c r="USY40" s="27"/>
      <c r="USZ40" s="26"/>
      <c r="UTA40" s="27"/>
      <c r="UTB40" s="26"/>
      <c r="UTC40" s="27"/>
      <c r="UTD40" s="26"/>
      <c r="UTE40" s="27"/>
      <c r="UTF40" s="26"/>
      <c r="UTG40" s="27"/>
      <c r="UTH40" s="26"/>
      <c r="UTI40" s="27"/>
      <c r="UTJ40" s="26"/>
      <c r="UTK40" s="27"/>
      <c r="UTL40" s="26"/>
      <c r="UTM40" s="27"/>
      <c r="UTN40" s="26"/>
      <c r="UTO40" s="27"/>
      <c r="UTP40" s="26"/>
      <c r="UTQ40" s="27"/>
      <c r="UTR40" s="26"/>
      <c r="UTS40" s="27"/>
      <c r="UTT40" s="26"/>
      <c r="UTU40" s="27"/>
      <c r="UTV40" s="26"/>
      <c r="UTW40" s="27"/>
      <c r="UTX40" s="26"/>
      <c r="UTY40" s="27"/>
      <c r="UTZ40" s="26"/>
      <c r="UUA40" s="27"/>
      <c r="UUB40" s="26"/>
      <c r="UUC40" s="27"/>
      <c r="UUD40" s="26"/>
      <c r="UUE40" s="27"/>
      <c r="UUF40" s="26"/>
      <c r="UUG40" s="27"/>
      <c r="UUH40" s="26"/>
      <c r="UUI40" s="27"/>
      <c r="UUJ40" s="26"/>
      <c r="UUK40" s="27"/>
      <c r="UUL40" s="26"/>
      <c r="UUM40" s="27"/>
      <c r="UUN40" s="26"/>
      <c r="UUO40" s="27"/>
      <c r="UUP40" s="26"/>
      <c r="UUQ40" s="27"/>
      <c r="UUR40" s="26"/>
      <c r="UUS40" s="27"/>
      <c r="UUT40" s="26"/>
      <c r="UUU40" s="27"/>
      <c r="UUV40" s="26"/>
      <c r="UUW40" s="27"/>
      <c r="UUX40" s="26"/>
      <c r="UUY40" s="27"/>
      <c r="UUZ40" s="26"/>
      <c r="UVA40" s="27"/>
      <c r="UVB40" s="26"/>
      <c r="UVC40" s="27"/>
      <c r="UVD40" s="26"/>
      <c r="UVE40" s="27"/>
      <c r="UVF40" s="26"/>
      <c r="UVG40" s="27"/>
      <c r="UVH40" s="26"/>
      <c r="UVI40" s="27"/>
      <c r="UVJ40" s="26"/>
      <c r="UVK40" s="27"/>
      <c r="UVL40" s="26"/>
      <c r="UVM40" s="27"/>
      <c r="UVN40" s="26"/>
      <c r="UVO40" s="27"/>
      <c r="UVP40" s="26"/>
      <c r="UVQ40" s="27"/>
      <c r="UVR40" s="26"/>
      <c r="UVS40" s="27"/>
      <c r="UVT40" s="26"/>
      <c r="UVU40" s="27"/>
      <c r="UVV40" s="26"/>
      <c r="UVW40" s="27"/>
      <c r="UVX40" s="26"/>
      <c r="UVY40" s="27"/>
      <c r="UVZ40" s="26"/>
      <c r="UWA40" s="27"/>
      <c r="UWB40" s="26"/>
      <c r="UWC40" s="27"/>
      <c r="UWD40" s="26"/>
      <c r="UWE40" s="27"/>
      <c r="UWF40" s="26"/>
      <c r="UWG40" s="27"/>
      <c r="UWH40" s="26"/>
      <c r="UWI40" s="27"/>
      <c r="UWJ40" s="26"/>
      <c r="UWK40" s="27"/>
      <c r="UWL40" s="26"/>
      <c r="UWM40" s="27"/>
      <c r="UWN40" s="26"/>
      <c r="UWO40" s="27"/>
      <c r="UWP40" s="26"/>
      <c r="UWQ40" s="27"/>
      <c r="UWR40" s="26"/>
      <c r="UWS40" s="27"/>
      <c r="UWT40" s="26"/>
      <c r="UWU40" s="27"/>
      <c r="UWV40" s="26"/>
      <c r="UWW40" s="27"/>
      <c r="UWX40" s="26"/>
      <c r="UWY40" s="27"/>
      <c r="UWZ40" s="26"/>
      <c r="UXA40" s="27"/>
      <c r="UXB40" s="26"/>
      <c r="UXC40" s="27"/>
      <c r="UXD40" s="26"/>
      <c r="UXE40" s="27"/>
      <c r="UXF40" s="26"/>
      <c r="UXG40" s="27"/>
      <c r="UXH40" s="26"/>
      <c r="UXI40" s="27"/>
      <c r="UXJ40" s="26"/>
      <c r="UXK40" s="27"/>
      <c r="UXL40" s="26"/>
      <c r="UXM40" s="27"/>
      <c r="UXN40" s="26"/>
      <c r="UXO40" s="27"/>
      <c r="UXP40" s="26"/>
      <c r="UXQ40" s="27"/>
      <c r="UXR40" s="26"/>
      <c r="UXS40" s="27"/>
      <c r="UXT40" s="26"/>
      <c r="UXU40" s="27"/>
      <c r="UXV40" s="26"/>
      <c r="UXW40" s="27"/>
      <c r="UXX40" s="26"/>
      <c r="UXY40" s="27"/>
      <c r="UXZ40" s="26"/>
      <c r="UYA40" s="27"/>
      <c r="UYB40" s="26"/>
      <c r="UYC40" s="27"/>
      <c r="UYD40" s="26"/>
      <c r="UYE40" s="27"/>
      <c r="UYF40" s="26"/>
      <c r="UYG40" s="27"/>
      <c r="UYH40" s="26"/>
      <c r="UYI40" s="27"/>
      <c r="UYJ40" s="26"/>
      <c r="UYK40" s="27"/>
      <c r="UYL40" s="26"/>
      <c r="UYM40" s="27"/>
      <c r="UYN40" s="26"/>
      <c r="UYO40" s="27"/>
      <c r="UYP40" s="26"/>
      <c r="UYQ40" s="27"/>
      <c r="UYR40" s="26"/>
      <c r="UYS40" s="27"/>
      <c r="UYT40" s="26"/>
      <c r="UYU40" s="27"/>
      <c r="UYV40" s="26"/>
      <c r="UYW40" s="27"/>
      <c r="UYX40" s="26"/>
      <c r="UYY40" s="27"/>
      <c r="UYZ40" s="26"/>
      <c r="UZA40" s="27"/>
      <c r="UZB40" s="26"/>
      <c r="UZC40" s="27"/>
      <c r="UZD40" s="26"/>
      <c r="UZE40" s="27"/>
      <c r="UZF40" s="26"/>
      <c r="UZG40" s="27"/>
      <c r="UZH40" s="26"/>
      <c r="UZI40" s="27"/>
      <c r="UZJ40" s="26"/>
      <c r="UZK40" s="27"/>
      <c r="UZL40" s="26"/>
      <c r="UZM40" s="27"/>
      <c r="UZN40" s="26"/>
      <c r="UZO40" s="27"/>
      <c r="UZP40" s="26"/>
      <c r="UZQ40" s="27"/>
      <c r="UZR40" s="26"/>
      <c r="UZS40" s="27"/>
      <c r="UZT40" s="26"/>
      <c r="UZU40" s="27"/>
      <c r="UZV40" s="26"/>
      <c r="UZW40" s="27"/>
      <c r="UZX40" s="26"/>
      <c r="UZY40" s="27"/>
      <c r="UZZ40" s="26"/>
      <c r="VAA40" s="27"/>
      <c r="VAB40" s="26"/>
      <c r="VAC40" s="27"/>
      <c r="VAD40" s="26"/>
      <c r="VAE40" s="27"/>
      <c r="VAF40" s="26"/>
      <c r="VAG40" s="27"/>
      <c r="VAH40" s="26"/>
      <c r="VAI40" s="27"/>
      <c r="VAJ40" s="26"/>
      <c r="VAK40" s="27"/>
      <c r="VAL40" s="26"/>
      <c r="VAM40" s="27"/>
      <c r="VAN40" s="26"/>
      <c r="VAO40" s="27"/>
      <c r="VAP40" s="26"/>
      <c r="VAQ40" s="27"/>
      <c r="VAR40" s="26"/>
      <c r="VAS40" s="27"/>
      <c r="VAT40" s="26"/>
      <c r="VAU40" s="27"/>
      <c r="VAV40" s="26"/>
      <c r="VAW40" s="27"/>
      <c r="VAX40" s="26"/>
      <c r="VAY40" s="27"/>
      <c r="VAZ40" s="26"/>
      <c r="VBA40" s="27"/>
      <c r="VBB40" s="26"/>
      <c r="VBC40" s="27"/>
      <c r="VBD40" s="26"/>
      <c r="VBE40" s="27"/>
      <c r="VBF40" s="26"/>
      <c r="VBG40" s="27"/>
      <c r="VBH40" s="26"/>
      <c r="VBI40" s="27"/>
      <c r="VBJ40" s="26"/>
      <c r="VBK40" s="27"/>
      <c r="VBL40" s="26"/>
      <c r="VBM40" s="27"/>
      <c r="VBN40" s="26"/>
      <c r="VBO40" s="27"/>
      <c r="VBP40" s="26"/>
      <c r="VBQ40" s="27"/>
      <c r="VBR40" s="26"/>
      <c r="VBS40" s="27"/>
      <c r="VBT40" s="26"/>
      <c r="VBU40" s="27"/>
      <c r="VBV40" s="26"/>
      <c r="VBW40" s="27"/>
      <c r="VBX40" s="26"/>
      <c r="VBY40" s="27"/>
      <c r="VBZ40" s="26"/>
      <c r="VCA40" s="27"/>
      <c r="VCB40" s="26"/>
      <c r="VCC40" s="27"/>
      <c r="VCD40" s="26"/>
      <c r="VCE40" s="27"/>
      <c r="VCF40" s="26"/>
      <c r="VCG40" s="27"/>
      <c r="VCH40" s="26"/>
      <c r="VCI40" s="27"/>
      <c r="VCJ40" s="26"/>
      <c r="VCK40" s="27"/>
      <c r="VCL40" s="26"/>
      <c r="VCM40" s="27"/>
      <c r="VCN40" s="26"/>
      <c r="VCO40" s="27"/>
      <c r="VCP40" s="26"/>
      <c r="VCQ40" s="27"/>
      <c r="VCR40" s="26"/>
      <c r="VCS40" s="27"/>
      <c r="VCT40" s="26"/>
      <c r="VCU40" s="27"/>
      <c r="VCV40" s="26"/>
      <c r="VCW40" s="27"/>
      <c r="VCX40" s="26"/>
      <c r="VCY40" s="27"/>
      <c r="VCZ40" s="26"/>
      <c r="VDA40" s="27"/>
      <c r="VDB40" s="26"/>
      <c r="VDC40" s="27"/>
      <c r="VDD40" s="26"/>
      <c r="VDE40" s="27"/>
      <c r="VDF40" s="26"/>
      <c r="VDG40" s="27"/>
      <c r="VDH40" s="26"/>
      <c r="VDI40" s="27"/>
      <c r="VDJ40" s="26"/>
      <c r="VDK40" s="27"/>
      <c r="VDL40" s="26"/>
      <c r="VDM40" s="27"/>
      <c r="VDN40" s="26"/>
      <c r="VDO40" s="27"/>
      <c r="VDP40" s="26"/>
      <c r="VDQ40" s="27"/>
      <c r="VDR40" s="26"/>
      <c r="VDS40" s="27"/>
      <c r="VDT40" s="26"/>
      <c r="VDU40" s="27"/>
      <c r="VDV40" s="26"/>
      <c r="VDW40" s="27"/>
      <c r="VDX40" s="26"/>
      <c r="VDY40" s="27"/>
      <c r="VDZ40" s="26"/>
      <c r="VEA40" s="27"/>
      <c r="VEB40" s="26"/>
      <c r="VEC40" s="27"/>
      <c r="VED40" s="26"/>
      <c r="VEE40" s="27"/>
      <c r="VEF40" s="26"/>
      <c r="VEG40" s="27"/>
      <c r="VEH40" s="26"/>
      <c r="VEI40" s="27"/>
      <c r="VEJ40" s="26"/>
      <c r="VEK40" s="27"/>
      <c r="VEL40" s="26"/>
      <c r="VEM40" s="27"/>
      <c r="VEN40" s="26"/>
      <c r="VEO40" s="27"/>
      <c r="VEP40" s="26"/>
      <c r="VEQ40" s="27"/>
      <c r="VER40" s="26"/>
      <c r="VES40" s="27"/>
      <c r="VET40" s="26"/>
      <c r="VEU40" s="27"/>
      <c r="VEV40" s="26"/>
      <c r="VEW40" s="27"/>
      <c r="VEX40" s="26"/>
      <c r="VEY40" s="27"/>
      <c r="VEZ40" s="26"/>
      <c r="VFA40" s="27"/>
      <c r="VFB40" s="26"/>
      <c r="VFC40" s="27"/>
      <c r="VFD40" s="26"/>
      <c r="VFE40" s="27"/>
      <c r="VFF40" s="26"/>
      <c r="VFG40" s="27"/>
      <c r="VFH40" s="26"/>
      <c r="VFI40" s="27"/>
      <c r="VFJ40" s="26"/>
      <c r="VFK40" s="27"/>
      <c r="VFL40" s="26"/>
      <c r="VFM40" s="27"/>
      <c r="VFN40" s="26"/>
      <c r="VFO40" s="27"/>
      <c r="VFP40" s="26"/>
      <c r="VFQ40" s="27"/>
      <c r="VFR40" s="26"/>
      <c r="VFS40" s="27"/>
      <c r="VFT40" s="26"/>
      <c r="VFU40" s="27"/>
      <c r="VFV40" s="26"/>
      <c r="VFW40" s="27"/>
      <c r="VFX40" s="26"/>
      <c r="VFY40" s="27"/>
      <c r="VFZ40" s="26"/>
      <c r="VGA40" s="27"/>
      <c r="VGB40" s="26"/>
      <c r="VGC40" s="27"/>
      <c r="VGD40" s="26"/>
      <c r="VGE40" s="27"/>
      <c r="VGF40" s="26"/>
      <c r="VGG40" s="27"/>
      <c r="VGH40" s="26"/>
      <c r="VGI40" s="27"/>
      <c r="VGJ40" s="26"/>
      <c r="VGK40" s="27"/>
      <c r="VGL40" s="26"/>
      <c r="VGM40" s="27"/>
      <c r="VGN40" s="26"/>
      <c r="VGO40" s="27"/>
      <c r="VGP40" s="26"/>
      <c r="VGQ40" s="27"/>
      <c r="VGR40" s="26"/>
      <c r="VGS40" s="27"/>
      <c r="VGT40" s="26"/>
      <c r="VGU40" s="27"/>
      <c r="VGV40" s="26"/>
      <c r="VGW40" s="27"/>
      <c r="VGX40" s="26"/>
      <c r="VGY40" s="27"/>
      <c r="VGZ40" s="26"/>
      <c r="VHA40" s="27"/>
      <c r="VHB40" s="26"/>
      <c r="VHC40" s="27"/>
      <c r="VHD40" s="26"/>
      <c r="VHE40" s="27"/>
      <c r="VHF40" s="26"/>
      <c r="VHG40" s="27"/>
      <c r="VHH40" s="26"/>
      <c r="VHI40" s="27"/>
      <c r="VHJ40" s="26"/>
      <c r="VHK40" s="27"/>
      <c r="VHL40" s="26"/>
      <c r="VHM40" s="27"/>
      <c r="VHN40" s="26"/>
      <c r="VHO40" s="27"/>
      <c r="VHP40" s="26"/>
      <c r="VHQ40" s="27"/>
      <c r="VHR40" s="26"/>
      <c r="VHS40" s="27"/>
      <c r="VHT40" s="26"/>
      <c r="VHU40" s="27"/>
      <c r="VHV40" s="26"/>
      <c r="VHW40" s="27"/>
      <c r="VHX40" s="26"/>
      <c r="VHY40" s="27"/>
      <c r="VHZ40" s="26"/>
      <c r="VIA40" s="27"/>
      <c r="VIB40" s="26"/>
      <c r="VIC40" s="27"/>
      <c r="VID40" s="26"/>
      <c r="VIE40" s="27"/>
      <c r="VIF40" s="26"/>
      <c r="VIG40" s="27"/>
      <c r="VIH40" s="26"/>
      <c r="VII40" s="27"/>
      <c r="VIJ40" s="26"/>
      <c r="VIK40" s="27"/>
      <c r="VIL40" s="26"/>
      <c r="VIM40" s="27"/>
      <c r="VIN40" s="26"/>
      <c r="VIO40" s="27"/>
      <c r="VIP40" s="26"/>
      <c r="VIQ40" s="27"/>
      <c r="VIR40" s="26"/>
      <c r="VIS40" s="27"/>
      <c r="VIT40" s="26"/>
      <c r="VIU40" s="27"/>
      <c r="VIV40" s="26"/>
      <c r="VIW40" s="27"/>
      <c r="VIX40" s="26"/>
      <c r="VIY40" s="27"/>
      <c r="VIZ40" s="26"/>
      <c r="VJA40" s="27"/>
      <c r="VJB40" s="26"/>
      <c r="VJC40" s="27"/>
      <c r="VJD40" s="26"/>
      <c r="VJE40" s="27"/>
      <c r="VJF40" s="26"/>
      <c r="VJG40" s="27"/>
      <c r="VJH40" s="26"/>
      <c r="VJI40" s="27"/>
      <c r="VJJ40" s="26"/>
      <c r="VJK40" s="27"/>
      <c r="VJL40" s="26"/>
      <c r="VJM40" s="27"/>
      <c r="VJN40" s="26"/>
      <c r="VJO40" s="27"/>
      <c r="VJP40" s="26"/>
      <c r="VJQ40" s="27"/>
      <c r="VJR40" s="26"/>
      <c r="VJS40" s="27"/>
      <c r="VJT40" s="26"/>
      <c r="VJU40" s="27"/>
      <c r="VJV40" s="26"/>
      <c r="VJW40" s="27"/>
      <c r="VJX40" s="26"/>
      <c r="VJY40" s="27"/>
      <c r="VJZ40" s="26"/>
      <c r="VKA40" s="27"/>
      <c r="VKB40" s="26"/>
      <c r="VKC40" s="27"/>
      <c r="VKD40" s="26"/>
      <c r="VKE40" s="27"/>
      <c r="VKF40" s="26"/>
      <c r="VKG40" s="27"/>
      <c r="VKH40" s="26"/>
      <c r="VKI40" s="27"/>
      <c r="VKJ40" s="26"/>
      <c r="VKK40" s="27"/>
      <c r="VKL40" s="26"/>
      <c r="VKM40" s="27"/>
      <c r="VKN40" s="26"/>
      <c r="VKO40" s="27"/>
      <c r="VKP40" s="26"/>
      <c r="VKQ40" s="27"/>
      <c r="VKR40" s="26"/>
      <c r="VKS40" s="27"/>
      <c r="VKT40" s="26"/>
      <c r="VKU40" s="27"/>
      <c r="VKV40" s="26"/>
      <c r="VKW40" s="27"/>
      <c r="VKX40" s="26"/>
      <c r="VKY40" s="27"/>
      <c r="VKZ40" s="26"/>
      <c r="VLA40" s="27"/>
      <c r="VLB40" s="26"/>
      <c r="VLC40" s="27"/>
      <c r="VLD40" s="26"/>
      <c r="VLE40" s="27"/>
      <c r="VLF40" s="26"/>
      <c r="VLG40" s="27"/>
      <c r="VLH40" s="26"/>
      <c r="VLI40" s="27"/>
      <c r="VLJ40" s="26"/>
      <c r="VLK40" s="27"/>
      <c r="VLL40" s="26"/>
      <c r="VLM40" s="27"/>
      <c r="VLN40" s="26"/>
      <c r="VLO40" s="27"/>
      <c r="VLP40" s="26"/>
      <c r="VLQ40" s="27"/>
      <c r="VLR40" s="26"/>
      <c r="VLS40" s="27"/>
      <c r="VLT40" s="26"/>
      <c r="VLU40" s="27"/>
      <c r="VLV40" s="26"/>
      <c r="VLW40" s="27"/>
      <c r="VLX40" s="26"/>
      <c r="VLY40" s="27"/>
      <c r="VLZ40" s="26"/>
      <c r="VMA40" s="27"/>
      <c r="VMB40" s="26"/>
      <c r="VMC40" s="27"/>
      <c r="VMD40" s="26"/>
      <c r="VME40" s="27"/>
      <c r="VMF40" s="26"/>
      <c r="VMG40" s="27"/>
      <c r="VMH40" s="26"/>
      <c r="VMI40" s="27"/>
      <c r="VMJ40" s="26"/>
      <c r="VMK40" s="27"/>
      <c r="VML40" s="26"/>
      <c r="VMM40" s="27"/>
      <c r="VMN40" s="26"/>
      <c r="VMO40" s="27"/>
      <c r="VMP40" s="26"/>
      <c r="VMQ40" s="27"/>
      <c r="VMR40" s="26"/>
      <c r="VMS40" s="27"/>
      <c r="VMT40" s="26"/>
      <c r="VMU40" s="27"/>
      <c r="VMV40" s="26"/>
      <c r="VMW40" s="27"/>
      <c r="VMX40" s="26"/>
      <c r="VMY40" s="27"/>
      <c r="VMZ40" s="26"/>
      <c r="VNA40" s="27"/>
      <c r="VNB40" s="26"/>
      <c r="VNC40" s="27"/>
      <c r="VND40" s="26"/>
      <c r="VNE40" s="27"/>
      <c r="VNF40" s="26"/>
      <c r="VNG40" s="27"/>
      <c r="VNH40" s="26"/>
      <c r="VNI40" s="27"/>
      <c r="VNJ40" s="26"/>
      <c r="VNK40" s="27"/>
      <c r="VNL40" s="26"/>
      <c r="VNM40" s="27"/>
      <c r="VNN40" s="26"/>
      <c r="VNO40" s="27"/>
      <c r="VNP40" s="26"/>
      <c r="VNQ40" s="27"/>
      <c r="VNR40" s="26"/>
      <c r="VNS40" s="27"/>
      <c r="VNT40" s="26"/>
      <c r="VNU40" s="27"/>
      <c r="VNV40" s="26"/>
      <c r="VNW40" s="27"/>
      <c r="VNX40" s="26"/>
      <c r="VNY40" s="27"/>
      <c r="VNZ40" s="26"/>
      <c r="VOA40" s="27"/>
      <c r="VOB40" s="26"/>
      <c r="VOC40" s="27"/>
      <c r="VOD40" s="26"/>
      <c r="VOE40" s="27"/>
      <c r="VOF40" s="26"/>
      <c r="VOG40" s="27"/>
      <c r="VOH40" s="26"/>
      <c r="VOI40" s="27"/>
      <c r="VOJ40" s="26"/>
      <c r="VOK40" s="27"/>
      <c r="VOL40" s="26"/>
      <c r="VOM40" s="27"/>
      <c r="VON40" s="26"/>
      <c r="VOO40" s="27"/>
      <c r="VOP40" s="26"/>
      <c r="VOQ40" s="27"/>
      <c r="VOR40" s="26"/>
      <c r="VOS40" s="27"/>
      <c r="VOT40" s="26"/>
      <c r="VOU40" s="27"/>
      <c r="VOV40" s="26"/>
      <c r="VOW40" s="27"/>
      <c r="VOX40" s="26"/>
      <c r="VOY40" s="27"/>
      <c r="VOZ40" s="26"/>
      <c r="VPA40" s="27"/>
      <c r="VPB40" s="26"/>
      <c r="VPC40" s="27"/>
      <c r="VPD40" s="26"/>
      <c r="VPE40" s="27"/>
      <c r="VPF40" s="26"/>
      <c r="VPG40" s="27"/>
      <c r="VPH40" s="26"/>
      <c r="VPI40" s="27"/>
      <c r="VPJ40" s="26"/>
      <c r="VPK40" s="27"/>
      <c r="VPL40" s="26"/>
      <c r="VPM40" s="27"/>
      <c r="VPN40" s="26"/>
      <c r="VPO40" s="27"/>
      <c r="VPP40" s="26"/>
      <c r="VPQ40" s="27"/>
      <c r="VPR40" s="26"/>
      <c r="VPS40" s="27"/>
      <c r="VPT40" s="26"/>
      <c r="VPU40" s="27"/>
      <c r="VPV40" s="26"/>
      <c r="VPW40" s="27"/>
      <c r="VPX40" s="26"/>
      <c r="VPY40" s="27"/>
      <c r="VPZ40" s="26"/>
      <c r="VQA40" s="27"/>
      <c r="VQB40" s="26"/>
      <c r="VQC40" s="27"/>
      <c r="VQD40" s="26"/>
      <c r="VQE40" s="27"/>
      <c r="VQF40" s="26"/>
      <c r="VQG40" s="27"/>
      <c r="VQH40" s="26"/>
      <c r="VQI40" s="27"/>
      <c r="VQJ40" s="26"/>
      <c r="VQK40" s="27"/>
      <c r="VQL40" s="26"/>
      <c r="VQM40" s="27"/>
      <c r="VQN40" s="26"/>
      <c r="VQO40" s="27"/>
      <c r="VQP40" s="26"/>
      <c r="VQQ40" s="27"/>
      <c r="VQR40" s="26"/>
      <c r="VQS40" s="27"/>
      <c r="VQT40" s="26"/>
      <c r="VQU40" s="27"/>
      <c r="VQV40" s="26"/>
      <c r="VQW40" s="27"/>
      <c r="VQX40" s="26"/>
      <c r="VQY40" s="27"/>
      <c r="VQZ40" s="26"/>
      <c r="VRA40" s="27"/>
      <c r="VRB40" s="26"/>
      <c r="VRC40" s="27"/>
      <c r="VRD40" s="26"/>
      <c r="VRE40" s="27"/>
      <c r="VRF40" s="26"/>
      <c r="VRG40" s="27"/>
      <c r="VRH40" s="26"/>
      <c r="VRI40" s="27"/>
      <c r="VRJ40" s="26"/>
      <c r="VRK40" s="27"/>
      <c r="VRL40" s="26"/>
      <c r="VRM40" s="27"/>
      <c r="VRN40" s="26"/>
      <c r="VRO40" s="27"/>
      <c r="VRP40" s="26"/>
      <c r="VRQ40" s="27"/>
      <c r="VRR40" s="26"/>
      <c r="VRS40" s="27"/>
      <c r="VRT40" s="26"/>
      <c r="VRU40" s="27"/>
      <c r="VRV40" s="26"/>
      <c r="VRW40" s="27"/>
      <c r="VRX40" s="26"/>
      <c r="VRY40" s="27"/>
      <c r="VRZ40" s="26"/>
      <c r="VSA40" s="27"/>
      <c r="VSB40" s="26"/>
      <c r="VSC40" s="27"/>
      <c r="VSD40" s="26"/>
      <c r="VSE40" s="27"/>
      <c r="VSF40" s="26"/>
      <c r="VSG40" s="27"/>
      <c r="VSH40" s="26"/>
      <c r="VSI40" s="27"/>
      <c r="VSJ40" s="26"/>
      <c r="VSK40" s="27"/>
      <c r="VSL40" s="26"/>
      <c r="VSM40" s="27"/>
      <c r="VSN40" s="26"/>
      <c r="VSO40" s="27"/>
      <c r="VSP40" s="26"/>
      <c r="VSQ40" s="27"/>
      <c r="VSR40" s="26"/>
      <c r="VSS40" s="27"/>
      <c r="VST40" s="26"/>
      <c r="VSU40" s="27"/>
      <c r="VSV40" s="26"/>
      <c r="VSW40" s="27"/>
      <c r="VSX40" s="26"/>
      <c r="VSY40" s="27"/>
      <c r="VSZ40" s="26"/>
      <c r="VTA40" s="27"/>
      <c r="VTB40" s="26"/>
      <c r="VTC40" s="27"/>
      <c r="VTD40" s="26"/>
      <c r="VTE40" s="27"/>
      <c r="VTF40" s="26"/>
      <c r="VTG40" s="27"/>
      <c r="VTH40" s="26"/>
      <c r="VTI40" s="27"/>
      <c r="VTJ40" s="26"/>
      <c r="VTK40" s="27"/>
      <c r="VTL40" s="26"/>
      <c r="VTM40" s="27"/>
      <c r="VTN40" s="26"/>
      <c r="VTO40" s="27"/>
      <c r="VTP40" s="26"/>
      <c r="VTQ40" s="27"/>
      <c r="VTR40" s="26"/>
      <c r="VTS40" s="27"/>
      <c r="VTT40" s="26"/>
      <c r="VTU40" s="27"/>
      <c r="VTV40" s="26"/>
      <c r="VTW40" s="27"/>
      <c r="VTX40" s="26"/>
      <c r="VTY40" s="27"/>
      <c r="VTZ40" s="26"/>
      <c r="VUA40" s="27"/>
      <c r="VUB40" s="26"/>
      <c r="VUC40" s="27"/>
      <c r="VUD40" s="26"/>
      <c r="VUE40" s="27"/>
      <c r="VUF40" s="26"/>
      <c r="VUG40" s="27"/>
      <c r="VUH40" s="26"/>
      <c r="VUI40" s="27"/>
      <c r="VUJ40" s="26"/>
      <c r="VUK40" s="27"/>
      <c r="VUL40" s="26"/>
      <c r="VUM40" s="27"/>
      <c r="VUN40" s="26"/>
      <c r="VUO40" s="27"/>
      <c r="VUP40" s="26"/>
      <c r="VUQ40" s="27"/>
      <c r="VUR40" s="26"/>
      <c r="VUS40" s="27"/>
      <c r="VUT40" s="26"/>
      <c r="VUU40" s="27"/>
      <c r="VUV40" s="26"/>
      <c r="VUW40" s="27"/>
      <c r="VUX40" s="26"/>
      <c r="VUY40" s="27"/>
      <c r="VUZ40" s="26"/>
      <c r="VVA40" s="27"/>
      <c r="VVB40" s="26"/>
      <c r="VVC40" s="27"/>
      <c r="VVD40" s="26"/>
      <c r="VVE40" s="27"/>
      <c r="VVF40" s="26"/>
      <c r="VVG40" s="27"/>
      <c r="VVH40" s="26"/>
      <c r="VVI40" s="27"/>
      <c r="VVJ40" s="26"/>
      <c r="VVK40" s="27"/>
      <c r="VVL40" s="26"/>
      <c r="VVM40" s="27"/>
      <c r="VVN40" s="26"/>
      <c r="VVO40" s="27"/>
      <c r="VVP40" s="26"/>
      <c r="VVQ40" s="27"/>
      <c r="VVR40" s="26"/>
      <c r="VVS40" s="27"/>
      <c r="VVT40" s="26"/>
      <c r="VVU40" s="27"/>
      <c r="VVV40" s="26"/>
      <c r="VVW40" s="27"/>
      <c r="VVX40" s="26"/>
      <c r="VVY40" s="27"/>
      <c r="VVZ40" s="26"/>
      <c r="VWA40" s="27"/>
      <c r="VWB40" s="26"/>
      <c r="VWC40" s="27"/>
      <c r="VWD40" s="26"/>
      <c r="VWE40" s="27"/>
      <c r="VWF40" s="26"/>
      <c r="VWG40" s="27"/>
      <c r="VWH40" s="26"/>
      <c r="VWI40" s="27"/>
      <c r="VWJ40" s="26"/>
      <c r="VWK40" s="27"/>
      <c r="VWL40" s="26"/>
      <c r="VWM40" s="27"/>
      <c r="VWN40" s="26"/>
      <c r="VWO40" s="27"/>
      <c r="VWP40" s="26"/>
      <c r="VWQ40" s="27"/>
      <c r="VWR40" s="26"/>
      <c r="VWS40" s="27"/>
      <c r="VWT40" s="26"/>
      <c r="VWU40" s="27"/>
      <c r="VWV40" s="26"/>
      <c r="VWW40" s="27"/>
      <c r="VWX40" s="26"/>
      <c r="VWY40" s="27"/>
      <c r="VWZ40" s="26"/>
      <c r="VXA40" s="27"/>
      <c r="VXB40" s="26"/>
      <c r="VXC40" s="27"/>
      <c r="VXD40" s="26"/>
      <c r="VXE40" s="27"/>
      <c r="VXF40" s="26"/>
      <c r="VXG40" s="27"/>
      <c r="VXH40" s="26"/>
      <c r="VXI40" s="27"/>
      <c r="VXJ40" s="26"/>
      <c r="VXK40" s="27"/>
      <c r="VXL40" s="26"/>
      <c r="VXM40" s="27"/>
      <c r="VXN40" s="26"/>
      <c r="VXO40" s="27"/>
      <c r="VXP40" s="26"/>
      <c r="VXQ40" s="27"/>
      <c r="VXR40" s="26"/>
      <c r="VXS40" s="27"/>
      <c r="VXT40" s="26"/>
      <c r="VXU40" s="27"/>
      <c r="VXV40" s="26"/>
      <c r="VXW40" s="27"/>
      <c r="VXX40" s="26"/>
      <c r="VXY40" s="27"/>
      <c r="VXZ40" s="26"/>
      <c r="VYA40" s="27"/>
      <c r="VYB40" s="26"/>
      <c r="VYC40" s="27"/>
      <c r="VYD40" s="26"/>
      <c r="VYE40" s="27"/>
      <c r="VYF40" s="26"/>
      <c r="VYG40" s="27"/>
      <c r="VYH40" s="26"/>
      <c r="VYI40" s="27"/>
      <c r="VYJ40" s="26"/>
      <c r="VYK40" s="27"/>
      <c r="VYL40" s="26"/>
      <c r="VYM40" s="27"/>
      <c r="VYN40" s="26"/>
      <c r="VYO40" s="27"/>
      <c r="VYP40" s="26"/>
      <c r="VYQ40" s="27"/>
      <c r="VYR40" s="26"/>
      <c r="VYS40" s="27"/>
      <c r="VYT40" s="26"/>
      <c r="VYU40" s="27"/>
      <c r="VYV40" s="26"/>
      <c r="VYW40" s="27"/>
      <c r="VYX40" s="26"/>
      <c r="VYY40" s="27"/>
      <c r="VYZ40" s="26"/>
      <c r="VZA40" s="27"/>
      <c r="VZB40" s="26"/>
      <c r="VZC40" s="27"/>
      <c r="VZD40" s="26"/>
      <c r="VZE40" s="27"/>
      <c r="VZF40" s="26"/>
      <c r="VZG40" s="27"/>
      <c r="VZH40" s="26"/>
      <c r="VZI40" s="27"/>
      <c r="VZJ40" s="26"/>
      <c r="VZK40" s="27"/>
      <c r="VZL40" s="26"/>
      <c r="VZM40" s="27"/>
      <c r="VZN40" s="26"/>
      <c r="VZO40" s="27"/>
      <c r="VZP40" s="26"/>
      <c r="VZQ40" s="27"/>
      <c r="VZR40" s="26"/>
      <c r="VZS40" s="27"/>
      <c r="VZT40" s="26"/>
      <c r="VZU40" s="27"/>
      <c r="VZV40" s="26"/>
      <c r="VZW40" s="27"/>
      <c r="VZX40" s="26"/>
      <c r="VZY40" s="27"/>
      <c r="VZZ40" s="26"/>
      <c r="WAA40" s="27"/>
      <c r="WAB40" s="26"/>
      <c r="WAC40" s="27"/>
      <c r="WAD40" s="26"/>
      <c r="WAE40" s="27"/>
      <c r="WAF40" s="26"/>
      <c r="WAG40" s="27"/>
      <c r="WAH40" s="26"/>
      <c r="WAI40" s="27"/>
      <c r="WAJ40" s="26"/>
      <c r="WAK40" s="27"/>
      <c r="WAL40" s="26"/>
      <c r="WAM40" s="27"/>
      <c r="WAN40" s="26"/>
      <c r="WAO40" s="27"/>
      <c r="WAP40" s="26"/>
      <c r="WAQ40" s="27"/>
      <c r="WAR40" s="26"/>
      <c r="WAS40" s="27"/>
      <c r="WAT40" s="26"/>
      <c r="WAU40" s="27"/>
      <c r="WAV40" s="26"/>
      <c r="WAW40" s="27"/>
      <c r="WAX40" s="26"/>
      <c r="WAY40" s="27"/>
      <c r="WAZ40" s="26"/>
      <c r="WBA40" s="27"/>
      <c r="WBB40" s="26"/>
      <c r="WBC40" s="27"/>
      <c r="WBD40" s="26"/>
      <c r="WBE40" s="27"/>
      <c r="WBF40" s="26"/>
      <c r="WBG40" s="27"/>
      <c r="WBH40" s="26"/>
      <c r="WBI40" s="27"/>
      <c r="WBJ40" s="26"/>
      <c r="WBK40" s="27"/>
      <c r="WBL40" s="26"/>
      <c r="WBM40" s="27"/>
      <c r="WBN40" s="26"/>
      <c r="WBO40" s="27"/>
      <c r="WBP40" s="26"/>
      <c r="WBQ40" s="27"/>
      <c r="WBR40" s="26"/>
      <c r="WBS40" s="27"/>
      <c r="WBT40" s="26"/>
      <c r="WBU40" s="27"/>
      <c r="WBV40" s="26"/>
      <c r="WBW40" s="27"/>
      <c r="WBX40" s="26"/>
      <c r="WBY40" s="27"/>
      <c r="WBZ40" s="26"/>
      <c r="WCA40" s="27"/>
      <c r="WCB40" s="26"/>
      <c r="WCC40" s="27"/>
      <c r="WCD40" s="26"/>
      <c r="WCE40" s="27"/>
      <c r="WCF40" s="26"/>
      <c r="WCG40" s="27"/>
      <c r="WCH40" s="26"/>
      <c r="WCI40" s="27"/>
      <c r="WCJ40" s="26"/>
      <c r="WCK40" s="27"/>
      <c r="WCL40" s="26"/>
      <c r="WCM40" s="27"/>
      <c r="WCN40" s="26"/>
      <c r="WCO40" s="27"/>
      <c r="WCP40" s="26"/>
      <c r="WCQ40" s="27"/>
      <c r="WCR40" s="26"/>
      <c r="WCS40" s="27"/>
      <c r="WCT40" s="26"/>
      <c r="WCU40" s="27"/>
      <c r="WCV40" s="26"/>
      <c r="WCW40" s="27"/>
      <c r="WCX40" s="26"/>
      <c r="WCY40" s="27"/>
      <c r="WCZ40" s="26"/>
      <c r="WDA40" s="27"/>
      <c r="WDB40" s="26"/>
      <c r="WDC40" s="27"/>
      <c r="WDD40" s="26"/>
      <c r="WDE40" s="27"/>
      <c r="WDF40" s="26"/>
      <c r="WDG40" s="27"/>
      <c r="WDH40" s="26"/>
      <c r="WDI40" s="27"/>
      <c r="WDJ40" s="26"/>
      <c r="WDK40" s="27"/>
      <c r="WDL40" s="26"/>
      <c r="WDM40" s="27"/>
      <c r="WDN40" s="26"/>
      <c r="WDO40" s="27"/>
      <c r="WDP40" s="26"/>
      <c r="WDQ40" s="27"/>
      <c r="WDR40" s="26"/>
      <c r="WDS40" s="27"/>
      <c r="WDT40" s="26"/>
      <c r="WDU40" s="27"/>
      <c r="WDV40" s="26"/>
      <c r="WDW40" s="27"/>
      <c r="WDX40" s="26"/>
      <c r="WDY40" s="27"/>
      <c r="WDZ40" s="26"/>
      <c r="WEA40" s="27"/>
      <c r="WEB40" s="26"/>
      <c r="WEC40" s="27"/>
      <c r="WED40" s="26"/>
      <c r="WEE40" s="27"/>
      <c r="WEF40" s="26"/>
      <c r="WEG40" s="27"/>
      <c r="WEH40" s="26"/>
      <c r="WEI40" s="27"/>
      <c r="WEJ40" s="26"/>
      <c r="WEK40" s="27"/>
      <c r="WEL40" s="26"/>
      <c r="WEM40" s="27"/>
      <c r="WEN40" s="26"/>
      <c r="WEO40" s="27"/>
      <c r="WEP40" s="26"/>
      <c r="WEQ40" s="27"/>
      <c r="WER40" s="26"/>
      <c r="WES40" s="27"/>
      <c r="WET40" s="26"/>
      <c r="WEU40" s="27"/>
      <c r="WEV40" s="26"/>
      <c r="WEW40" s="27"/>
      <c r="WEX40" s="26"/>
      <c r="WEY40" s="27"/>
      <c r="WEZ40" s="26"/>
      <c r="WFA40" s="27"/>
      <c r="WFB40" s="26"/>
      <c r="WFC40" s="27"/>
      <c r="WFD40" s="26"/>
      <c r="WFE40" s="27"/>
      <c r="WFF40" s="26"/>
      <c r="WFG40" s="27"/>
      <c r="WFH40" s="26"/>
      <c r="WFI40" s="27"/>
      <c r="WFJ40" s="26"/>
      <c r="WFK40" s="27"/>
      <c r="WFL40" s="26"/>
      <c r="WFM40" s="27"/>
      <c r="WFN40" s="26"/>
      <c r="WFO40" s="27"/>
      <c r="WFP40" s="26"/>
      <c r="WFQ40" s="27"/>
      <c r="WFR40" s="26"/>
      <c r="WFS40" s="27"/>
      <c r="WFT40" s="26"/>
      <c r="WFU40" s="27"/>
      <c r="WFV40" s="26"/>
      <c r="WFW40" s="27"/>
      <c r="WFX40" s="26"/>
      <c r="WFY40" s="27"/>
      <c r="WFZ40" s="26"/>
      <c r="WGA40" s="27"/>
      <c r="WGB40" s="26"/>
      <c r="WGC40" s="27"/>
      <c r="WGD40" s="26"/>
      <c r="WGE40" s="27"/>
      <c r="WGF40" s="26"/>
      <c r="WGG40" s="27"/>
      <c r="WGH40" s="26"/>
      <c r="WGI40" s="27"/>
      <c r="WGJ40" s="26"/>
      <c r="WGK40" s="27"/>
      <c r="WGL40" s="26"/>
      <c r="WGM40" s="27"/>
      <c r="WGN40" s="26"/>
      <c r="WGO40" s="27"/>
      <c r="WGP40" s="26"/>
      <c r="WGQ40" s="27"/>
      <c r="WGR40" s="26"/>
      <c r="WGS40" s="27"/>
      <c r="WGT40" s="26"/>
      <c r="WGU40" s="27"/>
      <c r="WGV40" s="26"/>
      <c r="WGW40" s="27"/>
      <c r="WGX40" s="26"/>
      <c r="WGY40" s="27"/>
      <c r="WGZ40" s="26"/>
      <c r="WHA40" s="27"/>
      <c r="WHB40" s="26"/>
      <c r="WHC40" s="27"/>
      <c r="WHD40" s="26"/>
      <c r="WHE40" s="27"/>
      <c r="WHF40" s="26"/>
      <c r="WHG40" s="27"/>
      <c r="WHH40" s="26"/>
      <c r="WHI40" s="27"/>
      <c r="WHJ40" s="26"/>
      <c r="WHK40" s="27"/>
      <c r="WHL40" s="26"/>
      <c r="WHM40" s="27"/>
      <c r="WHN40" s="26"/>
      <c r="WHO40" s="27"/>
      <c r="WHP40" s="26"/>
      <c r="WHQ40" s="27"/>
      <c r="WHR40" s="26"/>
      <c r="WHS40" s="27"/>
      <c r="WHT40" s="26"/>
      <c r="WHU40" s="27"/>
      <c r="WHV40" s="26"/>
      <c r="WHW40" s="27"/>
      <c r="WHX40" s="26"/>
      <c r="WHY40" s="27"/>
      <c r="WHZ40" s="26"/>
      <c r="WIA40" s="27"/>
      <c r="WIB40" s="26"/>
      <c r="WIC40" s="27"/>
      <c r="WID40" s="26"/>
      <c r="WIE40" s="27"/>
      <c r="WIF40" s="26"/>
      <c r="WIG40" s="27"/>
      <c r="WIH40" s="26"/>
      <c r="WII40" s="27"/>
      <c r="WIJ40" s="26"/>
      <c r="WIK40" s="27"/>
      <c r="WIL40" s="26"/>
      <c r="WIM40" s="27"/>
      <c r="WIN40" s="26"/>
      <c r="WIO40" s="27"/>
      <c r="WIP40" s="26"/>
      <c r="WIQ40" s="27"/>
      <c r="WIR40" s="26"/>
      <c r="WIS40" s="27"/>
      <c r="WIT40" s="26"/>
      <c r="WIU40" s="27"/>
      <c r="WIV40" s="26"/>
      <c r="WIW40" s="27"/>
      <c r="WIX40" s="26"/>
      <c r="WIY40" s="27"/>
      <c r="WIZ40" s="26"/>
      <c r="WJA40" s="27"/>
      <c r="WJB40" s="26"/>
      <c r="WJC40" s="27"/>
      <c r="WJD40" s="26"/>
      <c r="WJE40" s="27"/>
      <c r="WJF40" s="26"/>
      <c r="WJG40" s="27"/>
      <c r="WJH40" s="26"/>
      <c r="WJI40" s="27"/>
      <c r="WJJ40" s="26"/>
      <c r="WJK40" s="27"/>
      <c r="WJL40" s="26"/>
      <c r="WJM40" s="27"/>
      <c r="WJN40" s="26"/>
      <c r="WJO40" s="27"/>
      <c r="WJP40" s="26"/>
      <c r="WJQ40" s="27"/>
      <c r="WJR40" s="26"/>
      <c r="WJS40" s="27"/>
      <c r="WJT40" s="26"/>
      <c r="WJU40" s="27"/>
      <c r="WJV40" s="26"/>
      <c r="WJW40" s="27"/>
      <c r="WJX40" s="26"/>
      <c r="WJY40" s="27"/>
      <c r="WJZ40" s="26"/>
      <c r="WKA40" s="27"/>
      <c r="WKB40" s="26"/>
      <c r="WKC40" s="27"/>
      <c r="WKD40" s="26"/>
      <c r="WKE40" s="27"/>
      <c r="WKF40" s="26"/>
      <c r="WKG40" s="27"/>
      <c r="WKH40" s="26"/>
      <c r="WKI40" s="27"/>
      <c r="WKJ40" s="26"/>
      <c r="WKK40" s="27"/>
      <c r="WKL40" s="26"/>
      <c r="WKM40" s="27"/>
      <c r="WKN40" s="26"/>
      <c r="WKO40" s="27"/>
      <c r="WKP40" s="26"/>
      <c r="WKQ40" s="27"/>
      <c r="WKR40" s="26"/>
      <c r="WKS40" s="27"/>
      <c r="WKT40" s="26"/>
      <c r="WKU40" s="27"/>
      <c r="WKV40" s="26"/>
      <c r="WKW40" s="27"/>
      <c r="WKX40" s="26"/>
      <c r="WKY40" s="27"/>
      <c r="WKZ40" s="26"/>
      <c r="WLA40" s="27"/>
      <c r="WLB40" s="26"/>
      <c r="WLC40" s="27"/>
      <c r="WLD40" s="26"/>
      <c r="WLE40" s="27"/>
      <c r="WLF40" s="26"/>
      <c r="WLG40" s="27"/>
      <c r="WLH40" s="26"/>
      <c r="WLI40" s="27"/>
      <c r="WLJ40" s="26"/>
      <c r="WLK40" s="27"/>
      <c r="WLL40" s="26"/>
      <c r="WLM40" s="27"/>
      <c r="WLN40" s="26"/>
      <c r="WLO40" s="27"/>
      <c r="WLP40" s="26"/>
      <c r="WLQ40" s="27"/>
      <c r="WLR40" s="26"/>
      <c r="WLS40" s="27"/>
      <c r="WLT40" s="26"/>
      <c r="WLU40" s="27"/>
      <c r="WLV40" s="26"/>
      <c r="WLW40" s="27"/>
      <c r="WLX40" s="26"/>
      <c r="WLY40" s="27"/>
      <c r="WLZ40" s="26"/>
      <c r="WMA40" s="27"/>
      <c r="WMB40" s="26"/>
      <c r="WMC40" s="27"/>
      <c r="WMD40" s="26"/>
      <c r="WME40" s="27"/>
      <c r="WMF40" s="26"/>
      <c r="WMG40" s="27"/>
      <c r="WMH40" s="26"/>
      <c r="WMI40" s="27"/>
      <c r="WMJ40" s="26"/>
      <c r="WMK40" s="27"/>
      <c r="WML40" s="26"/>
      <c r="WMM40" s="27"/>
      <c r="WMN40" s="26"/>
      <c r="WMO40" s="27"/>
      <c r="WMP40" s="26"/>
      <c r="WMQ40" s="27"/>
      <c r="WMR40" s="26"/>
      <c r="WMS40" s="27"/>
      <c r="WMT40" s="26"/>
      <c r="WMU40" s="27"/>
      <c r="WMV40" s="26"/>
      <c r="WMW40" s="27"/>
      <c r="WMX40" s="26"/>
      <c r="WMY40" s="27"/>
      <c r="WMZ40" s="26"/>
      <c r="WNA40" s="27"/>
      <c r="WNB40" s="26"/>
      <c r="WNC40" s="27"/>
      <c r="WND40" s="26"/>
      <c r="WNE40" s="27"/>
      <c r="WNF40" s="26"/>
      <c r="WNG40" s="27"/>
      <c r="WNH40" s="26"/>
      <c r="WNI40" s="27"/>
      <c r="WNJ40" s="26"/>
      <c r="WNK40" s="27"/>
      <c r="WNL40" s="26"/>
      <c r="WNM40" s="27"/>
      <c r="WNN40" s="26"/>
      <c r="WNO40" s="27"/>
      <c r="WNP40" s="26"/>
      <c r="WNQ40" s="27"/>
      <c r="WNR40" s="26"/>
      <c r="WNS40" s="27"/>
      <c r="WNT40" s="26"/>
      <c r="WNU40" s="27"/>
      <c r="WNV40" s="26"/>
      <c r="WNW40" s="27"/>
      <c r="WNX40" s="26"/>
      <c r="WNY40" s="27"/>
      <c r="WNZ40" s="26"/>
      <c r="WOA40" s="27"/>
      <c r="WOB40" s="26"/>
      <c r="WOC40" s="27"/>
      <c r="WOD40" s="26"/>
      <c r="WOE40" s="27"/>
      <c r="WOF40" s="26"/>
      <c r="WOG40" s="27"/>
      <c r="WOH40" s="26"/>
      <c r="WOI40" s="27"/>
      <c r="WOJ40" s="26"/>
      <c r="WOK40" s="27"/>
      <c r="WOL40" s="26"/>
      <c r="WOM40" s="27"/>
      <c r="WON40" s="26"/>
      <c r="WOO40" s="27"/>
      <c r="WOP40" s="26"/>
      <c r="WOQ40" s="27"/>
      <c r="WOR40" s="26"/>
      <c r="WOS40" s="27"/>
      <c r="WOT40" s="26"/>
      <c r="WOU40" s="27"/>
      <c r="WOV40" s="26"/>
      <c r="WOW40" s="27"/>
      <c r="WOX40" s="26"/>
      <c r="WOY40" s="27"/>
      <c r="WOZ40" s="26"/>
      <c r="WPA40" s="27"/>
      <c r="WPB40" s="26"/>
      <c r="WPC40" s="27"/>
      <c r="WPD40" s="26"/>
      <c r="WPE40" s="27"/>
      <c r="WPF40" s="26"/>
      <c r="WPG40" s="27"/>
      <c r="WPH40" s="26"/>
      <c r="WPI40" s="27"/>
      <c r="WPJ40" s="26"/>
      <c r="WPK40" s="27"/>
      <c r="WPL40" s="26"/>
      <c r="WPM40" s="27"/>
      <c r="WPN40" s="26"/>
      <c r="WPO40" s="27"/>
      <c r="WPP40" s="26"/>
      <c r="WPQ40" s="27"/>
      <c r="WPR40" s="26"/>
      <c r="WPS40" s="27"/>
      <c r="WPT40" s="26"/>
      <c r="WPU40" s="27"/>
      <c r="WPV40" s="26"/>
      <c r="WPW40" s="27"/>
      <c r="WPX40" s="26"/>
      <c r="WPY40" s="27"/>
      <c r="WPZ40" s="26"/>
      <c r="WQA40" s="27"/>
      <c r="WQB40" s="26"/>
      <c r="WQC40" s="27"/>
      <c r="WQD40" s="26"/>
      <c r="WQE40" s="27"/>
      <c r="WQF40" s="26"/>
      <c r="WQG40" s="27"/>
      <c r="WQH40" s="26"/>
      <c r="WQI40" s="27"/>
      <c r="WQJ40" s="26"/>
      <c r="WQK40" s="27"/>
      <c r="WQL40" s="26"/>
      <c r="WQM40" s="27"/>
      <c r="WQN40" s="26"/>
      <c r="WQO40" s="27"/>
      <c r="WQP40" s="26"/>
      <c r="WQQ40" s="27"/>
      <c r="WQR40" s="26"/>
      <c r="WQS40" s="27"/>
      <c r="WQT40" s="26"/>
      <c r="WQU40" s="27"/>
      <c r="WQV40" s="26"/>
      <c r="WQW40" s="27"/>
      <c r="WQX40" s="26"/>
      <c r="WQY40" s="27"/>
      <c r="WQZ40" s="26"/>
      <c r="WRA40" s="27"/>
      <c r="WRB40" s="26"/>
      <c r="WRC40" s="27"/>
      <c r="WRD40" s="26"/>
      <c r="WRE40" s="27"/>
      <c r="WRF40" s="26"/>
      <c r="WRG40" s="27"/>
      <c r="WRH40" s="26"/>
      <c r="WRI40" s="27"/>
      <c r="WRJ40" s="26"/>
      <c r="WRK40" s="27"/>
      <c r="WRL40" s="26"/>
      <c r="WRM40" s="27"/>
      <c r="WRN40" s="26"/>
      <c r="WRO40" s="27"/>
      <c r="WRP40" s="26"/>
      <c r="WRQ40" s="27"/>
      <c r="WRR40" s="26"/>
      <c r="WRS40" s="27"/>
      <c r="WRT40" s="26"/>
      <c r="WRU40" s="27"/>
      <c r="WRV40" s="26"/>
      <c r="WRW40" s="27"/>
      <c r="WRX40" s="26"/>
      <c r="WRY40" s="27"/>
      <c r="WRZ40" s="26"/>
      <c r="WSA40" s="27"/>
      <c r="WSB40" s="26"/>
      <c r="WSC40" s="27"/>
      <c r="WSD40" s="26"/>
      <c r="WSE40" s="27"/>
      <c r="WSF40" s="26"/>
      <c r="WSG40" s="27"/>
      <c r="WSH40" s="26"/>
      <c r="WSI40" s="27"/>
      <c r="WSJ40" s="26"/>
      <c r="WSK40" s="27"/>
      <c r="WSL40" s="26"/>
      <c r="WSM40" s="27"/>
      <c r="WSN40" s="26"/>
      <c r="WSO40" s="27"/>
      <c r="WSP40" s="26"/>
      <c r="WSQ40" s="27"/>
      <c r="WSR40" s="26"/>
      <c r="WSS40" s="27"/>
      <c r="WST40" s="26"/>
      <c r="WSU40" s="27"/>
      <c r="WSV40" s="26"/>
      <c r="WSW40" s="27"/>
      <c r="WSX40" s="26"/>
      <c r="WSY40" s="27"/>
      <c r="WSZ40" s="26"/>
      <c r="WTA40" s="27"/>
      <c r="WTB40" s="26"/>
      <c r="WTC40" s="27"/>
      <c r="WTD40" s="26"/>
      <c r="WTE40" s="27"/>
      <c r="WTF40" s="26"/>
      <c r="WTG40" s="27"/>
      <c r="WTH40" s="26"/>
      <c r="WTI40" s="27"/>
      <c r="WTJ40" s="26"/>
      <c r="WTK40" s="27"/>
      <c r="WTL40" s="26"/>
      <c r="WTM40" s="27"/>
      <c r="WTN40" s="26"/>
      <c r="WTO40" s="27"/>
      <c r="WTP40" s="26"/>
      <c r="WTQ40" s="27"/>
      <c r="WTR40" s="26"/>
      <c r="WTS40" s="27"/>
      <c r="WTT40" s="26"/>
      <c r="WTU40" s="27"/>
      <c r="WTV40" s="26"/>
      <c r="WTW40" s="27"/>
      <c r="WTX40" s="26"/>
      <c r="WTY40" s="27"/>
      <c r="WTZ40" s="26"/>
      <c r="WUA40" s="27"/>
      <c r="WUB40" s="26"/>
      <c r="WUC40" s="27"/>
      <c r="WUD40" s="26"/>
      <c r="WUE40" s="27"/>
      <c r="WUF40" s="26"/>
      <c r="WUG40" s="27"/>
      <c r="WUH40" s="26"/>
      <c r="WUI40" s="27"/>
      <c r="WUJ40" s="26"/>
      <c r="WUK40" s="27"/>
      <c r="WUL40" s="26"/>
      <c r="WUM40" s="27"/>
      <c r="WUN40" s="26"/>
      <c r="WUO40" s="27"/>
      <c r="WUP40" s="26"/>
      <c r="WUQ40" s="27"/>
      <c r="WUR40" s="26"/>
      <c r="WUS40" s="27"/>
      <c r="WUT40" s="26"/>
      <c r="WUU40" s="27"/>
      <c r="WUV40" s="26"/>
      <c r="WUW40" s="27"/>
      <c r="WUX40" s="26"/>
      <c r="WUY40" s="27"/>
      <c r="WUZ40" s="26"/>
      <c r="WVA40" s="27"/>
      <c r="WVB40" s="26"/>
      <c r="WVC40" s="27"/>
      <c r="WVD40" s="26"/>
      <c r="WVE40" s="27"/>
      <c r="WVF40" s="26"/>
      <c r="WVG40" s="27"/>
      <c r="WVH40" s="26"/>
      <c r="WVI40" s="27"/>
      <c r="WVJ40" s="26"/>
      <c r="WVK40" s="27"/>
      <c r="WVL40" s="26"/>
      <c r="WVM40" s="27"/>
      <c r="WVN40" s="26"/>
      <c r="WVO40" s="27"/>
      <c r="WVP40" s="26"/>
      <c r="WVQ40" s="27"/>
      <c r="WVR40" s="26"/>
      <c r="WVS40" s="27"/>
      <c r="WVT40" s="26"/>
      <c r="WVU40" s="27"/>
      <c r="WVV40" s="26"/>
      <c r="WVW40" s="27"/>
      <c r="WVX40" s="26"/>
      <c r="WVY40" s="27"/>
      <c r="WVZ40" s="26"/>
      <c r="WWA40" s="27"/>
      <c r="WWB40" s="26"/>
      <c r="WWC40" s="27"/>
      <c r="WWD40" s="26"/>
      <c r="WWE40" s="27"/>
      <c r="WWF40" s="26"/>
      <c r="WWG40" s="27"/>
      <c r="WWH40" s="26"/>
      <c r="WWI40" s="27"/>
      <c r="WWJ40" s="26"/>
      <c r="WWK40" s="27"/>
      <c r="WWL40" s="26"/>
      <c r="WWM40" s="27"/>
      <c r="WWN40" s="26"/>
      <c r="WWO40" s="27"/>
      <c r="WWP40" s="26"/>
      <c r="WWQ40" s="27"/>
      <c r="WWR40" s="26"/>
      <c r="WWS40" s="27"/>
      <c r="WWT40" s="26"/>
      <c r="WWU40" s="27"/>
      <c r="WWV40" s="26"/>
      <c r="WWW40" s="27"/>
      <c r="WWX40" s="26"/>
      <c r="WWY40" s="27"/>
      <c r="WWZ40" s="26"/>
      <c r="WXA40" s="27"/>
      <c r="WXB40" s="26"/>
      <c r="WXC40" s="27"/>
      <c r="WXD40" s="26"/>
      <c r="WXE40" s="27"/>
      <c r="WXF40" s="26"/>
      <c r="WXG40" s="27"/>
      <c r="WXH40" s="26"/>
      <c r="WXI40" s="27"/>
      <c r="WXJ40" s="26"/>
      <c r="WXK40" s="27"/>
      <c r="WXL40" s="26"/>
      <c r="WXM40" s="27"/>
      <c r="WXN40" s="26"/>
      <c r="WXO40" s="27"/>
      <c r="WXP40" s="26"/>
      <c r="WXQ40" s="27"/>
      <c r="WXR40" s="26"/>
      <c r="WXS40" s="27"/>
      <c r="WXT40" s="26"/>
      <c r="WXU40" s="27"/>
      <c r="WXV40" s="26"/>
      <c r="WXW40" s="27"/>
      <c r="WXX40" s="26"/>
      <c r="WXY40" s="27"/>
      <c r="WXZ40" s="26"/>
      <c r="WYA40" s="27"/>
      <c r="WYB40" s="26"/>
      <c r="WYC40" s="27"/>
      <c r="WYD40" s="26"/>
      <c r="WYE40" s="27"/>
      <c r="WYF40" s="26"/>
      <c r="WYG40" s="27"/>
      <c r="WYH40" s="26"/>
      <c r="WYI40" s="27"/>
      <c r="WYJ40" s="26"/>
      <c r="WYK40" s="27"/>
      <c r="WYL40" s="26"/>
      <c r="WYM40" s="27"/>
      <c r="WYN40" s="26"/>
      <c r="WYO40" s="27"/>
      <c r="WYP40" s="26"/>
      <c r="WYQ40" s="27"/>
      <c r="WYR40" s="26"/>
      <c r="WYS40" s="27"/>
      <c r="WYT40" s="26"/>
      <c r="WYU40" s="27"/>
      <c r="WYV40" s="26"/>
      <c r="WYW40" s="27"/>
      <c r="WYX40" s="26"/>
      <c r="WYY40" s="27"/>
      <c r="WYZ40" s="26"/>
      <c r="WZA40" s="27"/>
      <c r="WZB40" s="26"/>
      <c r="WZC40" s="27"/>
      <c r="WZD40" s="26"/>
      <c r="WZE40" s="27"/>
      <c r="WZF40" s="26"/>
      <c r="WZG40" s="27"/>
      <c r="WZH40" s="26"/>
      <c r="WZI40" s="27"/>
      <c r="WZJ40" s="26"/>
      <c r="WZK40" s="27"/>
      <c r="WZL40" s="26"/>
      <c r="WZM40" s="27"/>
      <c r="WZN40" s="26"/>
      <c r="WZO40" s="27"/>
      <c r="WZP40" s="26"/>
      <c r="WZQ40" s="27"/>
      <c r="WZR40" s="26"/>
      <c r="WZS40" s="27"/>
      <c r="WZT40" s="26"/>
      <c r="WZU40" s="27"/>
      <c r="WZV40" s="26"/>
      <c r="WZW40" s="27"/>
      <c r="WZX40" s="26"/>
      <c r="WZY40" s="27"/>
      <c r="WZZ40" s="26"/>
      <c r="XAA40" s="27"/>
      <c r="XAB40" s="26"/>
      <c r="XAC40" s="27"/>
      <c r="XAD40" s="26"/>
      <c r="XAE40" s="27"/>
      <c r="XAF40" s="26"/>
      <c r="XAG40" s="27"/>
      <c r="XAH40" s="26"/>
      <c r="XAI40" s="27"/>
      <c r="XAJ40" s="26"/>
      <c r="XAK40" s="27"/>
      <c r="XAL40" s="26"/>
      <c r="XAM40" s="27"/>
      <c r="XAN40" s="26"/>
      <c r="XAO40" s="27"/>
      <c r="XAP40" s="26"/>
      <c r="XAQ40" s="27"/>
      <c r="XAR40" s="26"/>
      <c r="XAS40" s="27"/>
      <c r="XAT40" s="26"/>
      <c r="XAU40" s="27"/>
      <c r="XAV40" s="26"/>
      <c r="XAW40" s="27"/>
      <c r="XAX40" s="26"/>
      <c r="XAY40" s="27"/>
      <c r="XAZ40" s="26"/>
      <c r="XBA40" s="27"/>
      <c r="XBB40" s="26"/>
      <c r="XBC40" s="27"/>
      <c r="XBD40" s="26"/>
      <c r="XBE40" s="27"/>
      <c r="XBF40" s="26"/>
      <c r="XBG40" s="27"/>
      <c r="XBH40" s="26"/>
      <c r="XBI40" s="27"/>
      <c r="XBJ40" s="26"/>
      <c r="XBK40" s="27"/>
      <c r="XBL40" s="26"/>
      <c r="XBM40" s="27"/>
      <c r="XBN40" s="26"/>
      <c r="XBO40" s="27"/>
      <c r="XBP40" s="26"/>
      <c r="XBQ40" s="27"/>
      <c r="XBR40" s="26"/>
      <c r="XBS40" s="27"/>
      <c r="XBT40" s="26"/>
      <c r="XBU40" s="27"/>
      <c r="XBV40" s="26"/>
      <c r="XBW40" s="27"/>
      <c r="XBX40" s="26"/>
      <c r="XBY40" s="27"/>
      <c r="XBZ40" s="26"/>
      <c r="XCA40" s="27"/>
      <c r="XCB40" s="26"/>
      <c r="XCC40" s="27"/>
      <c r="XCD40" s="26"/>
      <c r="XCE40" s="27"/>
      <c r="XCF40" s="26"/>
      <c r="XCG40" s="27"/>
      <c r="XCH40" s="26"/>
      <c r="XCI40" s="27"/>
      <c r="XCJ40" s="26"/>
      <c r="XCK40" s="27"/>
      <c r="XCL40" s="26"/>
      <c r="XCM40" s="27"/>
      <c r="XCN40" s="26"/>
      <c r="XCO40" s="27"/>
      <c r="XCP40" s="26"/>
      <c r="XCQ40" s="27"/>
      <c r="XCR40" s="26"/>
      <c r="XCS40" s="27"/>
      <c r="XCT40" s="26"/>
      <c r="XCU40" s="27"/>
      <c r="XCV40" s="26"/>
      <c r="XCW40" s="27"/>
      <c r="XCX40" s="26"/>
      <c r="XCY40" s="27"/>
      <c r="XCZ40" s="26"/>
      <c r="XDA40" s="27"/>
      <c r="XDB40" s="26"/>
      <c r="XDC40" s="27"/>
      <c r="XDD40" s="26"/>
      <c r="XDE40" s="27"/>
      <c r="XDF40" s="26"/>
      <c r="XDG40" s="27"/>
      <c r="XDH40" s="26"/>
      <c r="XDI40" s="27"/>
      <c r="XDJ40" s="26"/>
      <c r="XDK40" s="27"/>
      <c r="XDL40" s="26"/>
      <c r="XDM40" s="27"/>
      <c r="XDN40" s="26"/>
      <c r="XDO40" s="27"/>
      <c r="XDP40" s="26"/>
      <c r="XDQ40" s="27"/>
      <c r="XDR40" s="26"/>
      <c r="XDS40" s="27"/>
      <c r="XDT40" s="26"/>
      <c r="XDU40" s="27"/>
      <c r="XDV40" s="26"/>
      <c r="XDW40" s="27"/>
      <c r="XDX40" s="26"/>
      <c r="XDY40" s="27"/>
      <c r="XDZ40" s="26"/>
      <c r="XEA40" s="27"/>
      <c r="XEB40" s="26"/>
      <c r="XEC40" s="27"/>
      <c r="XED40" s="26"/>
      <c r="XEE40" s="27"/>
      <c r="XEF40" s="26"/>
      <c r="XEG40" s="27"/>
      <c r="XEH40" s="26"/>
      <c r="XEI40" s="27"/>
      <c r="XEJ40" s="26"/>
      <c r="XEK40" s="27"/>
      <c r="XEL40" s="26"/>
      <c r="XEM40" s="27"/>
      <c r="XEN40" s="26"/>
      <c r="XEO40" s="27"/>
      <c r="XEP40" s="26"/>
      <c r="XEQ40" s="27"/>
      <c r="XER40" s="26"/>
      <c r="XES40" s="27"/>
      <c r="XET40" s="26"/>
      <c r="XEU40" s="27"/>
      <c r="XEV40" s="26"/>
      <c r="XEW40" s="27"/>
      <c r="XEX40" s="26"/>
      <c r="XEY40" s="27"/>
      <c r="XEZ40" s="26"/>
      <c r="XFA40" s="27"/>
      <c r="XFB40" s="26"/>
      <c r="XFC40" s="27"/>
    </row>
    <row r="41" spans="2:16383" s="28" customFormat="1" ht="56" customHeight="1" thickBot="1">
      <c r="B41" s="35"/>
      <c r="C41" s="686" t="s">
        <v>5</v>
      </c>
      <c r="D41" s="687">
        <f>记录仪!$D$11</f>
        <v>2.3780000000000001</v>
      </c>
      <c r="E41" s="37" t="s">
        <v>16</v>
      </c>
      <c r="F41" s="632">
        <f>INDEX(神经网络!$F$10:$BN$70,MATCH(ROUND(卓尔金历!D46*2,1)/2,神经网络!$D$10:$D$70,0),MATCH(ROUND(卓尔金历!D44*2,1)/2,神经网络!$F$8:$BN$8,0))</f>
        <v>1.3798742358789167</v>
      </c>
      <c r="G41" s="633"/>
      <c r="H41" s="456">
        <f>(F41+H42)/2</f>
        <v>1.5470549820038737</v>
      </c>
      <c r="I41" s="34" t="s">
        <v>183</v>
      </c>
      <c r="J41" s="29"/>
      <c r="K41" s="258"/>
      <c r="L41" s="217"/>
      <c r="M41" s="217"/>
      <c r="N41" s="217"/>
      <c r="O41" s="34"/>
      <c r="P41" s="34"/>
      <c r="Q41" s="34"/>
      <c r="R41" s="34"/>
      <c r="S41" s="34"/>
      <c r="T41" s="34"/>
      <c r="U41" s="34"/>
      <c r="V41" s="217"/>
      <c r="W41" s="217"/>
      <c r="X41" s="217"/>
      <c r="Y41" s="258"/>
      <c r="Z41" s="29"/>
      <c r="AA41" s="30"/>
      <c r="AB41" s="29"/>
      <c r="AC41" s="30"/>
      <c r="AD41" s="29"/>
      <c r="AE41" s="30"/>
      <c r="AF41" s="29"/>
      <c r="AG41" s="30"/>
      <c r="AH41" s="29"/>
      <c r="AI41" s="30"/>
      <c r="AJ41" s="29"/>
      <c r="AK41" s="30"/>
      <c r="AL41" s="29"/>
      <c r="AM41" s="30"/>
      <c r="AN41" s="29"/>
      <c r="AO41" s="30"/>
      <c r="AP41" s="29"/>
      <c r="AQ41" s="30"/>
      <c r="AR41" s="29"/>
      <c r="AS41" s="30"/>
      <c r="AT41" s="29"/>
      <c r="AU41" s="30"/>
      <c r="AV41" s="29"/>
      <c r="AW41" s="30"/>
      <c r="AX41" s="29"/>
      <c r="AY41" s="30"/>
      <c r="AZ41" s="29"/>
      <c r="BA41" s="30"/>
      <c r="BB41" s="29"/>
      <c r="BC41" s="30"/>
      <c r="BD41" s="29"/>
      <c r="BE41" s="30"/>
      <c r="BF41" s="29"/>
      <c r="BG41" s="30"/>
      <c r="BH41" s="29"/>
      <c r="BI41" s="30"/>
      <c r="BJ41" s="29"/>
      <c r="BK41" s="30"/>
      <c r="BL41" s="29"/>
      <c r="BM41" s="30"/>
      <c r="BN41" s="29"/>
      <c r="BO41" s="30"/>
      <c r="BP41" s="29"/>
      <c r="BQ41" s="30"/>
      <c r="BR41" s="29"/>
      <c r="BS41" s="30"/>
      <c r="BT41" s="29"/>
      <c r="BU41" s="30"/>
      <c r="BV41" s="29"/>
      <c r="BW41" s="30"/>
      <c r="BX41" s="29"/>
      <c r="BY41" s="30"/>
      <c r="BZ41" s="29"/>
      <c r="CA41" s="30"/>
      <c r="CB41" s="29"/>
      <c r="CC41" s="30"/>
      <c r="CD41" s="29"/>
      <c r="CE41" s="30"/>
      <c r="CF41" s="29"/>
      <c r="CG41" s="30"/>
      <c r="CH41" s="29"/>
      <c r="CI41" s="30"/>
      <c r="CJ41" s="29"/>
      <c r="CK41" s="30"/>
      <c r="CL41" s="29"/>
      <c r="CM41" s="30"/>
      <c r="CN41" s="29"/>
      <c r="CO41" s="30"/>
      <c r="CP41" s="29"/>
      <c r="CQ41" s="30"/>
      <c r="CR41" s="29"/>
      <c r="CS41" s="30"/>
      <c r="CT41" s="29"/>
      <c r="CU41" s="30"/>
      <c r="CV41" s="29"/>
      <c r="CW41" s="30"/>
      <c r="CX41" s="29"/>
      <c r="CY41" s="30"/>
      <c r="CZ41" s="29"/>
      <c r="DA41" s="30"/>
      <c r="DB41" s="29"/>
      <c r="DC41" s="30"/>
      <c r="DD41" s="29"/>
      <c r="DE41" s="30"/>
      <c r="DF41" s="29"/>
      <c r="DG41" s="30"/>
      <c r="DH41" s="29"/>
      <c r="DI41" s="30"/>
      <c r="DJ41" s="29"/>
      <c r="DK41" s="30"/>
      <c r="DL41" s="29"/>
      <c r="DM41" s="30"/>
      <c r="DN41" s="29"/>
      <c r="DO41" s="30"/>
      <c r="DP41" s="29"/>
      <c r="DQ41" s="30"/>
      <c r="DR41" s="29"/>
      <c r="DS41" s="30"/>
      <c r="DT41" s="29"/>
      <c r="DU41" s="30"/>
      <c r="DV41" s="29"/>
      <c r="DW41" s="30"/>
      <c r="DX41" s="29"/>
      <c r="DY41" s="30"/>
      <c r="DZ41" s="29"/>
      <c r="EA41" s="30"/>
      <c r="EB41" s="29"/>
      <c r="EC41" s="30"/>
      <c r="ED41" s="29"/>
      <c r="EE41" s="30"/>
      <c r="EF41" s="29"/>
      <c r="EG41" s="30"/>
      <c r="EH41" s="29"/>
      <c r="EI41" s="30"/>
      <c r="EJ41" s="29"/>
      <c r="EK41" s="30"/>
      <c r="EL41" s="29"/>
      <c r="EM41" s="30"/>
      <c r="EN41" s="29"/>
      <c r="EO41" s="30"/>
      <c r="EP41" s="29"/>
      <c r="EQ41" s="30"/>
      <c r="ER41" s="29"/>
      <c r="ES41" s="30"/>
      <c r="ET41" s="29"/>
      <c r="EU41" s="30"/>
      <c r="EV41" s="29"/>
      <c r="EW41" s="30"/>
      <c r="EX41" s="29"/>
      <c r="EY41" s="30"/>
      <c r="EZ41" s="29"/>
      <c r="FA41" s="30"/>
      <c r="FB41" s="29"/>
      <c r="FC41" s="30"/>
      <c r="FD41" s="29"/>
      <c r="FE41" s="30"/>
      <c r="FF41" s="29"/>
      <c r="FG41" s="30"/>
      <c r="FH41" s="29"/>
      <c r="FI41" s="30"/>
      <c r="FJ41" s="29"/>
      <c r="FK41" s="30"/>
      <c r="FL41" s="29"/>
      <c r="FM41" s="30"/>
      <c r="FN41" s="29"/>
      <c r="FO41" s="30"/>
      <c r="FP41" s="29"/>
      <c r="FQ41" s="30"/>
      <c r="FR41" s="29"/>
      <c r="FS41" s="30"/>
      <c r="FT41" s="29"/>
      <c r="FU41" s="30"/>
      <c r="FV41" s="29"/>
      <c r="FW41" s="30"/>
      <c r="FX41" s="29"/>
      <c r="FY41" s="30"/>
      <c r="FZ41" s="29"/>
      <c r="GA41" s="30"/>
      <c r="GB41" s="29"/>
      <c r="GC41" s="30"/>
      <c r="GD41" s="29"/>
      <c r="GE41" s="30"/>
      <c r="GF41" s="29"/>
      <c r="GG41" s="30"/>
      <c r="GH41" s="29"/>
      <c r="GI41" s="30"/>
      <c r="GJ41" s="29"/>
      <c r="GK41" s="30"/>
      <c r="GL41" s="29"/>
      <c r="GM41" s="30"/>
      <c r="GN41" s="29"/>
      <c r="GO41" s="30"/>
      <c r="GP41" s="29"/>
      <c r="GQ41" s="30"/>
      <c r="GR41" s="29"/>
      <c r="GS41" s="30"/>
      <c r="GT41" s="29"/>
      <c r="GU41" s="30"/>
      <c r="GV41" s="29"/>
      <c r="GW41" s="30"/>
      <c r="GX41" s="29"/>
      <c r="GY41" s="30"/>
      <c r="GZ41" s="29"/>
      <c r="HA41" s="30"/>
      <c r="HB41" s="29"/>
      <c r="HC41" s="30"/>
      <c r="HD41" s="29"/>
      <c r="HE41" s="30"/>
      <c r="HF41" s="29"/>
      <c r="HG41" s="30"/>
      <c r="HH41" s="29"/>
      <c r="HI41" s="30"/>
      <c r="HJ41" s="29"/>
      <c r="HK41" s="30"/>
      <c r="HL41" s="29"/>
      <c r="HM41" s="30"/>
      <c r="HN41" s="29"/>
      <c r="HO41" s="30"/>
      <c r="HP41" s="29"/>
      <c r="HQ41" s="30"/>
      <c r="HR41" s="29"/>
      <c r="HS41" s="30"/>
      <c r="HT41" s="29"/>
      <c r="HU41" s="30"/>
      <c r="HV41" s="29"/>
      <c r="HW41" s="30"/>
      <c r="HX41" s="29"/>
      <c r="HY41" s="30"/>
      <c r="HZ41" s="29"/>
      <c r="IA41" s="30"/>
      <c r="IB41" s="29"/>
      <c r="IC41" s="30"/>
      <c r="ID41" s="29"/>
      <c r="IE41" s="30"/>
      <c r="IF41" s="29"/>
      <c r="IG41" s="30"/>
      <c r="IH41" s="29"/>
      <c r="II41" s="30"/>
      <c r="IJ41" s="29"/>
      <c r="IK41" s="30"/>
      <c r="IL41" s="29"/>
      <c r="IM41" s="30"/>
      <c r="IN41" s="29"/>
      <c r="IO41" s="30"/>
      <c r="IP41" s="29"/>
      <c r="IQ41" s="30"/>
      <c r="IR41" s="29"/>
      <c r="IS41" s="30"/>
      <c r="IT41" s="29"/>
      <c r="IU41" s="30"/>
      <c r="IV41" s="29"/>
      <c r="IW41" s="30"/>
      <c r="IX41" s="29"/>
      <c r="IY41" s="30"/>
      <c r="IZ41" s="29"/>
      <c r="JA41" s="30"/>
      <c r="JB41" s="29"/>
      <c r="JC41" s="30"/>
      <c r="JD41" s="29"/>
      <c r="JE41" s="30"/>
      <c r="JF41" s="29"/>
      <c r="JG41" s="30"/>
      <c r="JH41" s="29"/>
      <c r="JI41" s="30"/>
      <c r="JJ41" s="29"/>
      <c r="JK41" s="30"/>
      <c r="JL41" s="29"/>
      <c r="JM41" s="30"/>
      <c r="JN41" s="29"/>
      <c r="JO41" s="30"/>
      <c r="JP41" s="29"/>
      <c r="JQ41" s="30"/>
      <c r="JR41" s="29"/>
      <c r="JS41" s="30"/>
      <c r="JT41" s="29"/>
      <c r="JU41" s="30"/>
      <c r="JV41" s="29"/>
      <c r="JW41" s="30"/>
      <c r="JX41" s="29"/>
      <c r="JY41" s="30"/>
      <c r="JZ41" s="29"/>
      <c r="KA41" s="30"/>
      <c r="KB41" s="29"/>
      <c r="KC41" s="30"/>
      <c r="KD41" s="29"/>
      <c r="KE41" s="30"/>
      <c r="KF41" s="29"/>
      <c r="KG41" s="30"/>
      <c r="KH41" s="29"/>
      <c r="KI41" s="30"/>
      <c r="KJ41" s="29"/>
      <c r="KK41" s="30"/>
      <c r="KL41" s="29"/>
      <c r="KM41" s="30"/>
      <c r="KN41" s="29"/>
      <c r="KO41" s="30"/>
      <c r="KP41" s="29"/>
      <c r="KQ41" s="30"/>
      <c r="KR41" s="29"/>
      <c r="KS41" s="30"/>
      <c r="KT41" s="29"/>
      <c r="KU41" s="30"/>
      <c r="KV41" s="29"/>
      <c r="KW41" s="30"/>
      <c r="KX41" s="29"/>
      <c r="KY41" s="30"/>
      <c r="KZ41" s="29"/>
      <c r="LA41" s="30"/>
      <c r="LB41" s="29"/>
      <c r="LC41" s="30"/>
      <c r="LD41" s="29"/>
      <c r="LE41" s="30"/>
      <c r="LF41" s="29"/>
      <c r="LG41" s="30"/>
      <c r="LH41" s="29"/>
      <c r="LI41" s="30"/>
      <c r="LJ41" s="29"/>
      <c r="LK41" s="30"/>
      <c r="LL41" s="29"/>
      <c r="LM41" s="30"/>
      <c r="LN41" s="29"/>
      <c r="LO41" s="30"/>
      <c r="LP41" s="29"/>
      <c r="LQ41" s="30"/>
      <c r="LR41" s="29"/>
      <c r="LS41" s="30"/>
      <c r="LT41" s="29"/>
      <c r="LU41" s="30"/>
      <c r="LV41" s="29"/>
      <c r="LW41" s="30"/>
      <c r="LX41" s="29"/>
      <c r="LY41" s="30"/>
      <c r="LZ41" s="29"/>
      <c r="MA41" s="30"/>
      <c r="MB41" s="29"/>
      <c r="MC41" s="30"/>
      <c r="MD41" s="29"/>
      <c r="ME41" s="30"/>
      <c r="MF41" s="29"/>
      <c r="MG41" s="30"/>
      <c r="MH41" s="29"/>
      <c r="MI41" s="30"/>
      <c r="MJ41" s="29"/>
      <c r="MK41" s="30"/>
      <c r="ML41" s="29"/>
      <c r="MM41" s="30"/>
      <c r="MN41" s="29"/>
      <c r="MO41" s="30"/>
      <c r="MP41" s="29"/>
      <c r="MQ41" s="30"/>
      <c r="MR41" s="29"/>
      <c r="MS41" s="30"/>
      <c r="MT41" s="29"/>
      <c r="MU41" s="30"/>
      <c r="MV41" s="29"/>
      <c r="MW41" s="30"/>
      <c r="MX41" s="29"/>
      <c r="MY41" s="30"/>
      <c r="MZ41" s="29"/>
      <c r="NA41" s="30"/>
      <c r="NB41" s="29"/>
      <c r="NC41" s="30"/>
      <c r="ND41" s="29"/>
      <c r="NE41" s="30"/>
      <c r="NF41" s="29"/>
      <c r="NG41" s="30"/>
      <c r="NH41" s="29"/>
      <c r="NI41" s="30"/>
      <c r="NJ41" s="29"/>
      <c r="NK41" s="30"/>
      <c r="NL41" s="29"/>
      <c r="NM41" s="30"/>
      <c r="NN41" s="29"/>
      <c r="NO41" s="30"/>
      <c r="NP41" s="29"/>
      <c r="NQ41" s="30"/>
      <c r="NR41" s="29"/>
      <c r="NS41" s="30"/>
      <c r="NT41" s="29"/>
      <c r="NU41" s="30"/>
      <c r="NV41" s="29"/>
      <c r="NW41" s="30"/>
      <c r="NX41" s="29"/>
      <c r="NY41" s="30"/>
      <c r="NZ41" s="29"/>
      <c r="OA41" s="30"/>
      <c r="OB41" s="29"/>
      <c r="OC41" s="30"/>
      <c r="OD41" s="29"/>
      <c r="OE41" s="30"/>
      <c r="OF41" s="29"/>
      <c r="OG41" s="30"/>
      <c r="OH41" s="29"/>
      <c r="OI41" s="30"/>
      <c r="OJ41" s="29"/>
      <c r="OK41" s="30"/>
      <c r="OL41" s="29"/>
      <c r="OM41" s="30"/>
      <c r="ON41" s="29"/>
      <c r="OO41" s="30"/>
      <c r="OP41" s="29"/>
      <c r="OQ41" s="30"/>
      <c r="OR41" s="29"/>
      <c r="OS41" s="30"/>
      <c r="OT41" s="29"/>
      <c r="OU41" s="30"/>
      <c r="OV41" s="29"/>
      <c r="OW41" s="30"/>
      <c r="OX41" s="29"/>
      <c r="OY41" s="30"/>
      <c r="OZ41" s="29"/>
      <c r="PA41" s="30"/>
      <c r="PB41" s="29"/>
      <c r="PC41" s="30"/>
      <c r="PD41" s="29"/>
      <c r="PE41" s="30"/>
      <c r="PF41" s="29"/>
      <c r="PG41" s="30"/>
      <c r="PH41" s="29"/>
      <c r="PI41" s="30"/>
      <c r="PJ41" s="29"/>
      <c r="PK41" s="30"/>
      <c r="PL41" s="29"/>
      <c r="PM41" s="30"/>
      <c r="PN41" s="29"/>
      <c r="PO41" s="30"/>
      <c r="PP41" s="29"/>
      <c r="PQ41" s="30"/>
      <c r="PR41" s="29"/>
      <c r="PS41" s="30"/>
      <c r="PT41" s="29"/>
      <c r="PU41" s="30"/>
      <c r="PV41" s="29"/>
      <c r="PW41" s="30"/>
      <c r="PX41" s="29"/>
      <c r="PY41" s="30"/>
      <c r="PZ41" s="29"/>
      <c r="QA41" s="30"/>
      <c r="QB41" s="29"/>
      <c r="QC41" s="30"/>
      <c r="QD41" s="29"/>
      <c r="QE41" s="30"/>
      <c r="QF41" s="29"/>
      <c r="QG41" s="30"/>
      <c r="QH41" s="29"/>
      <c r="QI41" s="30"/>
      <c r="QJ41" s="29"/>
      <c r="QK41" s="30"/>
      <c r="QL41" s="29"/>
      <c r="QM41" s="30"/>
      <c r="QN41" s="29"/>
      <c r="QO41" s="30"/>
      <c r="QP41" s="29"/>
      <c r="QQ41" s="30"/>
      <c r="QR41" s="29"/>
      <c r="QS41" s="30"/>
      <c r="QT41" s="29"/>
      <c r="QU41" s="30"/>
      <c r="QV41" s="29"/>
      <c r="QW41" s="30"/>
      <c r="QX41" s="29"/>
      <c r="QY41" s="30"/>
      <c r="QZ41" s="29"/>
      <c r="RA41" s="30"/>
      <c r="RB41" s="29"/>
      <c r="RC41" s="30"/>
      <c r="RD41" s="29"/>
      <c r="RE41" s="30"/>
      <c r="RF41" s="29"/>
      <c r="RG41" s="30"/>
      <c r="RH41" s="29"/>
      <c r="RI41" s="30"/>
      <c r="RJ41" s="29"/>
      <c r="RK41" s="30"/>
      <c r="RL41" s="29"/>
      <c r="RM41" s="30"/>
      <c r="RN41" s="29"/>
      <c r="RO41" s="30"/>
      <c r="RP41" s="29"/>
      <c r="RQ41" s="30"/>
      <c r="RR41" s="29"/>
      <c r="RS41" s="30"/>
      <c r="RT41" s="29"/>
      <c r="RU41" s="30"/>
      <c r="RV41" s="29"/>
      <c r="RW41" s="30"/>
      <c r="RX41" s="29"/>
      <c r="RY41" s="30"/>
      <c r="RZ41" s="29"/>
      <c r="SA41" s="30"/>
      <c r="SB41" s="29"/>
      <c r="SC41" s="30"/>
      <c r="SD41" s="29"/>
      <c r="SE41" s="30"/>
      <c r="SF41" s="29"/>
      <c r="SG41" s="30"/>
      <c r="SH41" s="29"/>
      <c r="SI41" s="30"/>
      <c r="SJ41" s="29"/>
      <c r="SK41" s="30"/>
      <c r="SL41" s="29"/>
      <c r="SM41" s="30"/>
      <c r="SN41" s="29"/>
      <c r="SO41" s="30"/>
      <c r="SP41" s="29"/>
      <c r="SQ41" s="30"/>
      <c r="SR41" s="29"/>
      <c r="SS41" s="30"/>
      <c r="ST41" s="29"/>
      <c r="SU41" s="30"/>
      <c r="SV41" s="29"/>
      <c r="SW41" s="30"/>
      <c r="SX41" s="29"/>
      <c r="SY41" s="30"/>
      <c r="SZ41" s="29"/>
      <c r="TA41" s="30"/>
      <c r="TB41" s="29"/>
      <c r="TC41" s="30"/>
      <c r="TD41" s="29"/>
      <c r="TE41" s="30"/>
      <c r="TF41" s="29"/>
      <c r="TG41" s="30"/>
      <c r="TH41" s="29"/>
      <c r="TI41" s="30"/>
      <c r="TJ41" s="29"/>
      <c r="TK41" s="30"/>
      <c r="TL41" s="29"/>
      <c r="TM41" s="30"/>
      <c r="TN41" s="29"/>
      <c r="TO41" s="30"/>
      <c r="TP41" s="29"/>
      <c r="TQ41" s="30"/>
      <c r="TR41" s="29"/>
      <c r="TS41" s="30"/>
      <c r="TT41" s="29"/>
      <c r="TU41" s="30"/>
      <c r="TV41" s="29"/>
      <c r="TW41" s="30"/>
      <c r="TX41" s="29"/>
      <c r="TY41" s="30"/>
      <c r="TZ41" s="29"/>
      <c r="UA41" s="30"/>
      <c r="UB41" s="29"/>
      <c r="UC41" s="30"/>
      <c r="UD41" s="29"/>
      <c r="UE41" s="30"/>
      <c r="UF41" s="29"/>
      <c r="UG41" s="30"/>
      <c r="UH41" s="29"/>
      <c r="UI41" s="30"/>
      <c r="UJ41" s="29"/>
      <c r="UK41" s="30"/>
      <c r="UL41" s="29"/>
      <c r="UM41" s="30"/>
      <c r="UN41" s="29"/>
      <c r="UO41" s="30"/>
      <c r="UP41" s="29"/>
      <c r="UQ41" s="30"/>
      <c r="UR41" s="29"/>
      <c r="US41" s="30"/>
      <c r="UT41" s="29"/>
      <c r="UU41" s="30"/>
      <c r="UV41" s="29"/>
      <c r="UW41" s="30"/>
      <c r="UX41" s="29"/>
      <c r="UY41" s="30"/>
      <c r="UZ41" s="29"/>
      <c r="VA41" s="30"/>
      <c r="VB41" s="29"/>
      <c r="VC41" s="30"/>
      <c r="VD41" s="29"/>
      <c r="VE41" s="30"/>
      <c r="VF41" s="29"/>
      <c r="VG41" s="30"/>
      <c r="VH41" s="29"/>
      <c r="VI41" s="30"/>
      <c r="VJ41" s="29"/>
      <c r="VK41" s="30"/>
      <c r="VL41" s="29"/>
      <c r="VM41" s="30"/>
      <c r="VN41" s="29"/>
      <c r="VO41" s="30"/>
      <c r="VP41" s="29"/>
      <c r="VQ41" s="30"/>
      <c r="VR41" s="29"/>
      <c r="VS41" s="30"/>
      <c r="VT41" s="29"/>
      <c r="VU41" s="30"/>
      <c r="VV41" s="29"/>
      <c r="VW41" s="30"/>
      <c r="VX41" s="29"/>
      <c r="VY41" s="30"/>
      <c r="VZ41" s="29"/>
      <c r="WA41" s="30"/>
      <c r="WB41" s="29"/>
      <c r="WC41" s="30"/>
      <c r="WD41" s="29"/>
      <c r="WE41" s="30"/>
      <c r="WF41" s="29"/>
      <c r="WG41" s="30"/>
      <c r="WH41" s="29"/>
      <c r="WI41" s="30"/>
      <c r="WJ41" s="29"/>
      <c r="WK41" s="30"/>
      <c r="WL41" s="29"/>
      <c r="WM41" s="30"/>
      <c r="WN41" s="29"/>
      <c r="WO41" s="30"/>
      <c r="WP41" s="29"/>
      <c r="WQ41" s="30"/>
      <c r="WR41" s="29"/>
      <c r="WS41" s="30"/>
      <c r="WT41" s="29"/>
      <c r="WU41" s="30"/>
      <c r="WV41" s="29"/>
      <c r="WW41" s="30"/>
      <c r="WX41" s="29"/>
      <c r="WY41" s="30"/>
      <c r="WZ41" s="29"/>
      <c r="XA41" s="30"/>
      <c r="XB41" s="29"/>
      <c r="XC41" s="30"/>
      <c r="XD41" s="29"/>
      <c r="XE41" s="30"/>
      <c r="XF41" s="29"/>
      <c r="XG41" s="30"/>
      <c r="XH41" s="29"/>
      <c r="XI41" s="30"/>
      <c r="XJ41" s="29"/>
      <c r="XK41" s="30"/>
      <c r="XL41" s="29"/>
      <c r="XM41" s="30"/>
      <c r="XN41" s="29"/>
      <c r="XO41" s="30"/>
      <c r="XP41" s="29"/>
      <c r="XQ41" s="30"/>
      <c r="XR41" s="29"/>
      <c r="XS41" s="30"/>
      <c r="XT41" s="29"/>
      <c r="XU41" s="30"/>
      <c r="XV41" s="29"/>
      <c r="XW41" s="30"/>
      <c r="XX41" s="29"/>
      <c r="XY41" s="30"/>
      <c r="XZ41" s="29"/>
      <c r="YA41" s="30"/>
      <c r="YB41" s="29"/>
      <c r="YC41" s="30"/>
      <c r="YD41" s="29"/>
      <c r="YE41" s="30"/>
      <c r="YF41" s="29"/>
      <c r="YG41" s="30"/>
      <c r="YH41" s="29"/>
      <c r="YI41" s="30"/>
      <c r="YJ41" s="29"/>
      <c r="YK41" s="30"/>
      <c r="YL41" s="29"/>
      <c r="YM41" s="30"/>
      <c r="YN41" s="29"/>
      <c r="YO41" s="30"/>
      <c r="YP41" s="29"/>
      <c r="YQ41" s="30"/>
      <c r="YR41" s="29"/>
      <c r="YS41" s="30"/>
      <c r="YT41" s="29"/>
      <c r="YU41" s="30"/>
      <c r="YV41" s="29"/>
      <c r="YW41" s="30"/>
      <c r="YX41" s="29"/>
      <c r="YY41" s="30"/>
      <c r="YZ41" s="29"/>
      <c r="ZA41" s="30"/>
      <c r="ZB41" s="29"/>
      <c r="ZC41" s="30"/>
      <c r="ZD41" s="29"/>
      <c r="ZE41" s="30"/>
      <c r="ZF41" s="29"/>
      <c r="ZG41" s="30"/>
      <c r="ZH41" s="29"/>
      <c r="ZI41" s="30"/>
      <c r="ZJ41" s="29"/>
      <c r="ZK41" s="30"/>
      <c r="ZL41" s="29"/>
      <c r="ZM41" s="30"/>
      <c r="ZN41" s="29"/>
      <c r="ZO41" s="30"/>
      <c r="ZP41" s="29"/>
      <c r="ZQ41" s="30"/>
      <c r="ZR41" s="29"/>
      <c r="ZS41" s="30"/>
      <c r="ZT41" s="29"/>
      <c r="ZU41" s="30"/>
      <c r="ZV41" s="29"/>
      <c r="ZW41" s="30"/>
      <c r="ZX41" s="29"/>
      <c r="ZY41" s="30"/>
      <c r="ZZ41" s="29"/>
      <c r="AAA41" s="30"/>
      <c r="AAB41" s="29"/>
      <c r="AAC41" s="30"/>
      <c r="AAD41" s="29"/>
      <c r="AAE41" s="30"/>
      <c r="AAF41" s="29"/>
      <c r="AAG41" s="30"/>
      <c r="AAH41" s="29"/>
      <c r="AAI41" s="30"/>
      <c r="AAJ41" s="29"/>
      <c r="AAK41" s="30"/>
      <c r="AAL41" s="29"/>
      <c r="AAM41" s="30"/>
      <c r="AAN41" s="29"/>
      <c r="AAO41" s="30"/>
      <c r="AAP41" s="29"/>
      <c r="AAQ41" s="30"/>
      <c r="AAR41" s="29"/>
      <c r="AAS41" s="30"/>
      <c r="AAT41" s="29"/>
      <c r="AAU41" s="30"/>
      <c r="AAV41" s="29"/>
      <c r="AAW41" s="30"/>
      <c r="AAX41" s="29"/>
      <c r="AAY41" s="30"/>
      <c r="AAZ41" s="29"/>
      <c r="ABA41" s="30"/>
      <c r="ABB41" s="29"/>
      <c r="ABC41" s="30"/>
      <c r="ABD41" s="29"/>
      <c r="ABE41" s="30"/>
      <c r="ABF41" s="29"/>
      <c r="ABG41" s="30"/>
      <c r="ABH41" s="29"/>
      <c r="ABI41" s="30"/>
      <c r="ABJ41" s="29"/>
      <c r="ABK41" s="30"/>
      <c r="ABL41" s="29"/>
      <c r="ABM41" s="30"/>
      <c r="ABN41" s="29"/>
      <c r="ABO41" s="30"/>
      <c r="ABP41" s="29"/>
      <c r="ABQ41" s="30"/>
      <c r="ABR41" s="29"/>
      <c r="ABS41" s="30"/>
      <c r="ABT41" s="29"/>
      <c r="ABU41" s="30"/>
      <c r="ABV41" s="29"/>
      <c r="ABW41" s="30"/>
      <c r="ABX41" s="29"/>
      <c r="ABY41" s="30"/>
      <c r="ABZ41" s="29"/>
      <c r="ACA41" s="30"/>
      <c r="ACB41" s="29"/>
      <c r="ACC41" s="30"/>
      <c r="ACD41" s="29"/>
      <c r="ACE41" s="30"/>
      <c r="ACF41" s="29"/>
      <c r="ACG41" s="30"/>
      <c r="ACH41" s="29"/>
      <c r="ACI41" s="30"/>
      <c r="ACJ41" s="29"/>
      <c r="ACK41" s="30"/>
      <c r="ACL41" s="29"/>
      <c r="ACM41" s="30"/>
      <c r="ACN41" s="29"/>
      <c r="ACO41" s="30"/>
      <c r="ACP41" s="29"/>
      <c r="ACQ41" s="30"/>
      <c r="ACR41" s="29"/>
      <c r="ACS41" s="30"/>
      <c r="ACT41" s="29"/>
      <c r="ACU41" s="30"/>
      <c r="ACV41" s="29"/>
      <c r="ACW41" s="30"/>
      <c r="ACX41" s="29"/>
      <c r="ACY41" s="30"/>
      <c r="ACZ41" s="29"/>
      <c r="ADA41" s="30"/>
      <c r="ADB41" s="29"/>
      <c r="ADC41" s="30"/>
      <c r="ADD41" s="29"/>
      <c r="ADE41" s="30"/>
      <c r="ADF41" s="29"/>
      <c r="ADG41" s="30"/>
      <c r="ADH41" s="29"/>
      <c r="ADI41" s="30"/>
      <c r="ADJ41" s="29"/>
      <c r="ADK41" s="30"/>
      <c r="ADL41" s="29"/>
      <c r="ADM41" s="30"/>
      <c r="ADN41" s="29"/>
      <c r="ADO41" s="30"/>
      <c r="ADP41" s="29"/>
      <c r="ADQ41" s="30"/>
      <c r="ADR41" s="29"/>
      <c r="ADS41" s="30"/>
      <c r="ADT41" s="29"/>
      <c r="ADU41" s="30"/>
      <c r="ADV41" s="29"/>
      <c r="ADW41" s="30"/>
      <c r="ADX41" s="29"/>
      <c r="ADY41" s="30"/>
      <c r="ADZ41" s="29"/>
      <c r="AEA41" s="30"/>
      <c r="AEB41" s="29"/>
      <c r="AEC41" s="30"/>
      <c r="AED41" s="29"/>
      <c r="AEE41" s="30"/>
      <c r="AEF41" s="29"/>
      <c r="AEG41" s="30"/>
      <c r="AEH41" s="29"/>
      <c r="AEI41" s="30"/>
      <c r="AEJ41" s="29"/>
      <c r="AEK41" s="30"/>
      <c r="AEL41" s="29"/>
      <c r="AEM41" s="30"/>
      <c r="AEN41" s="29"/>
      <c r="AEO41" s="30"/>
      <c r="AEP41" s="29"/>
      <c r="AEQ41" s="30"/>
      <c r="AER41" s="29"/>
      <c r="AES41" s="30"/>
      <c r="AET41" s="29"/>
      <c r="AEU41" s="30"/>
      <c r="AEV41" s="29"/>
      <c r="AEW41" s="30"/>
      <c r="AEX41" s="29"/>
      <c r="AEY41" s="30"/>
      <c r="AEZ41" s="29"/>
      <c r="AFA41" s="30"/>
      <c r="AFB41" s="29"/>
      <c r="AFC41" s="30"/>
      <c r="AFD41" s="29"/>
      <c r="AFE41" s="30"/>
      <c r="AFF41" s="29"/>
      <c r="AFG41" s="30"/>
      <c r="AFH41" s="29"/>
      <c r="AFI41" s="30"/>
      <c r="AFJ41" s="29"/>
      <c r="AFK41" s="30"/>
      <c r="AFL41" s="29"/>
      <c r="AFM41" s="30"/>
      <c r="AFN41" s="29"/>
      <c r="AFO41" s="30"/>
      <c r="AFP41" s="29"/>
      <c r="AFQ41" s="30"/>
      <c r="AFR41" s="29"/>
      <c r="AFS41" s="30"/>
      <c r="AFT41" s="29"/>
      <c r="AFU41" s="30"/>
      <c r="AFV41" s="29"/>
      <c r="AFW41" s="30"/>
      <c r="AFX41" s="29"/>
      <c r="AFY41" s="30"/>
      <c r="AFZ41" s="29"/>
      <c r="AGA41" s="30"/>
      <c r="AGB41" s="29"/>
      <c r="AGC41" s="30"/>
      <c r="AGD41" s="29"/>
      <c r="AGE41" s="30"/>
      <c r="AGF41" s="29"/>
      <c r="AGG41" s="30"/>
      <c r="AGH41" s="29"/>
      <c r="AGI41" s="30"/>
      <c r="AGJ41" s="29"/>
      <c r="AGK41" s="30"/>
      <c r="AGL41" s="29"/>
      <c r="AGM41" s="30"/>
      <c r="AGN41" s="29"/>
      <c r="AGO41" s="30"/>
      <c r="AGP41" s="29"/>
      <c r="AGQ41" s="30"/>
      <c r="AGR41" s="29"/>
      <c r="AGS41" s="30"/>
      <c r="AGT41" s="29"/>
      <c r="AGU41" s="30"/>
      <c r="AGV41" s="29"/>
      <c r="AGW41" s="30"/>
      <c r="AGX41" s="29"/>
      <c r="AGY41" s="30"/>
      <c r="AGZ41" s="29"/>
      <c r="AHA41" s="30"/>
      <c r="AHB41" s="29"/>
      <c r="AHC41" s="30"/>
      <c r="AHD41" s="29"/>
      <c r="AHE41" s="30"/>
      <c r="AHF41" s="29"/>
      <c r="AHG41" s="30"/>
      <c r="AHH41" s="29"/>
      <c r="AHI41" s="30"/>
      <c r="AHJ41" s="29"/>
      <c r="AHK41" s="30"/>
      <c r="AHL41" s="29"/>
      <c r="AHM41" s="30"/>
      <c r="AHN41" s="29"/>
      <c r="AHO41" s="30"/>
      <c r="AHP41" s="29"/>
      <c r="AHQ41" s="30"/>
      <c r="AHR41" s="29"/>
      <c r="AHS41" s="30"/>
      <c r="AHT41" s="29"/>
      <c r="AHU41" s="30"/>
      <c r="AHV41" s="29"/>
      <c r="AHW41" s="30"/>
      <c r="AHX41" s="29"/>
      <c r="AHY41" s="30"/>
      <c r="AHZ41" s="29"/>
      <c r="AIA41" s="30"/>
      <c r="AIB41" s="29"/>
      <c r="AIC41" s="30"/>
      <c r="AID41" s="29"/>
      <c r="AIE41" s="30"/>
      <c r="AIF41" s="29"/>
      <c r="AIG41" s="30"/>
      <c r="AIH41" s="29"/>
      <c r="AII41" s="30"/>
      <c r="AIJ41" s="29"/>
      <c r="AIK41" s="30"/>
      <c r="AIL41" s="29"/>
      <c r="AIM41" s="30"/>
      <c r="AIN41" s="29"/>
      <c r="AIO41" s="30"/>
      <c r="AIP41" s="29"/>
      <c r="AIQ41" s="30"/>
      <c r="AIR41" s="29"/>
      <c r="AIS41" s="30"/>
      <c r="AIT41" s="29"/>
      <c r="AIU41" s="30"/>
      <c r="AIV41" s="29"/>
      <c r="AIW41" s="30"/>
      <c r="AIX41" s="29"/>
      <c r="AIY41" s="30"/>
      <c r="AIZ41" s="29"/>
      <c r="AJA41" s="30"/>
      <c r="AJB41" s="29"/>
      <c r="AJC41" s="30"/>
      <c r="AJD41" s="29"/>
      <c r="AJE41" s="30"/>
      <c r="AJF41" s="29"/>
      <c r="AJG41" s="30"/>
      <c r="AJH41" s="29"/>
      <c r="AJI41" s="30"/>
      <c r="AJJ41" s="29"/>
      <c r="AJK41" s="30"/>
      <c r="AJL41" s="29"/>
      <c r="AJM41" s="30"/>
      <c r="AJN41" s="29"/>
      <c r="AJO41" s="30"/>
      <c r="AJP41" s="29"/>
      <c r="AJQ41" s="30"/>
      <c r="AJR41" s="29"/>
      <c r="AJS41" s="30"/>
      <c r="AJT41" s="29"/>
      <c r="AJU41" s="30"/>
      <c r="AJV41" s="29"/>
      <c r="AJW41" s="30"/>
      <c r="AJX41" s="29"/>
      <c r="AJY41" s="30"/>
      <c r="AJZ41" s="29"/>
      <c r="AKA41" s="30"/>
      <c r="AKB41" s="29"/>
      <c r="AKC41" s="30"/>
      <c r="AKD41" s="29"/>
      <c r="AKE41" s="30"/>
      <c r="AKF41" s="29"/>
      <c r="AKG41" s="30"/>
      <c r="AKH41" s="29"/>
      <c r="AKI41" s="30"/>
      <c r="AKJ41" s="29"/>
      <c r="AKK41" s="30"/>
      <c r="AKL41" s="29"/>
      <c r="AKM41" s="30"/>
      <c r="AKN41" s="29"/>
      <c r="AKO41" s="30"/>
      <c r="AKP41" s="29"/>
      <c r="AKQ41" s="30"/>
      <c r="AKR41" s="29"/>
      <c r="AKS41" s="30"/>
      <c r="AKT41" s="29"/>
      <c r="AKU41" s="30"/>
      <c r="AKV41" s="29"/>
      <c r="AKW41" s="30"/>
      <c r="AKX41" s="29"/>
      <c r="AKY41" s="30"/>
      <c r="AKZ41" s="29"/>
      <c r="ALA41" s="30"/>
      <c r="ALB41" s="29"/>
      <c r="ALC41" s="30"/>
      <c r="ALD41" s="29"/>
      <c r="ALE41" s="30"/>
      <c r="ALF41" s="29"/>
      <c r="ALG41" s="30"/>
      <c r="ALH41" s="29"/>
      <c r="ALI41" s="30"/>
      <c r="ALJ41" s="29"/>
      <c r="ALK41" s="30"/>
      <c r="ALL41" s="29"/>
      <c r="ALM41" s="30"/>
      <c r="ALN41" s="29"/>
      <c r="ALO41" s="30"/>
      <c r="ALP41" s="29"/>
      <c r="ALQ41" s="30"/>
      <c r="ALR41" s="29"/>
      <c r="ALS41" s="30"/>
      <c r="ALT41" s="29"/>
      <c r="ALU41" s="30"/>
      <c r="ALV41" s="29"/>
      <c r="ALW41" s="30"/>
      <c r="ALX41" s="29"/>
      <c r="ALY41" s="30"/>
      <c r="ALZ41" s="29"/>
      <c r="AMA41" s="30"/>
      <c r="AMB41" s="29"/>
      <c r="AMC41" s="30"/>
      <c r="AMD41" s="29"/>
      <c r="AME41" s="30"/>
      <c r="AMF41" s="29"/>
      <c r="AMG41" s="30"/>
      <c r="AMH41" s="29"/>
      <c r="AMI41" s="30"/>
      <c r="AMJ41" s="29"/>
      <c r="AMK41" s="30"/>
      <c r="AML41" s="29"/>
      <c r="AMM41" s="30"/>
      <c r="AMN41" s="29"/>
      <c r="AMO41" s="30"/>
      <c r="AMP41" s="29"/>
      <c r="AMQ41" s="30"/>
      <c r="AMR41" s="29"/>
      <c r="AMS41" s="30"/>
      <c r="AMT41" s="29"/>
      <c r="AMU41" s="30"/>
      <c r="AMV41" s="29"/>
      <c r="AMW41" s="30"/>
      <c r="AMX41" s="29"/>
      <c r="AMY41" s="30"/>
      <c r="AMZ41" s="29"/>
      <c r="ANA41" s="30"/>
      <c r="ANB41" s="29"/>
      <c r="ANC41" s="30"/>
      <c r="AND41" s="29"/>
      <c r="ANE41" s="30"/>
      <c r="ANF41" s="29"/>
      <c r="ANG41" s="30"/>
      <c r="ANH41" s="29"/>
      <c r="ANI41" s="30"/>
      <c r="ANJ41" s="29"/>
      <c r="ANK41" s="30"/>
      <c r="ANL41" s="29"/>
      <c r="ANM41" s="30"/>
      <c r="ANN41" s="29"/>
      <c r="ANO41" s="30"/>
      <c r="ANP41" s="29"/>
      <c r="ANQ41" s="30"/>
      <c r="ANR41" s="29"/>
      <c r="ANS41" s="30"/>
      <c r="ANT41" s="29"/>
      <c r="ANU41" s="30"/>
      <c r="ANV41" s="29"/>
      <c r="ANW41" s="30"/>
      <c r="ANX41" s="29"/>
      <c r="ANY41" s="30"/>
      <c r="ANZ41" s="29"/>
      <c r="AOA41" s="30"/>
      <c r="AOB41" s="29"/>
      <c r="AOC41" s="30"/>
      <c r="AOD41" s="29"/>
      <c r="AOE41" s="30"/>
      <c r="AOF41" s="29"/>
      <c r="AOG41" s="30"/>
      <c r="AOH41" s="29"/>
      <c r="AOI41" s="30"/>
      <c r="AOJ41" s="29"/>
      <c r="AOK41" s="30"/>
      <c r="AOL41" s="29"/>
      <c r="AOM41" s="30"/>
      <c r="AON41" s="29"/>
      <c r="AOO41" s="30"/>
      <c r="AOP41" s="29"/>
      <c r="AOQ41" s="30"/>
      <c r="AOR41" s="29"/>
      <c r="AOS41" s="30"/>
      <c r="AOT41" s="29"/>
      <c r="AOU41" s="30"/>
      <c r="AOV41" s="29"/>
      <c r="AOW41" s="30"/>
      <c r="AOX41" s="29"/>
      <c r="AOY41" s="30"/>
      <c r="AOZ41" s="29"/>
      <c r="APA41" s="30"/>
      <c r="APB41" s="29"/>
      <c r="APC41" s="30"/>
      <c r="APD41" s="29"/>
      <c r="APE41" s="30"/>
      <c r="APF41" s="29"/>
      <c r="APG41" s="30"/>
      <c r="APH41" s="29"/>
      <c r="API41" s="30"/>
      <c r="APJ41" s="29"/>
      <c r="APK41" s="30"/>
      <c r="APL41" s="29"/>
      <c r="APM41" s="30"/>
      <c r="APN41" s="29"/>
      <c r="APO41" s="30"/>
      <c r="APP41" s="29"/>
      <c r="APQ41" s="30"/>
      <c r="APR41" s="29"/>
      <c r="APS41" s="30"/>
      <c r="APT41" s="29"/>
      <c r="APU41" s="30"/>
      <c r="APV41" s="29"/>
      <c r="APW41" s="30"/>
      <c r="APX41" s="29"/>
      <c r="APY41" s="30"/>
      <c r="APZ41" s="29"/>
      <c r="AQA41" s="30"/>
      <c r="AQB41" s="29"/>
      <c r="AQC41" s="30"/>
      <c r="AQD41" s="29"/>
      <c r="AQE41" s="30"/>
      <c r="AQF41" s="29"/>
      <c r="AQG41" s="30"/>
      <c r="AQH41" s="29"/>
      <c r="AQI41" s="30"/>
      <c r="AQJ41" s="29"/>
      <c r="AQK41" s="30"/>
      <c r="AQL41" s="29"/>
      <c r="AQM41" s="30"/>
      <c r="AQN41" s="29"/>
      <c r="AQO41" s="30"/>
      <c r="AQP41" s="29"/>
      <c r="AQQ41" s="30"/>
      <c r="AQR41" s="29"/>
      <c r="AQS41" s="30"/>
      <c r="AQT41" s="29"/>
      <c r="AQU41" s="30"/>
      <c r="AQV41" s="29"/>
      <c r="AQW41" s="30"/>
      <c r="AQX41" s="29"/>
      <c r="AQY41" s="30"/>
      <c r="AQZ41" s="29"/>
      <c r="ARA41" s="30"/>
      <c r="ARB41" s="29"/>
      <c r="ARC41" s="30"/>
      <c r="ARD41" s="29"/>
      <c r="ARE41" s="30"/>
      <c r="ARF41" s="29"/>
      <c r="ARG41" s="30"/>
      <c r="ARH41" s="29"/>
      <c r="ARI41" s="30"/>
      <c r="ARJ41" s="29"/>
      <c r="ARK41" s="30"/>
      <c r="ARL41" s="29"/>
      <c r="ARM41" s="30"/>
      <c r="ARN41" s="29"/>
      <c r="ARO41" s="30"/>
      <c r="ARP41" s="29"/>
      <c r="ARQ41" s="30"/>
      <c r="ARR41" s="29"/>
      <c r="ARS41" s="30"/>
      <c r="ART41" s="29"/>
      <c r="ARU41" s="30"/>
      <c r="ARV41" s="29"/>
      <c r="ARW41" s="30"/>
      <c r="ARX41" s="29"/>
      <c r="ARY41" s="30"/>
      <c r="ARZ41" s="29"/>
      <c r="ASA41" s="30"/>
      <c r="ASB41" s="29"/>
      <c r="ASC41" s="30"/>
      <c r="ASD41" s="29"/>
      <c r="ASE41" s="30"/>
      <c r="ASF41" s="29"/>
      <c r="ASG41" s="30"/>
      <c r="ASH41" s="29"/>
      <c r="ASI41" s="30"/>
      <c r="ASJ41" s="29"/>
      <c r="ASK41" s="30"/>
      <c r="ASL41" s="29"/>
      <c r="ASM41" s="30"/>
      <c r="ASN41" s="29"/>
      <c r="ASO41" s="30"/>
      <c r="ASP41" s="29"/>
      <c r="ASQ41" s="30"/>
      <c r="ASR41" s="29"/>
      <c r="ASS41" s="30"/>
      <c r="AST41" s="29"/>
      <c r="ASU41" s="30"/>
      <c r="ASV41" s="29"/>
      <c r="ASW41" s="30"/>
      <c r="ASX41" s="29"/>
      <c r="ASY41" s="30"/>
      <c r="ASZ41" s="29"/>
      <c r="ATA41" s="30"/>
      <c r="ATB41" s="29"/>
      <c r="ATC41" s="30"/>
      <c r="ATD41" s="29"/>
      <c r="ATE41" s="30"/>
      <c r="ATF41" s="29"/>
      <c r="ATG41" s="30"/>
      <c r="ATH41" s="29"/>
      <c r="ATI41" s="30"/>
      <c r="ATJ41" s="29"/>
      <c r="ATK41" s="30"/>
      <c r="ATL41" s="29"/>
      <c r="ATM41" s="30"/>
      <c r="ATN41" s="29"/>
      <c r="ATO41" s="30"/>
      <c r="ATP41" s="29"/>
      <c r="ATQ41" s="30"/>
      <c r="ATR41" s="29"/>
      <c r="ATS41" s="30"/>
      <c r="ATT41" s="29"/>
      <c r="ATU41" s="30"/>
      <c r="ATV41" s="29"/>
      <c r="ATW41" s="30"/>
      <c r="ATX41" s="29"/>
      <c r="ATY41" s="30"/>
      <c r="ATZ41" s="29"/>
      <c r="AUA41" s="30"/>
      <c r="AUB41" s="29"/>
      <c r="AUC41" s="30"/>
      <c r="AUD41" s="29"/>
      <c r="AUE41" s="30"/>
      <c r="AUF41" s="29"/>
      <c r="AUG41" s="30"/>
      <c r="AUH41" s="29"/>
      <c r="AUI41" s="30"/>
      <c r="AUJ41" s="29"/>
      <c r="AUK41" s="30"/>
      <c r="AUL41" s="29"/>
      <c r="AUM41" s="30"/>
      <c r="AUN41" s="29"/>
      <c r="AUO41" s="30"/>
      <c r="AUP41" s="29"/>
      <c r="AUQ41" s="30"/>
      <c r="AUR41" s="29"/>
      <c r="AUS41" s="30"/>
      <c r="AUT41" s="29"/>
      <c r="AUU41" s="30"/>
      <c r="AUV41" s="29"/>
      <c r="AUW41" s="30"/>
      <c r="AUX41" s="29"/>
      <c r="AUY41" s="30"/>
      <c r="AUZ41" s="29"/>
      <c r="AVA41" s="30"/>
      <c r="AVB41" s="29"/>
      <c r="AVC41" s="30"/>
      <c r="AVD41" s="29"/>
      <c r="AVE41" s="30"/>
      <c r="AVF41" s="29"/>
      <c r="AVG41" s="30"/>
      <c r="AVH41" s="29"/>
      <c r="AVI41" s="30"/>
      <c r="AVJ41" s="29"/>
      <c r="AVK41" s="30"/>
      <c r="AVL41" s="29"/>
      <c r="AVM41" s="30"/>
      <c r="AVN41" s="29"/>
      <c r="AVO41" s="30"/>
      <c r="AVP41" s="29"/>
      <c r="AVQ41" s="30"/>
      <c r="AVR41" s="29"/>
      <c r="AVS41" s="30"/>
      <c r="AVT41" s="29"/>
      <c r="AVU41" s="30"/>
      <c r="AVV41" s="29"/>
      <c r="AVW41" s="30"/>
      <c r="AVX41" s="29"/>
      <c r="AVY41" s="30"/>
      <c r="AVZ41" s="29"/>
      <c r="AWA41" s="30"/>
      <c r="AWB41" s="29"/>
      <c r="AWC41" s="30"/>
      <c r="AWD41" s="29"/>
      <c r="AWE41" s="30"/>
      <c r="AWF41" s="29"/>
      <c r="AWG41" s="30"/>
      <c r="AWH41" s="29"/>
      <c r="AWI41" s="30"/>
      <c r="AWJ41" s="29"/>
      <c r="AWK41" s="30"/>
      <c r="AWL41" s="29"/>
      <c r="AWM41" s="30"/>
      <c r="AWN41" s="29"/>
      <c r="AWO41" s="30"/>
      <c r="AWP41" s="29"/>
      <c r="AWQ41" s="30"/>
      <c r="AWR41" s="29"/>
      <c r="AWS41" s="30"/>
      <c r="AWT41" s="29"/>
      <c r="AWU41" s="30"/>
      <c r="AWV41" s="29"/>
      <c r="AWW41" s="30"/>
      <c r="AWX41" s="29"/>
      <c r="AWY41" s="30"/>
      <c r="AWZ41" s="29"/>
      <c r="AXA41" s="30"/>
      <c r="AXB41" s="29"/>
      <c r="AXC41" s="30"/>
      <c r="AXD41" s="29"/>
      <c r="AXE41" s="30"/>
      <c r="AXF41" s="29"/>
      <c r="AXG41" s="30"/>
      <c r="AXH41" s="29"/>
      <c r="AXI41" s="30"/>
      <c r="AXJ41" s="29"/>
      <c r="AXK41" s="30"/>
      <c r="AXL41" s="29"/>
      <c r="AXM41" s="30"/>
      <c r="AXN41" s="29"/>
      <c r="AXO41" s="30"/>
      <c r="AXP41" s="29"/>
      <c r="AXQ41" s="30"/>
      <c r="AXR41" s="29"/>
      <c r="AXS41" s="30"/>
      <c r="AXT41" s="29"/>
      <c r="AXU41" s="30"/>
      <c r="AXV41" s="29"/>
      <c r="AXW41" s="30"/>
      <c r="AXX41" s="29"/>
      <c r="AXY41" s="30"/>
      <c r="AXZ41" s="29"/>
      <c r="AYA41" s="30"/>
      <c r="AYB41" s="29"/>
      <c r="AYC41" s="30"/>
      <c r="AYD41" s="29"/>
      <c r="AYE41" s="30"/>
      <c r="AYF41" s="29"/>
      <c r="AYG41" s="30"/>
      <c r="AYH41" s="29"/>
      <c r="AYI41" s="30"/>
      <c r="AYJ41" s="29"/>
      <c r="AYK41" s="30"/>
      <c r="AYL41" s="29"/>
      <c r="AYM41" s="30"/>
      <c r="AYN41" s="29"/>
      <c r="AYO41" s="30"/>
      <c r="AYP41" s="29"/>
      <c r="AYQ41" s="30"/>
      <c r="AYR41" s="29"/>
      <c r="AYS41" s="30"/>
      <c r="AYT41" s="29"/>
      <c r="AYU41" s="30"/>
      <c r="AYV41" s="29"/>
      <c r="AYW41" s="30"/>
      <c r="AYX41" s="29"/>
      <c r="AYY41" s="30"/>
      <c r="AYZ41" s="29"/>
      <c r="AZA41" s="30"/>
      <c r="AZB41" s="29"/>
      <c r="AZC41" s="30"/>
      <c r="AZD41" s="29"/>
      <c r="AZE41" s="30"/>
      <c r="AZF41" s="29"/>
      <c r="AZG41" s="30"/>
      <c r="AZH41" s="29"/>
      <c r="AZI41" s="30"/>
      <c r="AZJ41" s="29"/>
      <c r="AZK41" s="30"/>
      <c r="AZL41" s="29"/>
      <c r="AZM41" s="30"/>
      <c r="AZN41" s="29"/>
      <c r="AZO41" s="30"/>
      <c r="AZP41" s="29"/>
      <c r="AZQ41" s="30"/>
      <c r="AZR41" s="29"/>
      <c r="AZS41" s="30"/>
      <c r="AZT41" s="29"/>
      <c r="AZU41" s="30"/>
      <c r="AZV41" s="29"/>
      <c r="AZW41" s="30"/>
      <c r="AZX41" s="29"/>
      <c r="AZY41" s="30"/>
      <c r="AZZ41" s="29"/>
      <c r="BAA41" s="30"/>
      <c r="BAB41" s="29"/>
      <c r="BAC41" s="30"/>
      <c r="BAD41" s="29"/>
      <c r="BAE41" s="30"/>
      <c r="BAF41" s="29"/>
      <c r="BAG41" s="30"/>
      <c r="BAH41" s="29"/>
      <c r="BAI41" s="30"/>
      <c r="BAJ41" s="29"/>
      <c r="BAK41" s="30"/>
      <c r="BAL41" s="29"/>
      <c r="BAM41" s="30"/>
      <c r="BAN41" s="29"/>
      <c r="BAO41" s="30"/>
      <c r="BAP41" s="29"/>
      <c r="BAQ41" s="30"/>
      <c r="BAR41" s="29"/>
      <c r="BAS41" s="30"/>
      <c r="BAT41" s="29"/>
      <c r="BAU41" s="30"/>
      <c r="BAV41" s="29"/>
      <c r="BAW41" s="30"/>
      <c r="BAX41" s="29"/>
      <c r="BAY41" s="30"/>
      <c r="BAZ41" s="29"/>
      <c r="BBA41" s="30"/>
      <c r="BBB41" s="29"/>
      <c r="BBC41" s="30"/>
      <c r="BBD41" s="29"/>
      <c r="BBE41" s="30"/>
      <c r="BBF41" s="29"/>
      <c r="BBG41" s="30"/>
      <c r="BBH41" s="29"/>
      <c r="BBI41" s="30"/>
      <c r="BBJ41" s="29"/>
      <c r="BBK41" s="30"/>
      <c r="BBL41" s="29"/>
      <c r="BBM41" s="30"/>
      <c r="BBN41" s="29"/>
      <c r="BBO41" s="30"/>
      <c r="BBP41" s="29"/>
      <c r="BBQ41" s="30"/>
      <c r="BBR41" s="29"/>
      <c r="BBS41" s="30"/>
      <c r="BBT41" s="29"/>
      <c r="BBU41" s="30"/>
      <c r="BBV41" s="29"/>
      <c r="BBW41" s="30"/>
      <c r="BBX41" s="29"/>
      <c r="BBY41" s="30"/>
      <c r="BBZ41" s="29"/>
      <c r="BCA41" s="30"/>
      <c r="BCB41" s="29"/>
      <c r="BCC41" s="30"/>
      <c r="BCD41" s="29"/>
      <c r="BCE41" s="30"/>
      <c r="BCF41" s="29"/>
      <c r="BCG41" s="30"/>
      <c r="BCH41" s="29"/>
      <c r="BCI41" s="30"/>
      <c r="BCJ41" s="29"/>
      <c r="BCK41" s="30"/>
      <c r="BCL41" s="29"/>
      <c r="BCM41" s="30"/>
      <c r="BCN41" s="29"/>
      <c r="BCO41" s="30"/>
      <c r="BCP41" s="29"/>
      <c r="BCQ41" s="30"/>
      <c r="BCR41" s="29"/>
      <c r="BCS41" s="30"/>
      <c r="BCT41" s="29"/>
      <c r="BCU41" s="30"/>
      <c r="BCV41" s="29"/>
      <c r="BCW41" s="30"/>
      <c r="BCX41" s="29"/>
      <c r="BCY41" s="30"/>
      <c r="BCZ41" s="29"/>
      <c r="BDA41" s="30"/>
      <c r="BDB41" s="29"/>
      <c r="BDC41" s="30"/>
      <c r="BDD41" s="29"/>
      <c r="BDE41" s="30"/>
      <c r="BDF41" s="29"/>
      <c r="BDG41" s="30"/>
      <c r="BDH41" s="29"/>
      <c r="BDI41" s="30"/>
      <c r="BDJ41" s="29"/>
      <c r="BDK41" s="30"/>
      <c r="BDL41" s="29"/>
      <c r="BDM41" s="30"/>
      <c r="BDN41" s="29"/>
      <c r="BDO41" s="30"/>
      <c r="BDP41" s="29"/>
      <c r="BDQ41" s="30"/>
      <c r="BDR41" s="29"/>
      <c r="BDS41" s="30"/>
      <c r="BDT41" s="29"/>
      <c r="BDU41" s="30"/>
      <c r="BDV41" s="29"/>
      <c r="BDW41" s="30"/>
      <c r="BDX41" s="29"/>
      <c r="BDY41" s="30"/>
      <c r="BDZ41" s="29"/>
      <c r="BEA41" s="30"/>
      <c r="BEB41" s="29"/>
      <c r="BEC41" s="30"/>
      <c r="BED41" s="29"/>
      <c r="BEE41" s="30"/>
      <c r="BEF41" s="29"/>
      <c r="BEG41" s="30"/>
      <c r="BEH41" s="29"/>
      <c r="BEI41" s="30"/>
      <c r="BEJ41" s="29"/>
      <c r="BEK41" s="30"/>
      <c r="BEL41" s="29"/>
      <c r="BEM41" s="30"/>
      <c r="BEN41" s="29"/>
      <c r="BEO41" s="30"/>
      <c r="BEP41" s="29"/>
      <c r="BEQ41" s="30"/>
      <c r="BER41" s="29"/>
      <c r="BES41" s="30"/>
      <c r="BET41" s="29"/>
      <c r="BEU41" s="30"/>
      <c r="BEV41" s="29"/>
      <c r="BEW41" s="30"/>
      <c r="BEX41" s="29"/>
      <c r="BEY41" s="30"/>
      <c r="BEZ41" s="29"/>
      <c r="BFA41" s="30"/>
      <c r="BFB41" s="29"/>
      <c r="BFC41" s="30"/>
      <c r="BFD41" s="29"/>
      <c r="BFE41" s="30"/>
      <c r="BFF41" s="29"/>
      <c r="BFG41" s="30"/>
      <c r="BFH41" s="29"/>
      <c r="BFI41" s="30"/>
      <c r="BFJ41" s="29"/>
      <c r="BFK41" s="30"/>
      <c r="BFL41" s="29"/>
      <c r="BFM41" s="30"/>
      <c r="BFN41" s="29"/>
      <c r="BFO41" s="30"/>
      <c r="BFP41" s="29"/>
      <c r="BFQ41" s="30"/>
      <c r="BFR41" s="29"/>
      <c r="BFS41" s="30"/>
      <c r="BFT41" s="29"/>
      <c r="BFU41" s="30"/>
      <c r="BFV41" s="29"/>
      <c r="BFW41" s="30"/>
      <c r="BFX41" s="29"/>
      <c r="BFY41" s="30"/>
      <c r="BFZ41" s="29"/>
      <c r="BGA41" s="30"/>
      <c r="BGB41" s="29"/>
      <c r="BGC41" s="30"/>
      <c r="BGD41" s="29"/>
      <c r="BGE41" s="30"/>
      <c r="BGF41" s="29"/>
      <c r="BGG41" s="30"/>
      <c r="BGH41" s="29"/>
      <c r="BGI41" s="30"/>
      <c r="BGJ41" s="29"/>
      <c r="BGK41" s="30"/>
      <c r="BGL41" s="29"/>
      <c r="BGM41" s="30"/>
      <c r="BGN41" s="29"/>
      <c r="BGO41" s="30"/>
      <c r="BGP41" s="29"/>
      <c r="BGQ41" s="30"/>
      <c r="BGR41" s="29"/>
      <c r="BGS41" s="30"/>
      <c r="BGT41" s="29"/>
      <c r="BGU41" s="30"/>
      <c r="BGV41" s="29"/>
      <c r="BGW41" s="30"/>
      <c r="BGX41" s="29"/>
      <c r="BGY41" s="30"/>
      <c r="BGZ41" s="29"/>
      <c r="BHA41" s="30"/>
      <c r="BHB41" s="29"/>
      <c r="BHC41" s="30"/>
      <c r="BHD41" s="29"/>
      <c r="BHE41" s="30"/>
      <c r="BHF41" s="29"/>
      <c r="BHG41" s="30"/>
      <c r="BHH41" s="29"/>
      <c r="BHI41" s="30"/>
      <c r="BHJ41" s="29"/>
      <c r="BHK41" s="30"/>
      <c r="BHL41" s="29"/>
      <c r="BHM41" s="30"/>
      <c r="BHN41" s="29"/>
      <c r="BHO41" s="30"/>
      <c r="BHP41" s="29"/>
      <c r="BHQ41" s="30"/>
      <c r="BHR41" s="29"/>
      <c r="BHS41" s="30"/>
      <c r="BHT41" s="29"/>
      <c r="BHU41" s="30"/>
      <c r="BHV41" s="29"/>
      <c r="BHW41" s="30"/>
      <c r="BHX41" s="29"/>
      <c r="BHY41" s="30"/>
      <c r="BHZ41" s="29"/>
      <c r="BIA41" s="30"/>
      <c r="BIB41" s="29"/>
      <c r="BIC41" s="30"/>
      <c r="BID41" s="29"/>
      <c r="BIE41" s="30"/>
      <c r="BIF41" s="29"/>
      <c r="BIG41" s="30"/>
      <c r="BIH41" s="29"/>
      <c r="BII41" s="30"/>
      <c r="BIJ41" s="29"/>
      <c r="BIK41" s="30"/>
      <c r="BIL41" s="29"/>
      <c r="BIM41" s="30"/>
      <c r="BIN41" s="29"/>
      <c r="BIO41" s="30"/>
      <c r="BIP41" s="29"/>
      <c r="BIQ41" s="30"/>
      <c r="BIR41" s="29"/>
      <c r="BIS41" s="30"/>
      <c r="BIT41" s="29"/>
      <c r="BIU41" s="30"/>
      <c r="BIV41" s="29"/>
      <c r="BIW41" s="30"/>
      <c r="BIX41" s="29"/>
      <c r="BIY41" s="30"/>
      <c r="BIZ41" s="29"/>
      <c r="BJA41" s="30"/>
      <c r="BJB41" s="29"/>
      <c r="BJC41" s="30"/>
      <c r="BJD41" s="29"/>
      <c r="BJE41" s="30"/>
      <c r="BJF41" s="29"/>
      <c r="BJG41" s="30"/>
      <c r="BJH41" s="29"/>
      <c r="BJI41" s="30"/>
      <c r="BJJ41" s="29"/>
      <c r="BJK41" s="30"/>
      <c r="BJL41" s="29"/>
      <c r="BJM41" s="30"/>
      <c r="BJN41" s="29"/>
      <c r="BJO41" s="30"/>
      <c r="BJP41" s="29"/>
      <c r="BJQ41" s="30"/>
      <c r="BJR41" s="29"/>
      <c r="BJS41" s="30"/>
      <c r="BJT41" s="29"/>
      <c r="BJU41" s="30"/>
      <c r="BJV41" s="29"/>
      <c r="BJW41" s="30"/>
      <c r="BJX41" s="29"/>
      <c r="BJY41" s="30"/>
      <c r="BJZ41" s="29"/>
      <c r="BKA41" s="30"/>
      <c r="BKB41" s="29"/>
      <c r="BKC41" s="30"/>
      <c r="BKD41" s="29"/>
      <c r="BKE41" s="30"/>
      <c r="BKF41" s="29"/>
      <c r="BKG41" s="30"/>
      <c r="BKH41" s="29"/>
      <c r="BKI41" s="30"/>
      <c r="BKJ41" s="29"/>
      <c r="BKK41" s="30"/>
      <c r="BKL41" s="29"/>
      <c r="BKM41" s="30"/>
      <c r="BKN41" s="29"/>
      <c r="BKO41" s="30"/>
      <c r="BKP41" s="29"/>
      <c r="BKQ41" s="30"/>
      <c r="BKR41" s="29"/>
      <c r="BKS41" s="30"/>
      <c r="BKT41" s="29"/>
      <c r="BKU41" s="30"/>
      <c r="BKV41" s="29"/>
      <c r="BKW41" s="30"/>
      <c r="BKX41" s="29"/>
      <c r="BKY41" s="30"/>
      <c r="BKZ41" s="29"/>
      <c r="BLA41" s="30"/>
      <c r="BLB41" s="29"/>
      <c r="BLC41" s="30"/>
      <c r="BLD41" s="29"/>
      <c r="BLE41" s="30"/>
      <c r="BLF41" s="29"/>
      <c r="BLG41" s="30"/>
      <c r="BLH41" s="29"/>
      <c r="BLI41" s="30"/>
      <c r="BLJ41" s="29"/>
      <c r="BLK41" s="30"/>
      <c r="BLL41" s="29"/>
      <c r="BLM41" s="30"/>
      <c r="BLN41" s="29"/>
      <c r="BLO41" s="30"/>
      <c r="BLP41" s="29"/>
      <c r="BLQ41" s="30"/>
      <c r="BLR41" s="29"/>
      <c r="BLS41" s="30"/>
      <c r="BLT41" s="29"/>
      <c r="BLU41" s="30"/>
      <c r="BLV41" s="29"/>
      <c r="BLW41" s="30"/>
      <c r="BLX41" s="29"/>
      <c r="BLY41" s="30"/>
      <c r="BLZ41" s="29"/>
      <c r="BMA41" s="30"/>
      <c r="BMB41" s="29"/>
      <c r="BMC41" s="30"/>
      <c r="BMD41" s="29"/>
      <c r="BME41" s="30"/>
      <c r="BMF41" s="29"/>
      <c r="BMG41" s="30"/>
      <c r="BMH41" s="29"/>
      <c r="BMI41" s="30"/>
      <c r="BMJ41" s="29"/>
      <c r="BMK41" s="30"/>
      <c r="BML41" s="29"/>
      <c r="BMM41" s="30"/>
      <c r="BMN41" s="29"/>
      <c r="BMO41" s="30"/>
      <c r="BMP41" s="29"/>
      <c r="BMQ41" s="30"/>
      <c r="BMR41" s="29"/>
      <c r="BMS41" s="30"/>
      <c r="BMT41" s="29"/>
      <c r="BMU41" s="30"/>
      <c r="BMV41" s="29"/>
      <c r="BMW41" s="30"/>
      <c r="BMX41" s="29"/>
      <c r="BMY41" s="30"/>
      <c r="BMZ41" s="29"/>
      <c r="BNA41" s="30"/>
      <c r="BNB41" s="29"/>
      <c r="BNC41" s="30"/>
      <c r="BND41" s="29"/>
      <c r="BNE41" s="30"/>
      <c r="BNF41" s="29"/>
      <c r="BNG41" s="30"/>
      <c r="BNH41" s="29"/>
      <c r="BNI41" s="30"/>
      <c r="BNJ41" s="29"/>
      <c r="BNK41" s="30"/>
      <c r="BNL41" s="29"/>
      <c r="BNM41" s="30"/>
      <c r="BNN41" s="29"/>
      <c r="BNO41" s="30"/>
      <c r="BNP41" s="29"/>
      <c r="BNQ41" s="30"/>
      <c r="BNR41" s="29"/>
      <c r="BNS41" s="30"/>
      <c r="BNT41" s="29"/>
      <c r="BNU41" s="30"/>
      <c r="BNV41" s="29"/>
      <c r="BNW41" s="30"/>
      <c r="BNX41" s="29"/>
      <c r="BNY41" s="30"/>
      <c r="BNZ41" s="29"/>
      <c r="BOA41" s="30"/>
      <c r="BOB41" s="29"/>
      <c r="BOC41" s="30"/>
      <c r="BOD41" s="29"/>
      <c r="BOE41" s="30"/>
      <c r="BOF41" s="29"/>
      <c r="BOG41" s="30"/>
      <c r="BOH41" s="29"/>
      <c r="BOI41" s="30"/>
      <c r="BOJ41" s="29"/>
      <c r="BOK41" s="30"/>
      <c r="BOL41" s="29"/>
      <c r="BOM41" s="30"/>
      <c r="BON41" s="29"/>
      <c r="BOO41" s="30"/>
      <c r="BOP41" s="29"/>
      <c r="BOQ41" s="30"/>
      <c r="BOR41" s="29"/>
      <c r="BOS41" s="30"/>
      <c r="BOT41" s="29"/>
      <c r="BOU41" s="30"/>
      <c r="BOV41" s="29"/>
      <c r="BOW41" s="30"/>
      <c r="BOX41" s="29"/>
      <c r="BOY41" s="30"/>
      <c r="BOZ41" s="29"/>
      <c r="BPA41" s="30"/>
      <c r="BPB41" s="29"/>
      <c r="BPC41" s="30"/>
      <c r="BPD41" s="29"/>
      <c r="BPE41" s="30"/>
      <c r="BPF41" s="29"/>
      <c r="BPG41" s="30"/>
      <c r="BPH41" s="29"/>
      <c r="BPI41" s="30"/>
      <c r="BPJ41" s="29"/>
      <c r="BPK41" s="30"/>
      <c r="BPL41" s="29"/>
      <c r="BPM41" s="30"/>
      <c r="BPN41" s="29"/>
      <c r="BPO41" s="30"/>
      <c r="BPP41" s="29"/>
      <c r="BPQ41" s="30"/>
      <c r="BPR41" s="29"/>
      <c r="BPS41" s="30"/>
      <c r="BPT41" s="29"/>
      <c r="BPU41" s="30"/>
      <c r="BPV41" s="29"/>
      <c r="BPW41" s="30"/>
      <c r="BPX41" s="29"/>
      <c r="BPY41" s="30"/>
      <c r="BPZ41" s="29"/>
      <c r="BQA41" s="30"/>
      <c r="BQB41" s="29"/>
      <c r="BQC41" s="30"/>
      <c r="BQD41" s="29"/>
      <c r="BQE41" s="30"/>
      <c r="BQF41" s="29"/>
      <c r="BQG41" s="30"/>
      <c r="BQH41" s="29"/>
      <c r="BQI41" s="30"/>
      <c r="BQJ41" s="29"/>
      <c r="BQK41" s="30"/>
      <c r="BQL41" s="29"/>
      <c r="BQM41" s="30"/>
      <c r="BQN41" s="29"/>
      <c r="BQO41" s="30"/>
      <c r="BQP41" s="29"/>
      <c r="BQQ41" s="30"/>
      <c r="BQR41" s="29"/>
      <c r="BQS41" s="30"/>
      <c r="BQT41" s="29"/>
      <c r="BQU41" s="30"/>
      <c r="BQV41" s="29"/>
      <c r="BQW41" s="30"/>
      <c r="BQX41" s="29"/>
      <c r="BQY41" s="30"/>
      <c r="BQZ41" s="29"/>
      <c r="BRA41" s="30"/>
      <c r="BRB41" s="29"/>
      <c r="BRC41" s="30"/>
      <c r="BRD41" s="29"/>
      <c r="BRE41" s="30"/>
      <c r="BRF41" s="29"/>
      <c r="BRG41" s="30"/>
      <c r="BRH41" s="29"/>
      <c r="BRI41" s="30"/>
      <c r="BRJ41" s="29"/>
      <c r="BRK41" s="30"/>
      <c r="BRL41" s="29"/>
      <c r="BRM41" s="30"/>
      <c r="BRN41" s="29"/>
      <c r="BRO41" s="30"/>
      <c r="BRP41" s="29"/>
      <c r="BRQ41" s="30"/>
      <c r="BRR41" s="29"/>
      <c r="BRS41" s="30"/>
      <c r="BRT41" s="29"/>
      <c r="BRU41" s="30"/>
      <c r="BRV41" s="29"/>
      <c r="BRW41" s="30"/>
      <c r="BRX41" s="29"/>
      <c r="BRY41" s="30"/>
      <c r="BRZ41" s="29"/>
      <c r="BSA41" s="30"/>
      <c r="BSB41" s="29"/>
      <c r="BSC41" s="30"/>
      <c r="BSD41" s="29"/>
      <c r="BSE41" s="30"/>
      <c r="BSF41" s="29"/>
      <c r="BSG41" s="30"/>
      <c r="BSH41" s="29"/>
      <c r="BSI41" s="30"/>
      <c r="BSJ41" s="29"/>
      <c r="BSK41" s="30"/>
      <c r="BSL41" s="29"/>
      <c r="BSM41" s="30"/>
      <c r="BSN41" s="29"/>
      <c r="BSO41" s="30"/>
      <c r="BSP41" s="29"/>
      <c r="BSQ41" s="30"/>
      <c r="BSR41" s="29"/>
      <c r="BSS41" s="30"/>
      <c r="BST41" s="29"/>
      <c r="BSU41" s="30"/>
      <c r="BSV41" s="29"/>
      <c r="BSW41" s="30"/>
      <c r="BSX41" s="29"/>
      <c r="BSY41" s="30"/>
      <c r="BSZ41" s="29"/>
      <c r="BTA41" s="30"/>
      <c r="BTB41" s="29"/>
      <c r="BTC41" s="30"/>
      <c r="BTD41" s="29"/>
      <c r="BTE41" s="30"/>
      <c r="BTF41" s="29"/>
      <c r="BTG41" s="30"/>
      <c r="BTH41" s="29"/>
      <c r="BTI41" s="30"/>
      <c r="BTJ41" s="29"/>
      <c r="BTK41" s="30"/>
      <c r="BTL41" s="29"/>
      <c r="BTM41" s="30"/>
      <c r="BTN41" s="29"/>
      <c r="BTO41" s="30"/>
      <c r="BTP41" s="29"/>
      <c r="BTQ41" s="30"/>
      <c r="BTR41" s="29"/>
      <c r="BTS41" s="30"/>
      <c r="BTT41" s="29"/>
      <c r="BTU41" s="30"/>
      <c r="BTV41" s="29"/>
      <c r="BTW41" s="30"/>
      <c r="BTX41" s="29"/>
      <c r="BTY41" s="30"/>
      <c r="BTZ41" s="29"/>
      <c r="BUA41" s="30"/>
      <c r="BUB41" s="29"/>
      <c r="BUC41" s="30"/>
      <c r="BUD41" s="29"/>
      <c r="BUE41" s="30"/>
      <c r="BUF41" s="29"/>
      <c r="BUG41" s="30"/>
      <c r="BUH41" s="29"/>
      <c r="BUI41" s="30"/>
      <c r="BUJ41" s="29"/>
      <c r="BUK41" s="30"/>
      <c r="BUL41" s="29"/>
      <c r="BUM41" s="30"/>
      <c r="BUN41" s="29"/>
      <c r="BUO41" s="30"/>
      <c r="BUP41" s="29"/>
      <c r="BUQ41" s="30"/>
      <c r="BUR41" s="29"/>
      <c r="BUS41" s="30"/>
      <c r="BUT41" s="29"/>
      <c r="BUU41" s="30"/>
      <c r="BUV41" s="29"/>
      <c r="BUW41" s="30"/>
      <c r="BUX41" s="29"/>
      <c r="BUY41" s="30"/>
      <c r="BUZ41" s="29"/>
      <c r="BVA41" s="30"/>
      <c r="BVB41" s="29"/>
      <c r="BVC41" s="30"/>
      <c r="BVD41" s="29"/>
      <c r="BVE41" s="30"/>
      <c r="BVF41" s="29"/>
      <c r="BVG41" s="30"/>
      <c r="BVH41" s="29"/>
      <c r="BVI41" s="30"/>
      <c r="BVJ41" s="29"/>
      <c r="BVK41" s="30"/>
      <c r="BVL41" s="29"/>
      <c r="BVM41" s="30"/>
      <c r="BVN41" s="29"/>
      <c r="BVO41" s="30"/>
      <c r="BVP41" s="29"/>
      <c r="BVQ41" s="30"/>
      <c r="BVR41" s="29"/>
      <c r="BVS41" s="30"/>
      <c r="BVT41" s="29"/>
      <c r="BVU41" s="30"/>
      <c r="BVV41" s="29"/>
      <c r="BVW41" s="30"/>
      <c r="BVX41" s="29"/>
      <c r="BVY41" s="30"/>
      <c r="BVZ41" s="29"/>
      <c r="BWA41" s="30"/>
      <c r="BWB41" s="29"/>
      <c r="BWC41" s="30"/>
      <c r="BWD41" s="29"/>
      <c r="BWE41" s="30"/>
      <c r="BWF41" s="29"/>
      <c r="BWG41" s="30"/>
      <c r="BWH41" s="29"/>
      <c r="BWI41" s="30"/>
      <c r="BWJ41" s="29"/>
      <c r="BWK41" s="30"/>
      <c r="BWL41" s="29"/>
      <c r="BWM41" s="30"/>
      <c r="BWN41" s="29"/>
      <c r="BWO41" s="30"/>
      <c r="BWP41" s="29"/>
      <c r="BWQ41" s="30"/>
      <c r="BWR41" s="29"/>
      <c r="BWS41" s="30"/>
      <c r="BWT41" s="29"/>
      <c r="BWU41" s="30"/>
      <c r="BWV41" s="29"/>
      <c r="BWW41" s="30"/>
      <c r="BWX41" s="29"/>
      <c r="BWY41" s="30"/>
      <c r="BWZ41" s="29"/>
      <c r="BXA41" s="30"/>
      <c r="BXB41" s="29"/>
      <c r="BXC41" s="30"/>
      <c r="BXD41" s="29"/>
      <c r="BXE41" s="30"/>
      <c r="BXF41" s="29"/>
      <c r="BXG41" s="30"/>
      <c r="BXH41" s="29"/>
      <c r="BXI41" s="30"/>
      <c r="BXJ41" s="29"/>
      <c r="BXK41" s="30"/>
      <c r="BXL41" s="29"/>
      <c r="BXM41" s="30"/>
      <c r="BXN41" s="29"/>
      <c r="BXO41" s="30"/>
      <c r="BXP41" s="29"/>
      <c r="BXQ41" s="30"/>
      <c r="BXR41" s="29"/>
      <c r="BXS41" s="30"/>
      <c r="BXT41" s="29"/>
      <c r="BXU41" s="30"/>
      <c r="BXV41" s="29"/>
      <c r="BXW41" s="30"/>
      <c r="BXX41" s="29"/>
      <c r="BXY41" s="30"/>
      <c r="BXZ41" s="29"/>
      <c r="BYA41" s="30"/>
      <c r="BYB41" s="29"/>
      <c r="BYC41" s="30"/>
      <c r="BYD41" s="29"/>
      <c r="BYE41" s="30"/>
      <c r="BYF41" s="29"/>
      <c r="BYG41" s="30"/>
      <c r="BYH41" s="29"/>
      <c r="BYI41" s="30"/>
      <c r="BYJ41" s="29"/>
      <c r="BYK41" s="30"/>
      <c r="BYL41" s="29"/>
      <c r="BYM41" s="30"/>
      <c r="BYN41" s="29"/>
      <c r="BYO41" s="30"/>
      <c r="BYP41" s="29"/>
      <c r="BYQ41" s="30"/>
      <c r="BYR41" s="29"/>
      <c r="BYS41" s="30"/>
      <c r="BYT41" s="29"/>
      <c r="BYU41" s="30"/>
      <c r="BYV41" s="29"/>
      <c r="BYW41" s="30"/>
      <c r="BYX41" s="29"/>
      <c r="BYY41" s="30"/>
      <c r="BYZ41" s="29"/>
      <c r="BZA41" s="30"/>
      <c r="BZB41" s="29"/>
      <c r="BZC41" s="30"/>
      <c r="BZD41" s="29"/>
      <c r="BZE41" s="30"/>
      <c r="BZF41" s="29"/>
      <c r="BZG41" s="30"/>
      <c r="BZH41" s="29"/>
      <c r="BZI41" s="30"/>
      <c r="BZJ41" s="29"/>
      <c r="BZK41" s="30"/>
      <c r="BZL41" s="29"/>
      <c r="BZM41" s="30"/>
      <c r="BZN41" s="29"/>
      <c r="BZO41" s="30"/>
      <c r="BZP41" s="29"/>
      <c r="BZQ41" s="30"/>
      <c r="BZR41" s="29"/>
      <c r="BZS41" s="30"/>
      <c r="BZT41" s="29"/>
      <c r="BZU41" s="30"/>
      <c r="BZV41" s="29"/>
      <c r="BZW41" s="30"/>
      <c r="BZX41" s="29"/>
      <c r="BZY41" s="30"/>
      <c r="BZZ41" s="29"/>
      <c r="CAA41" s="30"/>
      <c r="CAB41" s="29"/>
      <c r="CAC41" s="30"/>
      <c r="CAD41" s="29"/>
      <c r="CAE41" s="30"/>
      <c r="CAF41" s="29"/>
      <c r="CAG41" s="30"/>
      <c r="CAH41" s="29"/>
      <c r="CAI41" s="30"/>
      <c r="CAJ41" s="29"/>
      <c r="CAK41" s="30"/>
      <c r="CAL41" s="29"/>
      <c r="CAM41" s="30"/>
      <c r="CAN41" s="29"/>
      <c r="CAO41" s="30"/>
      <c r="CAP41" s="29"/>
      <c r="CAQ41" s="30"/>
      <c r="CAR41" s="29"/>
      <c r="CAS41" s="30"/>
      <c r="CAT41" s="29"/>
      <c r="CAU41" s="30"/>
      <c r="CAV41" s="29"/>
      <c r="CAW41" s="30"/>
      <c r="CAX41" s="29"/>
      <c r="CAY41" s="30"/>
      <c r="CAZ41" s="29"/>
      <c r="CBA41" s="30"/>
      <c r="CBB41" s="29"/>
      <c r="CBC41" s="30"/>
      <c r="CBD41" s="29"/>
      <c r="CBE41" s="30"/>
      <c r="CBF41" s="29"/>
      <c r="CBG41" s="30"/>
      <c r="CBH41" s="29"/>
      <c r="CBI41" s="30"/>
      <c r="CBJ41" s="29"/>
      <c r="CBK41" s="30"/>
      <c r="CBL41" s="29"/>
      <c r="CBM41" s="30"/>
      <c r="CBN41" s="29"/>
      <c r="CBO41" s="30"/>
      <c r="CBP41" s="29"/>
      <c r="CBQ41" s="30"/>
      <c r="CBR41" s="29"/>
      <c r="CBS41" s="30"/>
      <c r="CBT41" s="29"/>
      <c r="CBU41" s="30"/>
      <c r="CBV41" s="29"/>
      <c r="CBW41" s="30"/>
      <c r="CBX41" s="29"/>
      <c r="CBY41" s="30"/>
      <c r="CBZ41" s="29"/>
      <c r="CCA41" s="30"/>
      <c r="CCB41" s="29"/>
      <c r="CCC41" s="30"/>
      <c r="CCD41" s="29"/>
      <c r="CCE41" s="30"/>
      <c r="CCF41" s="29"/>
      <c r="CCG41" s="30"/>
      <c r="CCH41" s="29"/>
      <c r="CCI41" s="30"/>
      <c r="CCJ41" s="29"/>
      <c r="CCK41" s="30"/>
      <c r="CCL41" s="29"/>
      <c r="CCM41" s="30"/>
      <c r="CCN41" s="29"/>
      <c r="CCO41" s="30"/>
      <c r="CCP41" s="29"/>
      <c r="CCQ41" s="30"/>
      <c r="CCR41" s="29"/>
      <c r="CCS41" s="30"/>
      <c r="CCT41" s="29"/>
      <c r="CCU41" s="30"/>
      <c r="CCV41" s="29"/>
      <c r="CCW41" s="30"/>
      <c r="CCX41" s="29"/>
      <c r="CCY41" s="30"/>
      <c r="CCZ41" s="29"/>
      <c r="CDA41" s="30"/>
      <c r="CDB41" s="29"/>
      <c r="CDC41" s="30"/>
      <c r="CDD41" s="29"/>
      <c r="CDE41" s="30"/>
      <c r="CDF41" s="29"/>
      <c r="CDG41" s="30"/>
      <c r="CDH41" s="29"/>
      <c r="CDI41" s="30"/>
      <c r="CDJ41" s="29"/>
      <c r="CDK41" s="30"/>
      <c r="CDL41" s="29"/>
      <c r="CDM41" s="30"/>
      <c r="CDN41" s="29"/>
      <c r="CDO41" s="30"/>
      <c r="CDP41" s="29"/>
      <c r="CDQ41" s="30"/>
      <c r="CDR41" s="29"/>
      <c r="CDS41" s="30"/>
      <c r="CDT41" s="29"/>
      <c r="CDU41" s="30"/>
      <c r="CDV41" s="29"/>
      <c r="CDW41" s="30"/>
      <c r="CDX41" s="29"/>
      <c r="CDY41" s="30"/>
      <c r="CDZ41" s="29"/>
      <c r="CEA41" s="30"/>
      <c r="CEB41" s="29"/>
      <c r="CEC41" s="30"/>
      <c r="CED41" s="29"/>
      <c r="CEE41" s="30"/>
      <c r="CEF41" s="29"/>
      <c r="CEG41" s="30"/>
      <c r="CEH41" s="29"/>
      <c r="CEI41" s="30"/>
      <c r="CEJ41" s="29"/>
      <c r="CEK41" s="30"/>
      <c r="CEL41" s="29"/>
      <c r="CEM41" s="30"/>
      <c r="CEN41" s="29"/>
      <c r="CEO41" s="30"/>
      <c r="CEP41" s="29"/>
      <c r="CEQ41" s="30"/>
      <c r="CER41" s="29"/>
      <c r="CES41" s="30"/>
      <c r="CET41" s="29"/>
      <c r="CEU41" s="30"/>
      <c r="CEV41" s="29"/>
      <c r="CEW41" s="30"/>
      <c r="CEX41" s="29"/>
      <c r="CEY41" s="30"/>
      <c r="CEZ41" s="29"/>
      <c r="CFA41" s="30"/>
      <c r="CFB41" s="29"/>
      <c r="CFC41" s="30"/>
      <c r="CFD41" s="29"/>
      <c r="CFE41" s="30"/>
      <c r="CFF41" s="29"/>
      <c r="CFG41" s="30"/>
      <c r="CFH41" s="29"/>
      <c r="CFI41" s="30"/>
      <c r="CFJ41" s="29"/>
      <c r="CFK41" s="30"/>
      <c r="CFL41" s="29"/>
      <c r="CFM41" s="30"/>
      <c r="CFN41" s="29"/>
      <c r="CFO41" s="30"/>
      <c r="CFP41" s="29"/>
      <c r="CFQ41" s="30"/>
      <c r="CFR41" s="29"/>
      <c r="CFS41" s="30"/>
      <c r="CFT41" s="29"/>
      <c r="CFU41" s="30"/>
      <c r="CFV41" s="29"/>
      <c r="CFW41" s="30"/>
      <c r="CFX41" s="29"/>
      <c r="CFY41" s="30"/>
      <c r="CFZ41" s="29"/>
      <c r="CGA41" s="30"/>
      <c r="CGB41" s="29"/>
      <c r="CGC41" s="30"/>
      <c r="CGD41" s="29"/>
      <c r="CGE41" s="30"/>
      <c r="CGF41" s="29"/>
      <c r="CGG41" s="30"/>
      <c r="CGH41" s="29"/>
      <c r="CGI41" s="30"/>
      <c r="CGJ41" s="29"/>
      <c r="CGK41" s="30"/>
      <c r="CGL41" s="29"/>
      <c r="CGM41" s="30"/>
      <c r="CGN41" s="29"/>
      <c r="CGO41" s="30"/>
      <c r="CGP41" s="29"/>
      <c r="CGQ41" s="30"/>
      <c r="CGR41" s="29"/>
      <c r="CGS41" s="30"/>
      <c r="CGT41" s="29"/>
      <c r="CGU41" s="30"/>
      <c r="CGV41" s="29"/>
      <c r="CGW41" s="30"/>
      <c r="CGX41" s="29"/>
      <c r="CGY41" s="30"/>
      <c r="CGZ41" s="29"/>
      <c r="CHA41" s="30"/>
      <c r="CHB41" s="29"/>
      <c r="CHC41" s="30"/>
      <c r="CHD41" s="29"/>
      <c r="CHE41" s="30"/>
      <c r="CHF41" s="29"/>
      <c r="CHG41" s="30"/>
      <c r="CHH41" s="29"/>
      <c r="CHI41" s="30"/>
      <c r="CHJ41" s="29"/>
      <c r="CHK41" s="30"/>
      <c r="CHL41" s="29"/>
      <c r="CHM41" s="30"/>
      <c r="CHN41" s="29"/>
      <c r="CHO41" s="30"/>
      <c r="CHP41" s="29"/>
      <c r="CHQ41" s="30"/>
      <c r="CHR41" s="29"/>
      <c r="CHS41" s="30"/>
      <c r="CHT41" s="29"/>
      <c r="CHU41" s="30"/>
      <c r="CHV41" s="29"/>
      <c r="CHW41" s="30"/>
      <c r="CHX41" s="29"/>
      <c r="CHY41" s="30"/>
      <c r="CHZ41" s="29"/>
      <c r="CIA41" s="30"/>
      <c r="CIB41" s="29"/>
      <c r="CIC41" s="30"/>
      <c r="CID41" s="29"/>
      <c r="CIE41" s="30"/>
      <c r="CIF41" s="29"/>
      <c r="CIG41" s="30"/>
      <c r="CIH41" s="29"/>
      <c r="CII41" s="30"/>
      <c r="CIJ41" s="29"/>
      <c r="CIK41" s="30"/>
      <c r="CIL41" s="29"/>
      <c r="CIM41" s="30"/>
      <c r="CIN41" s="29"/>
      <c r="CIO41" s="30"/>
      <c r="CIP41" s="29"/>
      <c r="CIQ41" s="30"/>
      <c r="CIR41" s="29"/>
      <c r="CIS41" s="30"/>
      <c r="CIT41" s="29"/>
      <c r="CIU41" s="30"/>
      <c r="CIV41" s="29"/>
      <c r="CIW41" s="30"/>
      <c r="CIX41" s="29"/>
      <c r="CIY41" s="30"/>
      <c r="CIZ41" s="29"/>
      <c r="CJA41" s="30"/>
      <c r="CJB41" s="29"/>
      <c r="CJC41" s="30"/>
      <c r="CJD41" s="29"/>
      <c r="CJE41" s="30"/>
      <c r="CJF41" s="29"/>
      <c r="CJG41" s="30"/>
      <c r="CJH41" s="29"/>
      <c r="CJI41" s="30"/>
      <c r="CJJ41" s="29"/>
      <c r="CJK41" s="30"/>
      <c r="CJL41" s="29"/>
      <c r="CJM41" s="30"/>
      <c r="CJN41" s="29"/>
      <c r="CJO41" s="30"/>
      <c r="CJP41" s="29"/>
      <c r="CJQ41" s="30"/>
      <c r="CJR41" s="29"/>
      <c r="CJS41" s="30"/>
      <c r="CJT41" s="29"/>
      <c r="CJU41" s="30"/>
      <c r="CJV41" s="29"/>
      <c r="CJW41" s="30"/>
      <c r="CJX41" s="29"/>
      <c r="CJY41" s="30"/>
      <c r="CJZ41" s="29"/>
      <c r="CKA41" s="30"/>
      <c r="CKB41" s="29"/>
      <c r="CKC41" s="30"/>
      <c r="CKD41" s="29"/>
      <c r="CKE41" s="30"/>
      <c r="CKF41" s="29"/>
      <c r="CKG41" s="30"/>
      <c r="CKH41" s="29"/>
      <c r="CKI41" s="30"/>
      <c r="CKJ41" s="29"/>
      <c r="CKK41" s="30"/>
      <c r="CKL41" s="29"/>
      <c r="CKM41" s="30"/>
      <c r="CKN41" s="29"/>
      <c r="CKO41" s="30"/>
      <c r="CKP41" s="29"/>
      <c r="CKQ41" s="30"/>
      <c r="CKR41" s="29"/>
      <c r="CKS41" s="30"/>
      <c r="CKT41" s="29"/>
      <c r="CKU41" s="30"/>
      <c r="CKV41" s="29"/>
      <c r="CKW41" s="30"/>
      <c r="CKX41" s="29"/>
      <c r="CKY41" s="30"/>
      <c r="CKZ41" s="29"/>
      <c r="CLA41" s="30"/>
      <c r="CLB41" s="29"/>
      <c r="CLC41" s="30"/>
      <c r="CLD41" s="29"/>
      <c r="CLE41" s="30"/>
      <c r="CLF41" s="29"/>
      <c r="CLG41" s="30"/>
      <c r="CLH41" s="29"/>
      <c r="CLI41" s="30"/>
      <c r="CLJ41" s="29"/>
      <c r="CLK41" s="30"/>
      <c r="CLL41" s="29"/>
      <c r="CLM41" s="30"/>
      <c r="CLN41" s="29"/>
      <c r="CLO41" s="30"/>
      <c r="CLP41" s="29"/>
      <c r="CLQ41" s="30"/>
      <c r="CLR41" s="29"/>
      <c r="CLS41" s="30"/>
      <c r="CLT41" s="29"/>
      <c r="CLU41" s="30"/>
      <c r="CLV41" s="29"/>
      <c r="CLW41" s="30"/>
      <c r="CLX41" s="29"/>
      <c r="CLY41" s="30"/>
      <c r="CLZ41" s="29"/>
      <c r="CMA41" s="30"/>
      <c r="CMB41" s="29"/>
      <c r="CMC41" s="30"/>
      <c r="CMD41" s="29"/>
      <c r="CME41" s="30"/>
      <c r="CMF41" s="29"/>
      <c r="CMG41" s="30"/>
      <c r="CMH41" s="29"/>
      <c r="CMI41" s="30"/>
      <c r="CMJ41" s="29"/>
      <c r="CMK41" s="30"/>
      <c r="CML41" s="29"/>
      <c r="CMM41" s="30"/>
      <c r="CMN41" s="29"/>
      <c r="CMO41" s="30"/>
      <c r="CMP41" s="29"/>
      <c r="CMQ41" s="30"/>
      <c r="CMR41" s="29"/>
      <c r="CMS41" s="30"/>
      <c r="CMT41" s="29"/>
      <c r="CMU41" s="30"/>
      <c r="CMV41" s="29"/>
      <c r="CMW41" s="30"/>
      <c r="CMX41" s="29"/>
      <c r="CMY41" s="30"/>
      <c r="CMZ41" s="29"/>
      <c r="CNA41" s="30"/>
      <c r="CNB41" s="29"/>
      <c r="CNC41" s="30"/>
      <c r="CND41" s="29"/>
      <c r="CNE41" s="30"/>
      <c r="CNF41" s="29"/>
      <c r="CNG41" s="30"/>
      <c r="CNH41" s="29"/>
      <c r="CNI41" s="30"/>
      <c r="CNJ41" s="29"/>
      <c r="CNK41" s="30"/>
      <c r="CNL41" s="29"/>
      <c r="CNM41" s="30"/>
      <c r="CNN41" s="29"/>
      <c r="CNO41" s="30"/>
      <c r="CNP41" s="29"/>
      <c r="CNQ41" s="30"/>
      <c r="CNR41" s="29"/>
      <c r="CNS41" s="30"/>
      <c r="CNT41" s="29"/>
      <c r="CNU41" s="30"/>
      <c r="CNV41" s="29"/>
      <c r="CNW41" s="30"/>
      <c r="CNX41" s="29"/>
      <c r="CNY41" s="30"/>
      <c r="CNZ41" s="29"/>
      <c r="COA41" s="30"/>
      <c r="COB41" s="29"/>
      <c r="COC41" s="30"/>
      <c r="COD41" s="29"/>
      <c r="COE41" s="30"/>
      <c r="COF41" s="29"/>
      <c r="COG41" s="30"/>
      <c r="COH41" s="29"/>
      <c r="COI41" s="30"/>
      <c r="COJ41" s="29"/>
      <c r="COK41" s="30"/>
      <c r="COL41" s="29"/>
      <c r="COM41" s="30"/>
      <c r="CON41" s="29"/>
      <c r="COO41" s="30"/>
      <c r="COP41" s="29"/>
      <c r="COQ41" s="30"/>
      <c r="COR41" s="29"/>
      <c r="COS41" s="30"/>
      <c r="COT41" s="29"/>
      <c r="COU41" s="30"/>
      <c r="COV41" s="29"/>
      <c r="COW41" s="30"/>
      <c r="COX41" s="29"/>
      <c r="COY41" s="30"/>
      <c r="COZ41" s="29"/>
      <c r="CPA41" s="30"/>
      <c r="CPB41" s="29"/>
      <c r="CPC41" s="30"/>
      <c r="CPD41" s="29"/>
      <c r="CPE41" s="30"/>
      <c r="CPF41" s="29"/>
      <c r="CPG41" s="30"/>
      <c r="CPH41" s="29"/>
      <c r="CPI41" s="30"/>
      <c r="CPJ41" s="29"/>
      <c r="CPK41" s="30"/>
      <c r="CPL41" s="29"/>
      <c r="CPM41" s="30"/>
      <c r="CPN41" s="29"/>
      <c r="CPO41" s="30"/>
      <c r="CPP41" s="29"/>
      <c r="CPQ41" s="30"/>
      <c r="CPR41" s="29"/>
      <c r="CPS41" s="30"/>
      <c r="CPT41" s="29"/>
      <c r="CPU41" s="30"/>
      <c r="CPV41" s="29"/>
      <c r="CPW41" s="30"/>
      <c r="CPX41" s="29"/>
      <c r="CPY41" s="30"/>
      <c r="CPZ41" s="29"/>
      <c r="CQA41" s="30"/>
      <c r="CQB41" s="29"/>
      <c r="CQC41" s="30"/>
      <c r="CQD41" s="29"/>
      <c r="CQE41" s="30"/>
      <c r="CQF41" s="29"/>
      <c r="CQG41" s="30"/>
      <c r="CQH41" s="29"/>
      <c r="CQI41" s="30"/>
      <c r="CQJ41" s="29"/>
      <c r="CQK41" s="30"/>
      <c r="CQL41" s="29"/>
      <c r="CQM41" s="30"/>
      <c r="CQN41" s="29"/>
      <c r="CQO41" s="30"/>
      <c r="CQP41" s="29"/>
      <c r="CQQ41" s="30"/>
      <c r="CQR41" s="29"/>
      <c r="CQS41" s="30"/>
      <c r="CQT41" s="29"/>
      <c r="CQU41" s="30"/>
      <c r="CQV41" s="29"/>
      <c r="CQW41" s="30"/>
      <c r="CQX41" s="29"/>
      <c r="CQY41" s="30"/>
      <c r="CQZ41" s="29"/>
      <c r="CRA41" s="30"/>
      <c r="CRB41" s="29"/>
      <c r="CRC41" s="30"/>
      <c r="CRD41" s="29"/>
      <c r="CRE41" s="30"/>
      <c r="CRF41" s="29"/>
      <c r="CRG41" s="30"/>
      <c r="CRH41" s="29"/>
      <c r="CRI41" s="30"/>
      <c r="CRJ41" s="29"/>
      <c r="CRK41" s="30"/>
      <c r="CRL41" s="29"/>
      <c r="CRM41" s="30"/>
      <c r="CRN41" s="29"/>
      <c r="CRO41" s="30"/>
      <c r="CRP41" s="29"/>
      <c r="CRQ41" s="30"/>
      <c r="CRR41" s="29"/>
      <c r="CRS41" s="30"/>
      <c r="CRT41" s="29"/>
      <c r="CRU41" s="30"/>
      <c r="CRV41" s="29"/>
      <c r="CRW41" s="30"/>
      <c r="CRX41" s="29"/>
      <c r="CRY41" s="30"/>
      <c r="CRZ41" s="29"/>
      <c r="CSA41" s="30"/>
      <c r="CSB41" s="29"/>
      <c r="CSC41" s="30"/>
      <c r="CSD41" s="29"/>
      <c r="CSE41" s="30"/>
      <c r="CSF41" s="29"/>
      <c r="CSG41" s="30"/>
      <c r="CSH41" s="29"/>
      <c r="CSI41" s="30"/>
      <c r="CSJ41" s="29"/>
      <c r="CSK41" s="30"/>
      <c r="CSL41" s="29"/>
      <c r="CSM41" s="30"/>
      <c r="CSN41" s="29"/>
      <c r="CSO41" s="30"/>
      <c r="CSP41" s="29"/>
      <c r="CSQ41" s="30"/>
      <c r="CSR41" s="29"/>
      <c r="CSS41" s="30"/>
      <c r="CST41" s="29"/>
      <c r="CSU41" s="30"/>
      <c r="CSV41" s="29"/>
      <c r="CSW41" s="30"/>
      <c r="CSX41" s="29"/>
      <c r="CSY41" s="30"/>
      <c r="CSZ41" s="29"/>
      <c r="CTA41" s="30"/>
      <c r="CTB41" s="29"/>
      <c r="CTC41" s="30"/>
      <c r="CTD41" s="29"/>
      <c r="CTE41" s="30"/>
      <c r="CTF41" s="29"/>
      <c r="CTG41" s="30"/>
      <c r="CTH41" s="29"/>
      <c r="CTI41" s="30"/>
      <c r="CTJ41" s="29"/>
      <c r="CTK41" s="30"/>
      <c r="CTL41" s="29"/>
      <c r="CTM41" s="30"/>
      <c r="CTN41" s="29"/>
      <c r="CTO41" s="30"/>
      <c r="CTP41" s="29"/>
      <c r="CTQ41" s="30"/>
      <c r="CTR41" s="29"/>
      <c r="CTS41" s="30"/>
      <c r="CTT41" s="29"/>
      <c r="CTU41" s="30"/>
      <c r="CTV41" s="29"/>
      <c r="CTW41" s="30"/>
      <c r="CTX41" s="29"/>
      <c r="CTY41" s="30"/>
      <c r="CTZ41" s="29"/>
      <c r="CUA41" s="30"/>
      <c r="CUB41" s="29"/>
      <c r="CUC41" s="30"/>
      <c r="CUD41" s="29"/>
      <c r="CUE41" s="30"/>
      <c r="CUF41" s="29"/>
      <c r="CUG41" s="30"/>
      <c r="CUH41" s="29"/>
      <c r="CUI41" s="30"/>
      <c r="CUJ41" s="29"/>
      <c r="CUK41" s="30"/>
      <c r="CUL41" s="29"/>
      <c r="CUM41" s="30"/>
      <c r="CUN41" s="29"/>
      <c r="CUO41" s="30"/>
      <c r="CUP41" s="29"/>
      <c r="CUQ41" s="30"/>
      <c r="CUR41" s="29"/>
      <c r="CUS41" s="30"/>
      <c r="CUT41" s="29"/>
      <c r="CUU41" s="30"/>
      <c r="CUV41" s="29"/>
      <c r="CUW41" s="30"/>
      <c r="CUX41" s="29"/>
      <c r="CUY41" s="30"/>
      <c r="CUZ41" s="29"/>
      <c r="CVA41" s="30"/>
      <c r="CVB41" s="29"/>
      <c r="CVC41" s="30"/>
      <c r="CVD41" s="29"/>
      <c r="CVE41" s="30"/>
      <c r="CVF41" s="29"/>
      <c r="CVG41" s="30"/>
      <c r="CVH41" s="29"/>
      <c r="CVI41" s="30"/>
      <c r="CVJ41" s="29"/>
      <c r="CVK41" s="30"/>
      <c r="CVL41" s="29"/>
      <c r="CVM41" s="30"/>
      <c r="CVN41" s="29"/>
      <c r="CVO41" s="30"/>
      <c r="CVP41" s="29"/>
      <c r="CVQ41" s="30"/>
      <c r="CVR41" s="29"/>
      <c r="CVS41" s="30"/>
      <c r="CVT41" s="29"/>
      <c r="CVU41" s="30"/>
      <c r="CVV41" s="29"/>
      <c r="CVW41" s="30"/>
      <c r="CVX41" s="29"/>
      <c r="CVY41" s="30"/>
      <c r="CVZ41" s="29"/>
      <c r="CWA41" s="30"/>
      <c r="CWB41" s="29"/>
      <c r="CWC41" s="30"/>
      <c r="CWD41" s="29"/>
      <c r="CWE41" s="30"/>
      <c r="CWF41" s="29"/>
      <c r="CWG41" s="30"/>
      <c r="CWH41" s="29"/>
      <c r="CWI41" s="30"/>
      <c r="CWJ41" s="29"/>
      <c r="CWK41" s="30"/>
      <c r="CWL41" s="29"/>
      <c r="CWM41" s="30"/>
      <c r="CWN41" s="29"/>
      <c r="CWO41" s="30"/>
      <c r="CWP41" s="29"/>
      <c r="CWQ41" s="30"/>
      <c r="CWR41" s="29"/>
      <c r="CWS41" s="30"/>
      <c r="CWT41" s="29"/>
      <c r="CWU41" s="30"/>
      <c r="CWV41" s="29"/>
      <c r="CWW41" s="30"/>
      <c r="CWX41" s="29"/>
      <c r="CWY41" s="30"/>
      <c r="CWZ41" s="29"/>
      <c r="CXA41" s="30"/>
      <c r="CXB41" s="29"/>
      <c r="CXC41" s="30"/>
      <c r="CXD41" s="29"/>
      <c r="CXE41" s="30"/>
      <c r="CXF41" s="29"/>
      <c r="CXG41" s="30"/>
      <c r="CXH41" s="29"/>
      <c r="CXI41" s="30"/>
      <c r="CXJ41" s="29"/>
      <c r="CXK41" s="30"/>
      <c r="CXL41" s="29"/>
      <c r="CXM41" s="30"/>
      <c r="CXN41" s="29"/>
      <c r="CXO41" s="30"/>
      <c r="CXP41" s="29"/>
      <c r="CXQ41" s="30"/>
      <c r="CXR41" s="29"/>
      <c r="CXS41" s="30"/>
      <c r="CXT41" s="29"/>
      <c r="CXU41" s="30"/>
      <c r="CXV41" s="29"/>
      <c r="CXW41" s="30"/>
      <c r="CXX41" s="29"/>
      <c r="CXY41" s="30"/>
      <c r="CXZ41" s="29"/>
      <c r="CYA41" s="30"/>
      <c r="CYB41" s="29"/>
      <c r="CYC41" s="30"/>
      <c r="CYD41" s="29"/>
      <c r="CYE41" s="30"/>
      <c r="CYF41" s="29"/>
      <c r="CYG41" s="30"/>
      <c r="CYH41" s="29"/>
      <c r="CYI41" s="30"/>
      <c r="CYJ41" s="29"/>
      <c r="CYK41" s="30"/>
      <c r="CYL41" s="29"/>
      <c r="CYM41" s="30"/>
      <c r="CYN41" s="29"/>
      <c r="CYO41" s="30"/>
      <c r="CYP41" s="29"/>
      <c r="CYQ41" s="30"/>
      <c r="CYR41" s="29"/>
      <c r="CYS41" s="30"/>
      <c r="CYT41" s="29"/>
      <c r="CYU41" s="30"/>
      <c r="CYV41" s="29"/>
      <c r="CYW41" s="30"/>
      <c r="CYX41" s="29"/>
      <c r="CYY41" s="30"/>
      <c r="CYZ41" s="29"/>
      <c r="CZA41" s="30"/>
      <c r="CZB41" s="29"/>
      <c r="CZC41" s="30"/>
      <c r="CZD41" s="29"/>
      <c r="CZE41" s="30"/>
      <c r="CZF41" s="29"/>
      <c r="CZG41" s="30"/>
      <c r="CZH41" s="29"/>
      <c r="CZI41" s="30"/>
      <c r="CZJ41" s="29"/>
      <c r="CZK41" s="30"/>
      <c r="CZL41" s="29"/>
      <c r="CZM41" s="30"/>
      <c r="CZN41" s="29"/>
      <c r="CZO41" s="30"/>
      <c r="CZP41" s="29"/>
      <c r="CZQ41" s="30"/>
      <c r="CZR41" s="29"/>
      <c r="CZS41" s="30"/>
      <c r="CZT41" s="29"/>
      <c r="CZU41" s="30"/>
      <c r="CZV41" s="29"/>
      <c r="CZW41" s="30"/>
      <c r="CZX41" s="29"/>
      <c r="CZY41" s="30"/>
      <c r="CZZ41" s="29"/>
      <c r="DAA41" s="30"/>
      <c r="DAB41" s="29"/>
      <c r="DAC41" s="30"/>
      <c r="DAD41" s="29"/>
      <c r="DAE41" s="30"/>
      <c r="DAF41" s="29"/>
      <c r="DAG41" s="30"/>
      <c r="DAH41" s="29"/>
      <c r="DAI41" s="30"/>
      <c r="DAJ41" s="29"/>
      <c r="DAK41" s="30"/>
      <c r="DAL41" s="29"/>
      <c r="DAM41" s="30"/>
      <c r="DAN41" s="29"/>
      <c r="DAO41" s="30"/>
      <c r="DAP41" s="29"/>
      <c r="DAQ41" s="30"/>
      <c r="DAR41" s="29"/>
      <c r="DAS41" s="30"/>
      <c r="DAT41" s="29"/>
      <c r="DAU41" s="30"/>
      <c r="DAV41" s="29"/>
      <c r="DAW41" s="30"/>
      <c r="DAX41" s="29"/>
      <c r="DAY41" s="30"/>
      <c r="DAZ41" s="29"/>
      <c r="DBA41" s="30"/>
      <c r="DBB41" s="29"/>
      <c r="DBC41" s="30"/>
      <c r="DBD41" s="29"/>
      <c r="DBE41" s="30"/>
      <c r="DBF41" s="29"/>
      <c r="DBG41" s="30"/>
      <c r="DBH41" s="29"/>
      <c r="DBI41" s="30"/>
      <c r="DBJ41" s="29"/>
      <c r="DBK41" s="30"/>
      <c r="DBL41" s="29"/>
      <c r="DBM41" s="30"/>
      <c r="DBN41" s="29"/>
      <c r="DBO41" s="30"/>
      <c r="DBP41" s="29"/>
      <c r="DBQ41" s="30"/>
      <c r="DBR41" s="29"/>
      <c r="DBS41" s="30"/>
      <c r="DBT41" s="29"/>
      <c r="DBU41" s="30"/>
      <c r="DBV41" s="29"/>
      <c r="DBW41" s="30"/>
      <c r="DBX41" s="29"/>
      <c r="DBY41" s="30"/>
      <c r="DBZ41" s="29"/>
      <c r="DCA41" s="30"/>
      <c r="DCB41" s="29"/>
      <c r="DCC41" s="30"/>
      <c r="DCD41" s="29"/>
      <c r="DCE41" s="30"/>
      <c r="DCF41" s="29"/>
      <c r="DCG41" s="30"/>
      <c r="DCH41" s="29"/>
      <c r="DCI41" s="30"/>
      <c r="DCJ41" s="29"/>
      <c r="DCK41" s="30"/>
      <c r="DCL41" s="29"/>
      <c r="DCM41" s="30"/>
      <c r="DCN41" s="29"/>
      <c r="DCO41" s="30"/>
      <c r="DCP41" s="29"/>
      <c r="DCQ41" s="30"/>
      <c r="DCR41" s="29"/>
      <c r="DCS41" s="30"/>
      <c r="DCT41" s="29"/>
      <c r="DCU41" s="30"/>
      <c r="DCV41" s="29"/>
      <c r="DCW41" s="30"/>
      <c r="DCX41" s="29"/>
      <c r="DCY41" s="30"/>
      <c r="DCZ41" s="29"/>
      <c r="DDA41" s="30"/>
      <c r="DDB41" s="29"/>
      <c r="DDC41" s="30"/>
      <c r="DDD41" s="29"/>
      <c r="DDE41" s="30"/>
      <c r="DDF41" s="29"/>
      <c r="DDG41" s="30"/>
      <c r="DDH41" s="29"/>
      <c r="DDI41" s="30"/>
      <c r="DDJ41" s="29"/>
      <c r="DDK41" s="30"/>
      <c r="DDL41" s="29"/>
      <c r="DDM41" s="30"/>
      <c r="DDN41" s="29"/>
      <c r="DDO41" s="30"/>
      <c r="DDP41" s="29"/>
      <c r="DDQ41" s="30"/>
      <c r="DDR41" s="29"/>
      <c r="DDS41" s="30"/>
      <c r="DDT41" s="29"/>
      <c r="DDU41" s="30"/>
      <c r="DDV41" s="29"/>
      <c r="DDW41" s="30"/>
      <c r="DDX41" s="29"/>
      <c r="DDY41" s="30"/>
      <c r="DDZ41" s="29"/>
      <c r="DEA41" s="30"/>
      <c r="DEB41" s="29"/>
      <c r="DEC41" s="30"/>
      <c r="DED41" s="29"/>
      <c r="DEE41" s="30"/>
      <c r="DEF41" s="29"/>
      <c r="DEG41" s="30"/>
      <c r="DEH41" s="29"/>
      <c r="DEI41" s="30"/>
      <c r="DEJ41" s="29"/>
      <c r="DEK41" s="30"/>
      <c r="DEL41" s="29"/>
      <c r="DEM41" s="30"/>
      <c r="DEN41" s="29"/>
      <c r="DEO41" s="30"/>
      <c r="DEP41" s="29"/>
      <c r="DEQ41" s="30"/>
      <c r="DER41" s="29"/>
      <c r="DES41" s="30"/>
      <c r="DET41" s="29"/>
      <c r="DEU41" s="30"/>
      <c r="DEV41" s="29"/>
      <c r="DEW41" s="30"/>
      <c r="DEX41" s="29"/>
      <c r="DEY41" s="30"/>
      <c r="DEZ41" s="29"/>
      <c r="DFA41" s="30"/>
      <c r="DFB41" s="29"/>
      <c r="DFC41" s="30"/>
      <c r="DFD41" s="29"/>
      <c r="DFE41" s="30"/>
      <c r="DFF41" s="29"/>
      <c r="DFG41" s="30"/>
      <c r="DFH41" s="29"/>
      <c r="DFI41" s="30"/>
      <c r="DFJ41" s="29"/>
      <c r="DFK41" s="30"/>
      <c r="DFL41" s="29"/>
      <c r="DFM41" s="30"/>
      <c r="DFN41" s="29"/>
      <c r="DFO41" s="30"/>
      <c r="DFP41" s="29"/>
      <c r="DFQ41" s="30"/>
      <c r="DFR41" s="29"/>
      <c r="DFS41" s="30"/>
      <c r="DFT41" s="29"/>
      <c r="DFU41" s="30"/>
      <c r="DFV41" s="29"/>
      <c r="DFW41" s="30"/>
      <c r="DFX41" s="29"/>
      <c r="DFY41" s="30"/>
      <c r="DFZ41" s="29"/>
      <c r="DGA41" s="30"/>
      <c r="DGB41" s="29"/>
      <c r="DGC41" s="30"/>
      <c r="DGD41" s="29"/>
      <c r="DGE41" s="30"/>
      <c r="DGF41" s="29"/>
      <c r="DGG41" s="30"/>
      <c r="DGH41" s="29"/>
      <c r="DGI41" s="30"/>
      <c r="DGJ41" s="29"/>
      <c r="DGK41" s="30"/>
      <c r="DGL41" s="29"/>
      <c r="DGM41" s="30"/>
      <c r="DGN41" s="29"/>
      <c r="DGO41" s="30"/>
      <c r="DGP41" s="29"/>
      <c r="DGQ41" s="30"/>
      <c r="DGR41" s="29"/>
      <c r="DGS41" s="30"/>
      <c r="DGT41" s="29"/>
      <c r="DGU41" s="30"/>
      <c r="DGV41" s="29"/>
      <c r="DGW41" s="30"/>
      <c r="DGX41" s="29"/>
      <c r="DGY41" s="30"/>
      <c r="DGZ41" s="29"/>
      <c r="DHA41" s="30"/>
      <c r="DHB41" s="29"/>
      <c r="DHC41" s="30"/>
      <c r="DHD41" s="29"/>
      <c r="DHE41" s="30"/>
      <c r="DHF41" s="29"/>
      <c r="DHG41" s="30"/>
      <c r="DHH41" s="29"/>
      <c r="DHI41" s="30"/>
      <c r="DHJ41" s="29"/>
      <c r="DHK41" s="30"/>
      <c r="DHL41" s="29"/>
      <c r="DHM41" s="30"/>
      <c r="DHN41" s="29"/>
      <c r="DHO41" s="30"/>
      <c r="DHP41" s="29"/>
      <c r="DHQ41" s="30"/>
      <c r="DHR41" s="29"/>
      <c r="DHS41" s="30"/>
      <c r="DHT41" s="29"/>
      <c r="DHU41" s="30"/>
      <c r="DHV41" s="29"/>
      <c r="DHW41" s="30"/>
      <c r="DHX41" s="29"/>
      <c r="DHY41" s="30"/>
      <c r="DHZ41" s="29"/>
      <c r="DIA41" s="30"/>
      <c r="DIB41" s="29"/>
      <c r="DIC41" s="30"/>
      <c r="DID41" s="29"/>
      <c r="DIE41" s="30"/>
      <c r="DIF41" s="29"/>
      <c r="DIG41" s="30"/>
      <c r="DIH41" s="29"/>
      <c r="DII41" s="30"/>
      <c r="DIJ41" s="29"/>
      <c r="DIK41" s="30"/>
      <c r="DIL41" s="29"/>
      <c r="DIM41" s="30"/>
      <c r="DIN41" s="29"/>
      <c r="DIO41" s="30"/>
      <c r="DIP41" s="29"/>
      <c r="DIQ41" s="30"/>
      <c r="DIR41" s="29"/>
      <c r="DIS41" s="30"/>
      <c r="DIT41" s="29"/>
      <c r="DIU41" s="30"/>
      <c r="DIV41" s="29"/>
      <c r="DIW41" s="30"/>
      <c r="DIX41" s="29"/>
      <c r="DIY41" s="30"/>
      <c r="DIZ41" s="29"/>
      <c r="DJA41" s="30"/>
      <c r="DJB41" s="29"/>
      <c r="DJC41" s="30"/>
      <c r="DJD41" s="29"/>
      <c r="DJE41" s="30"/>
      <c r="DJF41" s="29"/>
      <c r="DJG41" s="30"/>
      <c r="DJH41" s="29"/>
      <c r="DJI41" s="30"/>
      <c r="DJJ41" s="29"/>
      <c r="DJK41" s="30"/>
      <c r="DJL41" s="29"/>
      <c r="DJM41" s="30"/>
      <c r="DJN41" s="29"/>
      <c r="DJO41" s="30"/>
      <c r="DJP41" s="29"/>
      <c r="DJQ41" s="30"/>
      <c r="DJR41" s="29"/>
      <c r="DJS41" s="30"/>
      <c r="DJT41" s="29"/>
      <c r="DJU41" s="30"/>
      <c r="DJV41" s="29"/>
      <c r="DJW41" s="30"/>
      <c r="DJX41" s="29"/>
      <c r="DJY41" s="30"/>
      <c r="DJZ41" s="29"/>
      <c r="DKA41" s="30"/>
      <c r="DKB41" s="29"/>
      <c r="DKC41" s="30"/>
      <c r="DKD41" s="29"/>
      <c r="DKE41" s="30"/>
      <c r="DKF41" s="29"/>
      <c r="DKG41" s="30"/>
      <c r="DKH41" s="29"/>
      <c r="DKI41" s="30"/>
      <c r="DKJ41" s="29"/>
      <c r="DKK41" s="30"/>
      <c r="DKL41" s="29"/>
      <c r="DKM41" s="30"/>
      <c r="DKN41" s="29"/>
      <c r="DKO41" s="30"/>
      <c r="DKP41" s="29"/>
      <c r="DKQ41" s="30"/>
      <c r="DKR41" s="29"/>
      <c r="DKS41" s="30"/>
      <c r="DKT41" s="29"/>
      <c r="DKU41" s="30"/>
      <c r="DKV41" s="29"/>
      <c r="DKW41" s="30"/>
      <c r="DKX41" s="29"/>
      <c r="DKY41" s="30"/>
      <c r="DKZ41" s="29"/>
      <c r="DLA41" s="30"/>
      <c r="DLB41" s="29"/>
      <c r="DLC41" s="30"/>
      <c r="DLD41" s="29"/>
      <c r="DLE41" s="30"/>
      <c r="DLF41" s="29"/>
      <c r="DLG41" s="30"/>
      <c r="DLH41" s="29"/>
      <c r="DLI41" s="30"/>
      <c r="DLJ41" s="29"/>
      <c r="DLK41" s="30"/>
      <c r="DLL41" s="29"/>
      <c r="DLM41" s="30"/>
      <c r="DLN41" s="29"/>
      <c r="DLO41" s="30"/>
      <c r="DLP41" s="29"/>
      <c r="DLQ41" s="30"/>
      <c r="DLR41" s="29"/>
      <c r="DLS41" s="30"/>
      <c r="DLT41" s="29"/>
      <c r="DLU41" s="30"/>
      <c r="DLV41" s="29"/>
      <c r="DLW41" s="30"/>
      <c r="DLX41" s="29"/>
      <c r="DLY41" s="30"/>
      <c r="DLZ41" s="29"/>
      <c r="DMA41" s="30"/>
      <c r="DMB41" s="29"/>
      <c r="DMC41" s="30"/>
      <c r="DMD41" s="29"/>
      <c r="DME41" s="30"/>
      <c r="DMF41" s="29"/>
      <c r="DMG41" s="30"/>
      <c r="DMH41" s="29"/>
      <c r="DMI41" s="30"/>
      <c r="DMJ41" s="29"/>
      <c r="DMK41" s="30"/>
      <c r="DML41" s="29"/>
      <c r="DMM41" s="30"/>
      <c r="DMN41" s="29"/>
      <c r="DMO41" s="30"/>
      <c r="DMP41" s="29"/>
      <c r="DMQ41" s="30"/>
      <c r="DMR41" s="29"/>
      <c r="DMS41" s="30"/>
      <c r="DMT41" s="29"/>
      <c r="DMU41" s="30"/>
      <c r="DMV41" s="29"/>
      <c r="DMW41" s="30"/>
      <c r="DMX41" s="29"/>
      <c r="DMY41" s="30"/>
      <c r="DMZ41" s="29"/>
      <c r="DNA41" s="30"/>
      <c r="DNB41" s="29"/>
      <c r="DNC41" s="30"/>
      <c r="DND41" s="29"/>
      <c r="DNE41" s="30"/>
      <c r="DNF41" s="29"/>
      <c r="DNG41" s="30"/>
      <c r="DNH41" s="29"/>
      <c r="DNI41" s="30"/>
      <c r="DNJ41" s="29"/>
      <c r="DNK41" s="30"/>
      <c r="DNL41" s="29"/>
      <c r="DNM41" s="30"/>
      <c r="DNN41" s="29"/>
      <c r="DNO41" s="30"/>
      <c r="DNP41" s="29"/>
      <c r="DNQ41" s="30"/>
      <c r="DNR41" s="29"/>
      <c r="DNS41" s="30"/>
      <c r="DNT41" s="29"/>
      <c r="DNU41" s="30"/>
      <c r="DNV41" s="29"/>
      <c r="DNW41" s="30"/>
      <c r="DNX41" s="29"/>
      <c r="DNY41" s="30"/>
      <c r="DNZ41" s="29"/>
      <c r="DOA41" s="30"/>
      <c r="DOB41" s="29"/>
      <c r="DOC41" s="30"/>
      <c r="DOD41" s="29"/>
      <c r="DOE41" s="30"/>
      <c r="DOF41" s="29"/>
      <c r="DOG41" s="30"/>
      <c r="DOH41" s="29"/>
      <c r="DOI41" s="30"/>
      <c r="DOJ41" s="29"/>
      <c r="DOK41" s="30"/>
      <c r="DOL41" s="29"/>
      <c r="DOM41" s="30"/>
      <c r="DON41" s="29"/>
      <c r="DOO41" s="30"/>
      <c r="DOP41" s="29"/>
      <c r="DOQ41" s="30"/>
      <c r="DOR41" s="29"/>
      <c r="DOS41" s="30"/>
      <c r="DOT41" s="29"/>
      <c r="DOU41" s="30"/>
      <c r="DOV41" s="29"/>
      <c r="DOW41" s="30"/>
      <c r="DOX41" s="29"/>
      <c r="DOY41" s="30"/>
      <c r="DOZ41" s="29"/>
      <c r="DPA41" s="30"/>
      <c r="DPB41" s="29"/>
      <c r="DPC41" s="30"/>
      <c r="DPD41" s="29"/>
      <c r="DPE41" s="30"/>
      <c r="DPF41" s="29"/>
      <c r="DPG41" s="30"/>
      <c r="DPH41" s="29"/>
      <c r="DPI41" s="30"/>
      <c r="DPJ41" s="29"/>
      <c r="DPK41" s="30"/>
      <c r="DPL41" s="29"/>
      <c r="DPM41" s="30"/>
      <c r="DPN41" s="29"/>
      <c r="DPO41" s="30"/>
      <c r="DPP41" s="29"/>
      <c r="DPQ41" s="30"/>
      <c r="DPR41" s="29"/>
      <c r="DPS41" s="30"/>
      <c r="DPT41" s="29"/>
      <c r="DPU41" s="30"/>
      <c r="DPV41" s="29"/>
      <c r="DPW41" s="30"/>
      <c r="DPX41" s="29"/>
      <c r="DPY41" s="30"/>
      <c r="DPZ41" s="29"/>
      <c r="DQA41" s="30"/>
      <c r="DQB41" s="29"/>
      <c r="DQC41" s="30"/>
      <c r="DQD41" s="29"/>
      <c r="DQE41" s="30"/>
      <c r="DQF41" s="29"/>
      <c r="DQG41" s="30"/>
      <c r="DQH41" s="29"/>
      <c r="DQI41" s="30"/>
      <c r="DQJ41" s="29"/>
      <c r="DQK41" s="30"/>
      <c r="DQL41" s="29"/>
      <c r="DQM41" s="30"/>
      <c r="DQN41" s="29"/>
      <c r="DQO41" s="30"/>
      <c r="DQP41" s="29"/>
      <c r="DQQ41" s="30"/>
      <c r="DQR41" s="29"/>
      <c r="DQS41" s="30"/>
      <c r="DQT41" s="29"/>
      <c r="DQU41" s="30"/>
      <c r="DQV41" s="29"/>
      <c r="DQW41" s="30"/>
      <c r="DQX41" s="29"/>
      <c r="DQY41" s="30"/>
      <c r="DQZ41" s="29"/>
      <c r="DRA41" s="30"/>
      <c r="DRB41" s="29"/>
      <c r="DRC41" s="30"/>
      <c r="DRD41" s="29"/>
      <c r="DRE41" s="30"/>
      <c r="DRF41" s="29"/>
      <c r="DRG41" s="30"/>
      <c r="DRH41" s="29"/>
      <c r="DRI41" s="30"/>
      <c r="DRJ41" s="29"/>
      <c r="DRK41" s="30"/>
      <c r="DRL41" s="29"/>
      <c r="DRM41" s="30"/>
      <c r="DRN41" s="29"/>
      <c r="DRO41" s="30"/>
      <c r="DRP41" s="29"/>
      <c r="DRQ41" s="30"/>
      <c r="DRR41" s="29"/>
      <c r="DRS41" s="30"/>
      <c r="DRT41" s="29"/>
      <c r="DRU41" s="30"/>
      <c r="DRV41" s="29"/>
      <c r="DRW41" s="30"/>
      <c r="DRX41" s="29"/>
      <c r="DRY41" s="30"/>
      <c r="DRZ41" s="29"/>
      <c r="DSA41" s="30"/>
      <c r="DSB41" s="29"/>
      <c r="DSC41" s="30"/>
      <c r="DSD41" s="29"/>
      <c r="DSE41" s="30"/>
      <c r="DSF41" s="29"/>
      <c r="DSG41" s="30"/>
      <c r="DSH41" s="29"/>
      <c r="DSI41" s="30"/>
      <c r="DSJ41" s="29"/>
      <c r="DSK41" s="30"/>
      <c r="DSL41" s="29"/>
      <c r="DSM41" s="30"/>
      <c r="DSN41" s="29"/>
      <c r="DSO41" s="30"/>
      <c r="DSP41" s="29"/>
      <c r="DSQ41" s="30"/>
      <c r="DSR41" s="29"/>
      <c r="DSS41" s="30"/>
      <c r="DST41" s="29"/>
      <c r="DSU41" s="30"/>
      <c r="DSV41" s="29"/>
      <c r="DSW41" s="30"/>
      <c r="DSX41" s="29"/>
      <c r="DSY41" s="30"/>
      <c r="DSZ41" s="29"/>
      <c r="DTA41" s="30"/>
      <c r="DTB41" s="29"/>
      <c r="DTC41" s="30"/>
      <c r="DTD41" s="29"/>
      <c r="DTE41" s="30"/>
      <c r="DTF41" s="29"/>
      <c r="DTG41" s="30"/>
      <c r="DTH41" s="29"/>
      <c r="DTI41" s="30"/>
      <c r="DTJ41" s="29"/>
      <c r="DTK41" s="30"/>
      <c r="DTL41" s="29"/>
      <c r="DTM41" s="30"/>
      <c r="DTN41" s="29"/>
      <c r="DTO41" s="30"/>
      <c r="DTP41" s="29"/>
      <c r="DTQ41" s="30"/>
      <c r="DTR41" s="29"/>
      <c r="DTS41" s="30"/>
      <c r="DTT41" s="29"/>
      <c r="DTU41" s="30"/>
      <c r="DTV41" s="29"/>
      <c r="DTW41" s="30"/>
      <c r="DTX41" s="29"/>
      <c r="DTY41" s="30"/>
      <c r="DTZ41" s="29"/>
      <c r="DUA41" s="30"/>
      <c r="DUB41" s="29"/>
      <c r="DUC41" s="30"/>
      <c r="DUD41" s="29"/>
      <c r="DUE41" s="30"/>
      <c r="DUF41" s="29"/>
      <c r="DUG41" s="30"/>
      <c r="DUH41" s="29"/>
      <c r="DUI41" s="30"/>
      <c r="DUJ41" s="29"/>
      <c r="DUK41" s="30"/>
      <c r="DUL41" s="29"/>
      <c r="DUM41" s="30"/>
      <c r="DUN41" s="29"/>
      <c r="DUO41" s="30"/>
      <c r="DUP41" s="29"/>
      <c r="DUQ41" s="30"/>
      <c r="DUR41" s="29"/>
      <c r="DUS41" s="30"/>
      <c r="DUT41" s="29"/>
      <c r="DUU41" s="30"/>
      <c r="DUV41" s="29"/>
      <c r="DUW41" s="30"/>
      <c r="DUX41" s="29"/>
      <c r="DUY41" s="30"/>
      <c r="DUZ41" s="29"/>
      <c r="DVA41" s="30"/>
      <c r="DVB41" s="29"/>
      <c r="DVC41" s="30"/>
      <c r="DVD41" s="29"/>
      <c r="DVE41" s="30"/>
      <c r="DVF41" s="29"/>
      <c r="DVG41" s="30"/>
      <c r="DVH41" s="29"/>
      <c r="DVI41" s="30"/>
      <c r="DVJ41" s="29"/>
      <c r="DVK41" s="30"/>
      <c r="DVL41" s="29"/>
      <c r="DVM41" s="30"/>
      <c r="DVN41" s="29"/>
      <c r="DVO41" s="30"/>
      <c r="DVP41" s="29"/>
      <c r="DVQ41" s="30"/>
      <c r="DVR41" s="29"/>
      <c r="DVS41" s="30"/>
      <c r="DVT41" s="29"/>
      <c r="DVU41" s="30"/>
      <c r="DVV41" s="29"/>
      <c r="DVW41" s="30"/>
      <c r="DVX41" s="29"/>
      <c r="DVY41" s="30"/>
      <c r="DVZ41" s="29"/>
      <c r="DWA41" s="30"/>
      <c r="DWB41" s="29"/>
      <c r="DWC41" s="30"/>
      <c r="DWD41" s="29"/>
      <c r="DWE41" s="30"/>
      <c r="DWF41" s="29"/>
      <c r="DWG41" s="30"/>
      <c r="DWH41" s="29"/>
      <c r="DWI41" s="30"/>
      <c r="DWJ41" s="29"/>
      <c r="DWK41" s="30"/>
      <c r="DWL41" s="29"/>
      <c r="DWM41" s="30"/>
      <c r="DWN41" s="29"/>
      <c r="DWO41" s="30"/>
      <c r="DWP41" s="29"/>
      <c r="DWQ41" s="30"/>
      <c r="DWR41" s="29"/>
      <c r="DWS41" s="30"/>
      <c r="DWT41" s="29"/>
      <c r="DWU41" s="30"/>
      <c r="DWV41" s="29"/>
      <c r="DWW41" s="30"/>
      <c r="DWX41" s="29"/>
      <c r="DWY41" s="30"/>
      <c r="DWZ41" s="29"/>
      <c r="DXA41" s="30"/>
      <c r="DXB41" s="29"/>
      <c r="DXC41" s="30"/>
      <c r="DXD41" s="29"/>
      <c r="DXE41" s="30"/>
      <c r="DXF41" s="29"/>
      <c r="DXG41" s="30"/>
      <c r="DXH41" s="29"/>
      <c r="DXI41" s="30"/>
      <c r="DXJ41" s="29"/>
      <c r="DXK41" s="30"/>
      <c r="DXL41" s="29"/>
      <c r="DXM41" s="30"/>
      <c r="DXN41" s="29"/>
      <c r="DXO41" s="30"/>
      <c r="DXP41" s="29"/>
      <c r="DXQ41" s="30"/>
      <c r="DXR41" s="29"/>
      <c r="DXS41" s="30"/>
      <c r="DXT41" s="29"/>
      <c r="DXU41" s="30"/>
      <c r="DXV41" s="29"/>
      <c r="DXW41" s="30"/>
      <c r="DXX41" s="29"/>
      <c r="DXY41" s="30"/>
      <c r="DXZ41" s="29"/>
      <c r="DYA41" s="30"/>
      <c r="DYB41" s="29"/>
      <c r="DYC41" s="30"/>
      <c r="DYD41" s="29"/>
      <c r="DYE41" s="30"/>
      <c r="DYF41" s="29"/>
      <c r="DYG41" s="30"/>
      <c r="DYH41" s="29"/>
      <c r="DYI41" s="30"/>
      <c r="DYJ41" s="29"/>
      <c r="DYK41" s="30"/>
      <c r="DYL41" s="29"/>
      <c r="DYM41" s="30"/>
      <c r="DYN41" s="29"/>
      <c r="DYO41" s="30"/>
      <c r="DYP41" s="29"/>
      <c r="DYQ41" s="30"/>
      <c r="DYR41" s="29"/>
      <c r="DYS41" s="30"/>
      <c r="DYT41" s="29"/>
      <c r="DYU41" s="30"/>
      <c r="DYV41" s="29"/>
      <c r="DYW41" s="30"/>
      <c r="DYX41" s="29"/>
      <c r="DYY41" s="30"/>
      <c r="DYZ41" s="29"/>
      <c r="DZA41" s="30"/>
      <c r="DZB41" s="29"/>
      <c r="DZC41" s="30"/>
      <c r="DZD41" s="29"/>
      <c r="DZE41" s="30"/>
      <c r="DZF41" s="29"/>
      <c r="DZG41" s="30"/>
      <c r="DZH41" s="29"/>
      <c r="DZI41" s="30"/>
      <c r="DZJ41" s="29"/>
      <c r="DZK41" s="30"/>
      <c r="DZL41" s="29"/>
      <c r="DZM41" s="30"/>
      <c r="DZN41" s="29"/>
      <c r="DZO41" s="30"/>
      <c r="DZP41" s="29"/>
      <c r="DZQ41" s="30"/>
      <c r="DZR41" s="29"/>
      <c r="DZS41" s="30"/>
      <c r="DZT41" s="29"/>
      <c r="DZU41" s="30"/>
      <c r="DZV41" s="29"/>
      <c r="DZW41" s="30"/>
      <c r="DZX41" s="29"/>
      <c r="DZY41" s="30"/>
      <c r="DZZ41" s="29"/>
      <c r="EAA41" s="30"/>
      <c r="EAB41" s="29"/>
      <c r="EAC41" s="30"/>
      <c r="EAD41" s="29"/>
      <c r="EAE41" s="30"/>
      <c r="EAF41" s="29"/>
      <c r="EAG41" s="30"/>
      <c r="EAH41" s="29"/>
      <c r="EAI41" s="30"/>
      <c r="EAJ41" s="29"/>
      <c r="EAK41" s="30"/>
      <c r="EAL41" s="29"/>
      <c r="EAM41" s="30"/>
      <c r="EAN41" s="29"/>
      <c r="EAO41" s="30"/>
      <c r="EAP41" s="29"/>
      <c r="EAQ41" s="30"/>
      <c r="EAR41" s="29"/>
      <c r="EAS41" s="30"/>
      <c r="EAT41" s="29"/>
      <c r="EAU41" s="30"/>
      <c r="EAV41" s="29"/>
      <c r="EAW41" s="30"/>
      <c r="EAX41" s="29"/>
      <c r="EAY41" s="30"/>
      <c r="EAZ41" s="29"/>
      <c r="EBA41" s="30"/>
      <c r="EBB41" s="29"/>
      <c r="EBC41" s="30"/>
      <c r="EBD41" s="29"/>
      <c r="EBE41" s="30"/>
      <c r="EBF41" s="29"/>
      <c r="EBG41" s="30"/>
      <c r="EBH41" s="29"/>
      <c r="EBI41" s="30"/>
      <c r="EBJ41" s="29"/>
      <c r="EBK41" s="30"/>
      <c r="EBL41" s="29"/>
      <c r="EBM41" s="30"/>
      <c r="EBN41" s="29"/>
      <c r="EBO41" s="30"/>
      <c r="EBP41" s="29"/>
      <c r="EBQ41" s="30"/>
      <c r="EBR41" s="29"/>
      <c r="EBS41" s="30"/>
      <c r="EBT41" s="29"/>
      <c r="EBU41" s="30"/>
      <c r="EBV41" s="29"/>
      <c r="EBW41" s="30"/>
      <c r="EBX41" s="29"/>
      <c r="EBY41" s="30"/>
      <c r="EBZ41" s="29"/>
      <c r="ECA41" s="30"/>
      <c r="ECB41" s="29"/>
      <c r="ECC41" s="30"/>
      <c r="ECD41" s="29"/>
      <c r="ECE41" s="30"/>
      <c r="ECF41" s="29"/>
      <c r="ECG41" s="30"/>
      <c r="ECH41" s="29"/>
      <c r="ECI41" s="30"/>
      <c r="ECJ41" s="29"/>
      <c r="ECK41" s="30"/>
      <c r="ECL41" s="29"/>
      <c r="ECM41" s="30"/>
      <c r="ECN41" s="29"/>
      <c r="ECO41" s="30"/>
      <c r="ECP41" s="29"/>
      <c r="ECQ41" s="30"/>
      <c r="ECR41" s="29"/>
      <c r="ECS41" s="30"/>
      <c r="ECT41" s="29"/>
      <c r="ECU41" s="30"/>
      <c r="ECV41" s="29"/>
      <c r="ECW41" s="30"/>
      <c r="ECX41" s="29"/>
      <c r="ECY41" s="30"/>
      <c r="ECZ41" s="29"/>
      <c r="EDA41" s="30"/>
      <c r="EDB41" s="29"/>
      <c r="EDC41" s="30"/>
      <c r="EDD41" s="29"/>
      <c r="EDE41" s="30"/>
      <c r="EDF41" s="29"/>
      <c r="EDG41" s="30"/>
      <c r="EDH41" s="29"/>
      <c r="EDI41" s="30"/>
      <c r="EDJ41" s="29"/>
      <c r="EDK41" s="30"/>
      <c r="EDL41" s="29"/>
      <c r="EDM41" s="30"/>
      <c r="EDN41" s="29"/>
      <c r="EDO41" s="30"/>
      <c r="EDP41" s="29"/>
      <c r="EDQ41" s="30"/>
      <c r="EDR41" s="29"/>
      <c r="EDS41" s="30"/>
      <c r="EDT41" s="29"/>
      <c r="EDU41" s="30"/>
      <c r="EDV41" s="29"/>
      <c r="EDW41" s="30"/>
      <c r="EDX41" s="29"/>
      <c r="EDY41" s="30"/>
      <c r="EDZ41" s="29"/>
      <c r="EEA41" s="30"/>
      <c r="EEB41" s="29"/>
      <c r="EEC41" s="30"/>
      <c r="EED41" s="29"/>
      <c r="EEE41" s="30"/>
      <c r="EEF41" s="29"/>
      <c r="EEG41" s="30"/>
      <c r="EEH41" s="29"/>
      <c r="EEI41" s="30"/>
      <c r="EEJ41" s="29"/>
      <c r="EEK41" s="30"/>
      <c r="EEL41" s="29"/>
      <c r="EEM41" s="30"/>
      <c r="EEN41" s="29"/>
      <c r="EEO41" s="30"/>
      <c r="EEP41" s="29"/>
      <c r="EEQ41" s="30"/>
      <c r="EER41" s="29"/>
      <c r="EES41" s="30"/>
      <c r="EET41" s="29"/>
      <c r="EEU41" s="30"/>
      <c r="EEV41" s="29"/>
      <c r="EEW41" s="30"/>
      <c r="EEX41" s="29"/>
      <c r="EEY41" s="30"/>
      <c r="EEZ41" s="29"/>
      <c r="EFA41" s="30"/>
      <c r="EFB41" s="29"/>
      <c r="EFC41" s="30"/>
      <c r="EFD41" s="29"/>
      <c r="EFE41" s="30"/>
      <c r="EFF41" s="29"/>
      <c r="EFG41" s="30"/>
      <c r="EFH41" s="29"/>
      <c r="EFI41" s="30"/>
      <c r="EFJ41" s="29"/>
      <c r="EFK41" s="30"/>
      <c r="EFL41" s="29"/>
      <c r="EFM41" s="30"/>
      <c r="EFN41" s="29"/>
      <c r="EFO41" s="30"/>
      <c r="EFP41" s="29"/>
      <c r="EFQ41" s="30"/>
      <c r="EFR41" s="29"/>
      <c r="EFS41" s="30"/>
      <c r="EFT41" s="29"/>
      <c r="EFU41" s="30"/>
      <c r="EFV41" s="29"/>
      <c r="EFW41" s="30"/>
      <c r="EFX41" s="29"/>
      <c r="EFY41" s="30"/>
      <c r="EFZ41" s="29"/>
      <c r="EGA41" s="30"/>
      <c r="EGB41" s="29"/>
      <c r="EGC41" s="30"/>
      <c r="EGD41" s="29"/>
      <c r="EGE41" s="30"/>
      <c r="EGF41" s="29"/>
      <c r="EGG41" s="30"/>
      <c r="EGH41" s="29"/>
      <c r="EGI41" s="30"/>
      <c r="EGJ41" s="29"/>
      <c r="EGK41" s="30"/>
      <c r="EGL41" s="29"/>
      <c r="EGM41" s="30"/>
      <c r="EGN41" s="29"/>
      <c r="EGO41" s="30"/>
      <c r="EGP41" s="29"/>
      <c r="EGQ41" s="30"/>
      <c r="EGR41" s="29"/>
      <c r="EGS41" s="30"/>
      <c r="EGT41" s="29"/>
      <c r="EGU41" s="30"/>
      <c r="EGV41" s="29"/>
      <c r="EGW41" s="30"/>
      <c r="EGX41" s="29"/>
      <c r="EGY41" s="30"/>
      <c r="EGZ41" s="29"/>
      <c r="EHA41" s="30"/>
      <c r="EHB41" s="29"/>
      <c r="EHC41" s="30"/>
      <c r="EHD41" s="29"/>
      <c r="EHE41" s="30"/>
      <c r="EHF41" s="29"/>
      <c r="EHG41" s="30"/>
      <c r="EHH41" s="29"/>
      <c r="EHI41" s="30"/>
      <c r="EHJ41" s="29"/>
      <c r="EHK41" s="30"/>
      <c r="EHL41" s="29"/>
      <c r="EHM41" s="30"/>
      <c r="EHN41" s="29"/>
      <c r="EHO41" s="30"/>
      <c r="EHP41" s="29"/>
      <c r="EHQ41" s="30"/>
      <c r="EHR41" s="29"/>
      <c r="EHS41" s="30"/>
      <c r="EHT41" s="29"/>
      <c r="EHU41" s="30"/>
      <c r="EHV41" s="29"/>
      <c r="EHW41" s="30"/>
      <c r="EHX41" s="29"/>
      <c r="EHY41" s="30"/>
      <c r="EHZ41" s="29"/>
      <c r="EIA41" s="30"/>
      <c r="EIB41" s="29"/>
      <c r="EIC41" s="30"/>
      <c r="EID41" s="29"/>
      <c r="EIE41" s="30"/>
      <c r="EIF41" s="29"/>
      <c r="EIG41" s="30"/>
      <c r="EIH41" s="29"/>
      <c r="EII41" s="30"/>
      <c r="EIJ41" s="29"/>
      <c r="EIK41" s="30"/>
      <c r="EIL41" s="29"/>
      <c r="EIM41" s="30"/>
      <c r="EIN41" s="29"/>
      <c r="EIO41" s="30"/>
      <c r="EIP41" s="29"/>
      <c r="EIQ41" s="30"/>
      <c r="EIR41" s="29"/>
      <c r="EIS41" s="30"/>
      <c r="EIT41" s="29"/>
      <c r="EIU41" s="30"/>
      <c r="EIV41" s="29"/>
      <c r="EIW41" s="30"/>
      <c r="EIX41" s="29"/>
      <c r="EIY41" s="30"/>
      <c r="EIZ41" s="29"/>
      <c r="EJA41" s="30"/>
      <c r="EJB41" s="29"/>
      <c r="EJC41" s="30"/>
      <c r="EJD41" s="29"/>
      <c r="EJE41" s="30"/>
      <c r="EJF41" s="29"/>
      <c r="EJG41" s="30"/>
      <c r="EJH41" s="29"/>
      <c r="EJI41" s="30"/>
      <c r="EJJ41" s="29"/>
      <c r="EJK41" s="30"/>
      <c r="EJL41" s="29"/>
      <c r="EJM41" s="30"/>
      <c r="EJN41" s="29"/>
      <c r="EJO41" s="30"/>
      <c r="EJP41" s="29"/>
      <c r="EJQ41" s="30"/>
      <c r="EJR41" s="29"/>
      <c r="EJS41" s="30"/>
      <c r="EJT41" s="29"/>
      <c r="EJU41" s="30"/>
      <c r="EJV41" s="29"/>
      <c r="EJW41" s="30"/>
      <c r="EJX41" s="29"/>
      <c r="EJY41" s="30"/>
      <c r="EJZ41" s="29"/>
      <c r="EKA41" s="30"/>
      <c r="EKB41" s="29"/>
      <c r="EKC41" s="30"/>
      <c r="EKD41" s="29"/>
      <c r="EKE41" s="30"/>
      <c r="EKF41" s="29"/>
      <c r="EKG41" s="30"/>
      <c r="EKH41" s="29"/>
      <c r="EKI41" s="30"/>
      <c r="EKJ41" s="29"/>
      <c r="EKK41" s="30"/>
      <c r="EKL41" s="29"/>
      <c r="EKM41" s="30"/>
      <c r="EKN41" s="29"/>
      <c r="EKO41" s="30"/>
      <c r="EKP41" s="29"/>
      <c r="EKQ41" s="30"/>
      <c r="EKR41" s="29"/>
      <c r="EKS41" s="30"/>
      <c r="EKT41" s="29"/>
      <c r="EKU41" s="30"/>
      <c r="EKV41" s="29"/>
      <c r="EKW41" s="30"/>
      <c r="EKX41" s="29"/>
      <c r="EKY41" s="30"/>
      <c r="EKZ41" s="29"/>
      <c r="ELA41" s="30"/>
      <c r="ELB41" s="29"/>
      <c r="ELC41" s="30"/>
      <c r="ELD41" s="29"/>
      <c r="ELE41" s="30"/>
      <c r="ELF41" s="29"/>
      <c r="ELG41" s="30"/>
      <c r="ELH41" s="29"/>
      <c r="ELI41" s="30"/>
      <c r="ELJ41" s="29"/>
      <c r="ELK41" s="30"/>
      <c r="ELL41" s="29"/>
      <c r="ELM41" s="30"/>
      <c r="ELN41" s="29"/>
      <c r="ELO41" s="30"/>
      <c r="ELP41" s="29"/>
      <c r="ELQ41" s="30"/>
      <c r="ELR41" s="29"/>
      <c r="ELS41" s="30"/>
      <c r="ELT41" s="29"/>
      <c r="ELU41" s="30"/>
      <c r="ELV41" s="29"/>
      <c r="ELW41" s="30"/>
      <c r="ELX41" s="29"/>
      <c r="ELY41" s="30"/>
      <c r="ELZ41" s="29"/>
      <c r="EMA41" s="30"/>
      <c r="EMB41" s="29"/>
      <c r="EMC41" s="30"/>
      <c r="EMD41" s="29"/>
      <c r="EME41" s="30"/>
      <c r="EMF41" s="29"/>
      <c r="EMG41" s="30"/>
      <c r="EMH41" s="29"/>
      <c r="EMI41" s="30"/>
      <c r="EMJ41" s="29"/>
      <c r="EMK41" s="30"/>
      <c r="EML41" s="29"/>
      <c r="EMM41" s="30"/>
      <c r="EMN41" s="29"/>
      <c r="EMO41" s="30"/>
      <c r="EMP41" s="29"/>
      <c r="EMQ41" s="30"/>
      <c r="EMR41" s="29"/>
      <c r="EMS41" s="30"/>
      <c r="EMT41" s="29"/>
      <c r="EMU41" s="30"/>
      <c r="EMV41" s="29"/>
      <c r="EMW41" s="30"/>
      <c r="EMX41" s="29"/>
      <c r="EMY41" s="30"/>
      <c r="EMZ41" s="29"/>
      <c r="ENA41" s="30"/>
      <c r="ENB41" s="29"/>
      <c r="ENC41" s="30"/>
      <c r="END41" s="29"/>
      <c r="ENE41" s="30"/>
      <c r="ENF41" s="29"/>
      <c r="ENG41" s="30"/>
      <c r="ENH41" s="29"/>
      <c r="ENI41" s="30"/>
      <c r="ENJ41" s="29"/>
      <c r="ENK41" s="30"/>
      <c r="ENL41" s="29"/>
      <c r="ENM41" s="30"/>
      <c r="ENN41" s="29"/>
      <c r="ENO41" s="30"/>
      <c r="ENP41" s="29"/>
      <c r="ENQ41" s="30"/>
      <c r="ENR41" s="29"/>
      <c r="ENS41" s="30"/>
      <c r="ENT41" s="29"/>
      <c r="ENU41" s="30"/>
      <c r="ENV41" s="29"/>
      <c r="ENW41" s="30"/>
      <c r="ENX41" s="29"/>
      <c r="ENY41" s="30"/>
      <c r="ENZ41" s="29"/>
      <c r="EOA41" s="30"/>
      <c r="EOB41" s="29"/>
      <c r="EOC41" s="30"/>
      <c r="EOD41" s="29"/>
      <c r="EOE41" s="30"/>
      <c r="EOF41" s="29"/>
      <c r="EOG41" s="30"/>
      <c r="EOH41" s="29"/>
      <c r="EOI41" s="30"/>
      <c r="EOJ41" s="29"/>
      <c r="EOK41" s="30"/>
      <c r="EOL41" s="29"/>
      <c r="EOM41" s="30"/>
      <c r="EON41" s="29"/>
      <c r="EOO41" s="30"/>
      <c r="EOP41" s="29"/>
      <c r="EOQ41" s="30"/>
      <c r="EOR41" s="29"/>
      <c r="EOS41" s="30"/>
      <c r="EOT41" s="29"/>
      <c r="EOU41" s="30"/>
      <c r="EOV41" s="29"/>
      <c r="EOW41" s="30"/>
      <c r="EOX41" s="29"/>
      <c r="EOY41" s="30"/>
      <c r="EOZ41" s="29"/>
      <c r="EPA41" s="30"/>
      <c r="EPB41" s="29"/>
      <c r="EPC41" s="30"/>
      <c r="EPD41" s="29"/>
      <c r="EPE41" s="30"/>
      <c r="EPF41" s="29"/>
      <c r="EPG41" s="30"/>
      <c r="EPH41" s="29"/>
      <c r="EPI41" s="30"/>
      <c r="EPJ41" s="29"/>
      <c r="EPK41" s="30"/>
      <c r="EPL41" s="29"/>
      <c r="EPM41" s="30"/>
      <c r="EPN41" s="29"/>
      <c r="EPO41" s="30"/>
      <c r="EPP41" s="29"/>
      <c r="EPQ41" s="30"/>
      <c r="EPR41" s="29"/>
      <c r="EPS41" s="30"/>
      <c r="EPT41" s="29"/>
      <c r="EPU41" s="30"/>
      <c r="EPV41" s="29"/>
      <c r="EPW41" s="30"/>
      <c r="EPX41" s="29"/>
      <c r="EPY41" s="30"/>
      <c r="EPZ41" s="29"/>
      <c r="EQA41" s="30"/>
      <c r="EQB41" s="29"/>
      <c r="EQC41" s="30"/>
      <c r="EQD41" s="29"/>
      <c r="EQE41" s="30"/>
      <c r="EQF41" s="29"/>
      <c r="EQG41" s="30"/>
      <c r="EQH41" s="29"/>
      <c r="EQI41" s="30"/>
      <c r="EQJ41" s="29"/>
      <c r="EQK41" s="30"/>
      <c r="EQL41" s="29"/>
      <c r="EQM41" s="30"/>
      <c r="EQN41" s="29"/>
      <c r="EQO41" s="30"/>
      <c r="EQP41" s="29"/>
      <c r="EQQ41" s="30"/>
      <c r="EQR41" s="29"/>
      <c r="EQS41" s="30"/>
      <c r="EQT41" s="29"/>
      <c r="EQU41" s="30"/>
      <c r="EQV41" s="29"/>
      <c r="EQW41" s="30"/>
      <c r="EQX41" s="29"/>
      <c r="EQY41" s="30"/>
      <c r="EQZ41" s="29"/>
      <c r="ERA41" s="30"/>
      <c r="ERB41" s="29"/>
      <c r="ERC41" s="30"/>
      <c r="ERD41" s="29"/>
      <c r="ERE41" s="30"/>
      <c r="ERF41" s="29"/>
      <c r="ERG41" s="30"/>
      <c r="ERH41" s="29"/>
      <c r="ERI41" s="30"/>
      <c r="ERJ41" s="29"/>
      <c r="ERK41" s="30"/>
      <c r="ERL41" s="29"/>
      <c r="ERM41" s="30"/>
      <c r="ERN41" s="29"/>
      <c r="ERO41" s="30"/>
      <c r="ERP41" s="29"/>
      <c r="ERQ41" s="30"/>
      <c r="ERR41" s="29"/>
      <c r="ERS41" s="30"/>
      <c r="ERT41" s="29"/>
      <c r="ERU41" s="30"/>
      <c r="ERV41" s="29"/>
      <c r="ERW41" s="30"/>
      <c r="ERX41" s="29"/>
      <c r="ERY41" s="30"/>
      <c r="ERZ41" s="29"/>
      <c r="ESA41" s="30"/>
      <c r="ESB41" s="29"/>
      <c r="ESC41" s="30"/>
      <c r="ESD41" s="29"/>
      <c r="ESE41" s="30"/>
      <c r="ESF41" s="29"/>
      <c r="ESG41" s="30"/>
      <c r="ESH41" s="29"/>
      <c r="ESI41" s="30"/>
      <c r="ESJ41" s="29"/>
      <c r="ESK41" s="30"/>
      <c r="ESL41" s="29"/>
      <c r="ESM41" s="30"/>
      <c r="ESN41" s="29"/>
      <c r="ESO41" s="30"/>
      <c r="ESP41" s="29"/>
      <c r="ESQ41" s="30"/>
      <c r="ESR41" s="29"/>
      <c r="ESS41" s="30"/>
      <c r="EST41" s="29"/>
      <c r="ESU41" s="30"/>
      <c r="ESV41" s="29"/>
      <c r="ESW41" s="30"/>
      <c r="ESX41" s="29"/>
      <c r="ESY41" s="30"/>
      <c r="ESZ41" s="29"/>
      <c r="ETA41" s="30"/>
      <c r="ETB41" s="29"/>
      <c r="ETC41" s="30"/>
      <c r="ETD41" s="29"/>
      <c r="ETE41" s="30"/>
      <c r="ETF41" s="29"/>
      <c r="ETG41" s="30"/>
      <c r="ETH41" s="29"/>
      <c r="ETI41" s="30"/>
      <c r="ETJ41" s="29"/>
      <c r="ETK41" s="30"/>
      <c r="ETL41" s="29"/>
      <c r="ETM41" s="30"/>
      <c r="ETN41" s="29"/>
      <c r="ETO41" s="30"/>
      <c r="ETP41" s="29"/>
      <c r="ETQ41" s="30"/>
      <c r="ETR41" s="29"/>
      <c r="ETS41" s="30"/>
      <c r="ETT41" s="29"/>
      <c r="ETU41" s="30"/>
      <c r="ETV41" s="29"/>
      <c r="ETW41" s="30"/>
      <c r="ETX41" s="29"/>
      <c r="ETY41" s="30"/>
      <c r="ETZ41" s="29"/>
      <c r="EUA41" s="30"/>
      <c r="EUB41" s="29"/>
      <c r="EUC41" s="30"/>
      <c r="EUD41" s="29"/>
      <c r="EUE41" s="30"/>
      <c r="EUF41" s="29"/>
      <c r="EUG41" s="30"/>
      <c r="EUH41" s="29"/>
      <c r="EUI41" s="30"/>
      <c r="EUJ41" s="29"/>
      <c r="EUK41" s="30"/>
      <c r="EUL41" s="29"/>
      <c r="EUM41" s="30"/>
      <c r="EUN41" s="29"/>
      <c r="EUO41" s="30"/>
      <c r="EUP41" s="29"/>
      <c r="EUQ41" s="30"/>
      <c r="EUR41" s="29"/>
      <c r="EUS41" s="30"/>
      <c r="EUT41" s="29"/>
      <c r="EUU41" s="30"/>
      <c r="EUV41" s="29"/>
      <c r="EUW41" s="30"/>
      <c r="EUX41" s="29"/>
      <c r="EUY41" s="30"/>
      <c r="EUZ41" s="29"/>
      <c r="EVA41" s="30"/>
      <c r="EVB41" s="29"/>
      <c r="EVC41" s="30"/>
      <c r="EVD41" s="29"/>
      <c r="EVE41" s="30"/>
      <c r="EVF41" s="29"/>
      <c r="EVG41" s="30"/>
      <c r="EVH41" s="29"/>
      <c r="EVI41" s="30"/>
      <c r="EVJ41" s="29"/>
      <c r="EVK41" s="30"/>
      <c r="EVL41" s="29"/>
      <c r="EVM41" s="30"/>
      <c r="EVN41" s="29"/>
      <c r="EVO41" s="30"/>
      <c r="EVP41" s="29"/>
      <c r="EVQ41" s="30"/>
      <c r="EVR41" s="29"/>
      <c r="EVS41" s="30"/>
      <c r="EVT41" s="29"/>
      <c r="EVU41" s="30"/>
      <c r="EVV41" s="29"/>
      <c r="EVW41" s="30"/>
      <c r="EVX41" s="29"/>
      <c r="EVY41" s="30"/>
      <c r="EVZ41" s="29"/>
      <c r="EWA41" s="30"/>
      <c r="EWB41" s="29"/>
      <c r="EWC41" s="30"/>
      <c r="EWD41" s="29"/>
      <c r="EWE41" s="30"/>
      <c r="EWF41" s="29"/>
      <c r="EWG41" s="30"/>
      <c r="EWH41" s="29"/>
      <c r="EWI41" s="30"/>
      <c r="EWJ41" s="29"/>
      <c r="EWK41" s="30"/>
      <c r="EWL41" s="29"/>
      <c r="EWM41" s="30"/>
      <c r="EWN41" s="29"/>
      <c r="EWO41" s="30"/>
      <c r="EWP41" s="29"/>
      <c r="EWQ41" s="30"/>
      <c r="EWR41" s="29"/>
      <c r="EWS41" s="30"/>
      <c r="EWT41" s="29"/>
      <c r="EWU41" s="30"/>
      <c r="EWV41" s="29"/>
      <c r="EWW41" s="30"/>
      <c r="EWX41" s="29"/>
      <c r="EWY41" s="30"/>
      <c r="EWZ41" s="29"/>
      <c r="EXA41" s="30"/>
      <c r="EXB41" s="29"/>
      <c r="EXC41" s="30"/>
      <c r="EXD41" s="29"/>
      <c r="EXE41" s="30"/>
      <c r="EXF41" s="29"/>
      <c r="EXG41" s="30"/>
      <c r="EXH41" s="29"/>
      <c r="EXI41" s="30"/>
      <c r="EXJ41" s="29"/>
      <c r="EXK41" s="30"/>
      <c r="EXL41" s="29"/>
      <c r="EXM41" s="30"/>
      <c r="EXN41" s="29"/>
      <c r="EXO41" s="30"/>
      <c r="EXP41" s="29"/>
      <c r="EXQ41" s="30"/>
      <c r="EXR41" s="29"/>
      <c r="EXS41" s="30"/>
      <c r="EXT41" s="29"/>
      <c r="EXU41" s="30"/>
      <c r="EXV41" s="29"/>
      <c r="EXW41" s="30"/>
      <c r="EXX41" s="29"/>
      <c r="EXY41" s="30"/>
      <c r="EXZ41" s="29"/>
      <c r="EYA41" s="30"/>
      <c r="EYB41" s="29"/>
      <c r="EYC41" s="30"/>
      <c r="EYD41" s="29"/>
      <c r="EYE41" s="30"/>
      <c r="EYF41" s="29"/>
      <c r="EYG41" s="30"/>
      <c r="EYH41" s="29"/>
      <c r="EYI41" s="30"/>
      <c r="EYJ41" s="29"/>
      <c r="EYK41" s="30"/>
      <c r="EYL41" s="29"/>
      <c r="EYM41" s="30"/>
      <c r="EYN41" s="29"/>
      <c r="EYO41" s="30"/>
      <c r="EYP41" s="29"/>
      <c r="EYQ41" s="30"/>
      <c r="EYR41" s="29"/>
      <c r="EYS41" s="30"/>
      <c r="EYT41" s="29"/>
      <c r="EYU41" s="30"/>
      <c r="EYV41" s="29"/>
      <c r="EYW41" s="30"/>
      <c r="EYX41" s="29"/>
      <c r="EYY41" s="30"/>
      <c r="EYZ41" s="29"/>
      <c r="EZA41" s="30"/>
      <c r="EZB41" s="29"/>
      <c r="EZC41" s="30"/>
      <c r="EZD41" s="29"/>
      <c r="EZE41" s="30"/>
      <c r="EZF41" s="29"/>
      <c r="EZG41" s="30"/>
      <c r="EZH41" s="29"/>
      <c r="EZI41" s="30"/>
      <c r="EZJ41" s="29"/>
      <c r="EZK41" s="30"/>
      <c r="EZL41" s="29"/>
      <c r="EZM41" s="30"/>
      <c r="EZN41" s="29"/>
      <c r="EZO41" s="30"/>
      <c r="EZP41" s="29"/>
      <c r="EZQ41" s="30"/>
      <c r="EZR41" s="29"/>
      <c r="EZS41" s="30"/>
      <c r="EZT41" s="29"/>
      <c r="EZU41" s="30"/>
      <c r="EZV41" s="29"/>
      <c r="EZW41" s="30"/>
      <c r="EZX41" s="29"/>
      <c r="EZY41" s="30"/>
      <c r="EZZ41" s="29"/>
      <c r="FAA41" s="30"/>
      <c r="FAB41" s="29"/>
      <c r="FAC41" s="30"/>
      <c r="FAD41" s="29"/>
      <c r="FAE41" s="30"/>
      <c r="FAF41" s="29"/>
      <c r="FAG41" s="30"/>
      <c r="FAH41" s="29"/>
      <c r="FAI41" s="30"/>
      <c r="FAJ41" s="29"/>
      <c r="FAK41" s="30"/>
      <c r="FAL41" s="29"/>
      <c r="FAM41" s="30"/>
      <c r="FAN41" s="29"/>
      <c r="FAO41" s="30"/>
      <c r="FAP41" s="29"/>
      <c r="FAQ41" s="30"/>
      <c r="FAR41" s="29"/>
      <c r="FAS41" s="30"/>
      <c r="FAT41" s="29"/>
      <c r="FAU41" s="30"/>
      <c r="FAV41" s="29"/>
      <c r="FAW41" s="30"/>
      <c r="FAX41" s="29"/>
      <c r="FAY41" s="30"/>
      <c r="FAZ41" s="29"/>
      <c r="FBA41" s="30"/>
      <c r="FBB41" s="29"/>
      <c r="FBC41" s="30"/>
      <c r="FBD41" s="29"/>
      <c r="FBE41" s="30"/>
      <c r="FBF41" s="29"/>
      <c r="FBG41" s="30"/>
      <c r="FBH41" s="29"/>
      <c r="FBI41" s="30"/>
      <c r="FBJ41" s="29"/>
      <c r="FBK41" s="30"/>
      <c r="FBL41" s="29"/>
      <c r="FBM41" s="30"/>
      <c r="FBN41" s="29"/>
      <c r="FBO41" s="30"/>
      <c r="FBP41" s="29"/>
      <c r="FBQ41" s="30"/>
      <c r="FBR41" s="29"/>
      <c r="FBS41" s="30"/>
      <c r="FBT41" s="29"/>
      <c r="FBU41" s="30"/>
      <c r="FBV41" s="29"/>
      <c r="FBW41" s="30"/>
      <c r="FBX41" s="29"/>
      <c r="FBY41" s="30"/>
      <c r="FBZ41" s="29"/>
      <c r="FCA41" s="30"/>
      <c r="FCB41" s="29"/>
      <c r="FCC41" s="30"/>
      <c r="FCD41" s="29"/>
      <c r="FCE41" s="30"/>
      <c r="FCF41" s="29"/>
      <c r="FCG41" s="30"/>
      <c r="FCH41" s="29"/>
      <c r="FCI41" s="30"/>
      <c r="FCJ41" s="29"/>
      <c r="FCK41" s="30"/>
      <c r="FCL41" s="29"/>
      <c r="FCM41" s="30"/>
      <c r="FCN41" s="29"/>
      <c r="FCO41" s="30"/>
      <c r="FCP41" s="29"/>
      <c r="FCQ41" s="30"/>
      <c r="FCR41" s="29"/>
      <c r="FCS41" s="30"/>
      <c r="FCT41" s="29"/>
      <c r="FCU41" s="30"/>
      <c r="FCV41" s="29"/>
      <c r="FCW41" s="30"/>
      <c r="FCX41" s="29"/>
      <c r="FCY41" s="30"/>
      <c r="FCZ41" s="29"/>
      <c r="FDA41" s="30"/>
      <c r="FDB41" s="29"/>
      <c r="FDC41" s="30"/>
      <c r="FDD41" s="29"/>
      <c r="FDE41" s="30"/>
      <c r="FDF41" s="29"/>
      <c r="FDG41" s="30"/>
      <c r="FDH41" s="29"/>
      <c r="FDI41" s="30"/>
      <c r="FDJ41" s="29"/>
      <c r="FDK41" s="30"/>
      <c r="FDL41" s="29"/>
      <c r="FDM41" s="30"/>
      <c r="FDN41" s="29"/>
      <c r="FDO41" s="30"/>
      <c r="FDP41" s="29"/>
      <c r="FDQ41" s="30"/>
      <c r="FDR41" s="29"/>
      <c r="FDS41" s="30"/>
      <c r="FDT41" s="29"/>
      <c r="FDU41" s="30"/>
      <c r="FDV41" s="29"/>
      <c r="FDW41" s="30"/>
      <c r="FDX41" s="29"/>
      <c r="FDY41" s="30"/>
      <c r="FDZ41" s="29"/>
      <c r="FEA41" s="30"/>
      <c r="FEB41" s="29"/>
      <c r="FEC41" s="30"/>
      <c r="FED41" s="29"/>
      <c r="FEE41" s="30"/>
      <c r="FEF41" s="29"/>
      <c r="FEG41" s="30"/>
      <c r="FEH41" s="29"/>
      <c r="FEI41" s="30"/>
      <c r="FEJ41" s="29"/>
      <c r="FEK41" s="30"/>
      <c r="FEL41" s="29"/>
      <c r="FEM41" s="30"/>
      <c r="FEN41" s="29"/>
      <c r="FEO41" s="30"/>
      <c r="FEP41" s="29"/>
      <c r="FEQ41" s="30"/>
      <c r="FER41" s="29"/>
      <c r="FES41" s="30"/>
      <c r="FET41" s="29"/>
      <c r="FEU41" s="30"/>
      <c r="FEV41" s="29"/>
      <c r="FEW41" s="30"/>
      <c r="FEX41" s="29"/>
      <c r="FEY41" s="30"/>
      <c r="FEZ41" s="29"/>
      <c r="FFA41" s="30"/>
      <c r="FFB41" s="29"/>
      <c r="FFC41" s="30"/>
      <c r="FFD41" s="29"/>
      <c r="FFE41" s="30"/>
      <c r="FFF41" s="29"/>
      <c r="FFG41" s="30"/>
      <c r="FFH41" s="29"/>
      <c r="FFI41" s="30"/>
      <c r="FFJ41" s="29"/>
      <c r="FFK41" s="30"/>
      <c r="FFL41" s="29"/>
      <c r="FFM41" s="30"/>
      <c r="FFN41" s="29"/>
      <c r="FFO41" s="30"/>
      <c r="FFP41" s="29"/>
      <c r="FFQ41" s="30"/>
      <c r="FFR41" s="29"/>
      <c r="FFS41" s="30"/>
      <c r="FFT41" s="29"/>
      <c r="FFU41" s="30"/>
      <c r="FFV41" s="29"/>
      <c r="FFW41" s="30"/>
      <c r="FFX41" s="29"/>
      <c r="FFY41" s="30"/>
      <c r="FFZ41" s="29"/>
      <c r="FGA41" s="30"/>
      <c r="FGB41" s="29"/>
      <c r="FGC41" s="30"/>
      <c r="FGD41" s="29"/>
      <c r="FGE41" s="30"/>
      <c r="FGF41" s="29"/>
      <c r="FGG41" s="30"/>
      <c r="FGH41" s="29"/>
      <c r="FGI41" s="30"/>
      <c r="FGJ41" s="29"/>
      <c r="FGK41" s="30"/>
      <c r="FGL41" s="29"/>
      <c r="FGM41" s="30"/>
      <c r="FGN41" s="29"/>
      <c r="FGO41" s="30"/>
      <c r="FGP41" s="29"/>
      <c r="FGQ41" s="30"/>
      <c r="FGR41" s="29"/>
      <c r="FGS41" s="30"/>
      <c r="FGT41" s="29"/>
      <c r="FGU41" s="30"/>
      <c r="FGV41" s="29"/>
      <c r="FGW41" s="30"/>
      <c r="FGX41" s="29"/>
      <c r="FGY41" s="30"/>
      <c r="FGZ41" s="29"/>
      <c r="FHA41" s="30"/>
      <c r="FHB41" s="29"/>
      <c r="FHC41" s="30"/>
      <c r="FHD41" s="29"/>
      <c r="FHE41" s="30"/>
      <c r="FHF41" s="29"/>
      <c r="FHG41" s="30"/>
      <c r="FHH41" s="29"/>
      <c r="FHI41" s="30"/>
      <c r="FHJ41" s="29"/>
      <c r="FHK41" s="30"/>
      <c r="FHL41" s="29"/>
      <c r="FHM41" s="30"/>
      <c r="FHN41" s="29"/>
      <c r="FHO41" s="30"/>
      <c r="FHP41" s="29"/>
      <c r="FHQ41" s="30"/>
      <c r="FHR41" s="29"/>
      <c r="FHS41" s="30"/>
      <c r="FHT41" s="29"/>
      <c r="FHU41" s="30"/>
      <c r="FHV41" s="29"/>
      <c r="FHW41" s="30"/>
      <c r="FHX41" s="29"/>
      <c r="FHY41" s="30"/>
      <c r="FHZ41" s="29"/>
      <c r="FIA41" s="30"/>
      <c r="FIB41" s="29"/>
      <c r="FIC41" s="30"/>
      <c r="FID41" s="29"/>
      <c r="FIE41" s="30"/>
      <c r="FIF41" s="29"/>
      <c r="FIG41" s="30"/>
      <c r="FIH41" s="29"/>
      <c r="FII41" s="30"/>
      <c r="FIJ41" s="29"/>
      <c r="FIK41" s="30"/>
      <c r="FIL41" s="29"/>
      <c r="FIM41" s="30"/>
      <c r="FIN41" s="29"/>
      <c r="FIO41" s="30"/>
      <c r="FIP41" s="29"/>
      <c r="FIQ41" s="30"/>
      <c r="FIR41" s="29"/>
      <c r="FIS41" s="30"/>
      <c r="FIT41" s="29"/>
      <c r="FIU41" s="30"/>
      <c r="FIV41" s="29"/>
      <c r="FIW41" s="30"/>
      <c r="FIX41" s="29"/>
      <c r="FIY41" s="30"/>
      <c r="FIZ41" s="29"/>
      <c r="FJA41" s="30"/>
      <c r="FJB41" s="29"/>
      <c r="FJC41" s="30"/>
      <c r="FJD41" s="29"/>
      <c r="FJE41" s="30"/>
      <c r="FJF41" s="29"/>
      <c r="FJG41" s="30"/>
      <c r="FJH41" s="29"/>
      <c r="FJI41" s="30"/>
      <c r="FJJ41" s="29"/>
      <c r="FJK41" s="30"/>
      <c r="FJL41" s="29"/>
      <c r="FJM41" s="30"/>
      <c r="FJN41" s="29"/>
      <c r="FJO41" s="30"/>
      <c r="FJP41" s="29"/>
      <c r="FJQ41" s="30"/>
      <c r="FJR41" s="29"/>
      <c r="FJS41" s="30"/>
      <c r="FJT41" s="29"/>
      <c r="FJU41" s="30"/>
      <c r="FJV41" s="29"/>
      <c r="FJW41" s="30"/>
      <c r="FJX41" s="29"/>
      <c r="FJY41" s="30"/>
      <c r="FJZ41" s="29"/>
      <c r="FKA41" s="30"/>
      <c r="FKB41" s="29"/>
      <c r="FKC41" s="30"/>
      <c r="FKD41" s="29"/>
      <c r="FKE41" s="30"/>
      <c r="FKF41" s="29"/>
      <c r="FKG41" s="30"/>
      <c r="FKH41" s="29"/>
      <c r="FKI41" s="30"/>
      <c r="FKJ41" s="29"/>
      <c r="FKK41" s="30"/>
      <c r="FKL41" s="29"/>
      <c r="FKM41" s="30"/>
      <c r="FKN41" s="29"/>
      <c r="FKO41" s="30"/>
      <c r="FKP41" s="29"/>
      <c r="FKQ41" s="30"/>
      <c r="FKR41" s="29"/>
      <c r="FKS41" s="30"/>
      <c r="FKT41" s="29"/>
      <c r="FKU41" s="30"/>
      <c r="FKV41" s="29"/>
      <c r="FKW41" s="30"/>
      <c r="FKX41" s="29"/>
      <c r="FKY41" s="30"/>
      <c r="FKZ41" s="29"/>
      <c r="FLA41" s="30"/>
      <c r="FLB41" s="29"/>
      <c r="FLC41" s="30"/>
      <c r="FLD41" s="29"/>
      <c r="FLE41" s="30"/>
      <c r="FLF41" s="29"/>
      <c r="FLG41" s="30"/>
      <c r="FLH41" s="29"/>
      <c r="FLI41" s="30"/>
      <c r="FLJ41" s="29"/>
      <c r="FLK41" s="30"/>
      <c r="FLL41" s="29"/>
      <c r="FLM41" s="30"/>
      <c r="FLN41" s="29"/>
      <c r="FLO41" s="30"/>
      <c r="FLP41" s="29"/>
      <c r="FLQ41" s="30"/>
      <c r="FLR41" s="29"/>
      <c r="FLS41" s="30"/>
      <c r="FLT41" s="29"/>
      <c r="FLU41" s="30"/>
      <c r="FLV41" s="29"/>
      <c r="FLW41" s="30"/>
      <c r="FLX41" s="29"/>
      <c r="FLY41" s="30"/>
      <c r="FLZ41" s="29"/>
      <c r="FMA41" s="30"/>
      <c r="FMB41" s="29"/>
      <c r="FMC41" s="30"/>
      <c r="FMD41" s="29"/>
      <c r="FME41" s="30"/>
      <c r="FMF41" s="29"/>
      <c r="FMG41" s="30"/>
      <c r="FMH41" s="29"/>
      <c r="FMI41" s="30"/>
      <c r="FMJ41" s="29"/>
      <c r="FMK41" s="30"/>
      <c r="FML41" s="29"/>
      <c r="FMM41" s="30"/>
      <c r="FMN41" s="29"/>
      <c r="FMO41" s="30"/>
      <c r="FMP41" s="29"/>
      <c r="FMQ41" s="30"/>
      <c r="FMR41" s="29"/>
      <c r="FMS41" s="30"/>
      <c r="FMT41" s="29"/>
      <c r="FMU41" s="30"/>
      <c r="FMV41" s="29"/>
      <c r="FMW41" s="30"/>
      <c r="FMX41" s="29"/>
      <c r="FMY41" s="30"/>
      <c r="FMZ41" s="29"/>
      <c r="FNA41" s="30"/>
      <c r="FNB41" s="29"/>
      <c r="FNC41" s="30"/>
      <c r="FND41" s="29"/>
      <c r="FNE41" s="30"/>
      <c r="FNF41" s="29"/>
      <c r="FNG41" s="30"/>
      <c r="FNH41" s="29"/>
      <c r="FNI41" s="30"/>
      <c r="FNJ41" s="29"/>
      <c r="FNK41" s="30"/>
      <c r="FNL41" s="29"/>
      <c r="FNM41" s="30"/>
      <c r="FNN41" s="29"/>
      <c r="FNO41" s="30"/>
      <c r="FNP41" s="29"/>
      <c r="FNQ41" s="30"/>
      <c r="FNR41" s="29"/>
      <c r="FNS41" s="30"/>
      <c r="FNT41" s="29"/>
      <c r="FNU41" s="30"/>
      <c r="FNV41" s="29"/>
      <c r="FNW41" s="30"/>
      <c r="FNX41" s="29"/>
      <c r="FNY41" s="30"/>
      <c r="FNZ41" s="29"/>
      <c r="FOA41" s="30"/>
      <c r="FOB41" s="29"/>
      <c r="FOC41" s="30"/>
      <c r="FOD41" s="29"/>
      <c r="FOE41" s="30"/>
      <c r="FOF41" s="29"/>
      <c r="FOG41" s="30"/>
      <c r="FOH41" s="29"/>
      <c r="FOI41" s="30"/>
      <c r="FOJ41" s="29"/>
      <c r="FOK41" s="30"/>
      <c r="FOL41" s="29"/>
      <c r="FOM41" s="30"/>
      <c r="FON41" s="29"/>
      <c r="FOO41" s="30"/>
      <c r="FOP41" s="29"/>
      <c r="FOQ41" s="30"/>
      <c r="FOR41" s="29"/>
      <c r="FOS41" s="30"/>
      <c r="FOT41" s="29"/>
      <c r="FOU41" s="30"/>
      <c r="FOV41" s="29"/>
      <c r="FOW41" s="30"/>
      <c r="FOX41" s="29"/>
      <c r="FOY41" s="30"/>
      <c r="FOZ41" s="29"/>
      <c r="FPA41" s="30"/>
      <c r="FPB41" s="29"/>
      <c r="FPC41" s="30"/>
      <c r="FPD41" s="29"/>
      <c r="FPE41" s="30"/>
      <c r="FPF41" s="29"/>
      <c r="FPG41" s="30"/>
      <c r="FPH41" s="29"/>
      <c r="FPI41" s="30"/>
      <c r="FPJ41" s="29"/>
      <c r="FPK41" s="30"/>
      <c r="FPL41" s="29"/>
      <c r="FPM41" s="30"/>
      <c r="FPN41" s="29"/>
      <c r="FPO41" s="30"/>
      <c r="FPP41" s="29"/>
      <c r="FPQ41" s="30"/>
      <c r="FPR41" s="29"/>
      <c r="FPS41" s="30"/>
      <c r="FPT41" s="29"/>
      <c r="FPU41" s="30"/>
      <c r="FPV41" s="29"/>
      <c r="FPW41" s="30"/>
      <c r="FPX41" s="29"/>
      <c r="FPY41" s="30"/>
      <c r="FPZ41" s="29"/>
      <c r="FQA41" s="30"/>
      <c r="FQB41" s="29"/>
      <c r="FQC41" s="30"/>
      <c r="FQD41" s="29"/>
      <c r="FQE41" s="30"/>
      <c r="FQF41" s="29"/>
      <c r="FQG41" s="30"/>
      <c r="FQH41" s="29"/>
      <c r="FQI41" s="30"/>
      <c r="FQJ41" s="29"/>
      <c r="FQK41" s="30"/>
      <c r="FQL41" s="29"/>
      <c r="FQM41" s="30"/>
      <c r="FQN41" s="29"/>
      <c r="FQO41" s="30"/>
      <c r="FQP41" s="29"/>
      <c r="FQQ41" s="30"/>
      <c r="FQR41" s="29"/>
      <c r="FQS41" s="30"/>
      <c r="FQT41" s="29"/>
      <c r="FQU41" s="30"/>
      <c r="FQV41" s="29"/>
      <c r="FQW41" s="30"/>
      <c r="FQX41" s="29"/>
      <c r="FQY41" s="30"/>
      <c r="FQZ41" s="29"/>
      <c r="FRA41" s="30"/>
      <c r="FRB41" s="29"/>
      <c r="FRC41" s="30"/>
      <c r="FRD41" s="29"/>
      <c r="FRE41" s="30"/>
      <c r="FRF41" s="29"/>
      <c r="FRG41" s="30"/>
      <c r="FRH41" s="29"/>
      <c r="FRI41" s="30"/>
      <c r="FRJ41" s="29"/>
      <c r="FRK41" s="30"/>
      <c r="FRL41" s="29"/>
      <c r="FRM41" s="30"/>
      <c r="FRN41" s="29"/>
      <c r="FRO41" s="30"/>
      <c r="FRP41" s="29"/>
      <c r="FRQ41" s="30"/>
      <c r="FRR41" s="29"/>
      <c r="FRS41" s="30"/>
      <c r="FRT41" s="29"/>
      <c r="FRU41" s="30"/>
      <c r="FRV41" s="29"/>
      <c r="FRW41" s="30"/>
      <c r="FRX41" s="29"/>
      <c r="FRY41" s="30"/>
      <c r="FRZ41" s="29"/>
      <c r="FSA41" s="30"/>
      <c r="FSB41" s="29"/>
      <c r="FSC41" s="30"/>
      <c r="FSD41" s="29"/>
      <c r="FSE41" s="30"/>
      <c r="FSF41" s="29"/>
      <c r="FSG41" s="30"/>
      <c r="FSH41" s="29"/>
      <c r="FSI41" s="30"/>
      <c r="FSJ41" s="29"/>
      <c r="FSK41" s="30"/>
      <c r="FSL41" s="29"/>
      <c r="FSM41" s="30"/>
      <c r="FSN41" s="29"/>
      <c r="FSO41" s="30"/>
      <c r="FSP41" s="29"/>
      <c r="FSQ41" s="30"/>
      <c r="FSR41" s="29"/>
      <c r="FSS41" s="30"/>
      <c r="FST41" s="29"/>
      <c r="FSU41" s="30"/>
      <c r="FSV41" s="29"/>
      <c r="FSW41" s="30"/>
      <c r="FSX41" s="29"/>
      <c r="FSY41" s="30"/>
      <c r="FSZ41" s="29"/>
      <c r="FTA41" s="30"/>
      <c r="FTB41" s="29"/>
      <c r="FTC41" s="30"/>
      <c r="FTD41" s="29"/>
      <c r="FTE41" s="30"/>
      <c r="FTF41" s="29"/>
      <c r="FTG41" s="30"/>
      <c r="FTH41" s="29"/>
      <c r="FTI41" s="30"/>
      <c r="FTJ41" s="29"/>
      <c r="FTK41" s="30"/>
      <c r="FTL41" s="29"/>
      <c r="FTM41" s="30"/>
      <c r="FTN41" s="29"/>
      <c r="FTO41" s="30"/>
      <c r="FTP41" s="29"/>
      <c r="FTQ41" s="30"/>
      <c r="FTR41" s="29"/>
      <c r="FTS41" s="30"/>
      <c r="FTT41" s="29"/>
      <c r="FTU41" s="30"/>
      <c r="FTV41" s="29"/>
      <c r="FTW41" s="30"/>
      <c r="FTX41" s="29"/>
      <c r="FTY41" s="30"/>
      <c r="FTZ41" s="29"/>
      <c r="FUA41" s="30"/>
      <c r="FUB41" s="29"/>
      <c r="FUC41" s="30"/>
      <c r="FUD41" s="29"/>
      <c r="FUE41" s="30"/>
      <c r="FUF41" s="29"/>
      <c r="FUG41" s="30"/>
      <c r="FUH41" s="29"/>
      <c r="FUI41" s="30"/>
      <c r="FUJ41" s="29"/>
      <c r="FUK41" s="30"/>
      <c r="FUL41" s="29"/>
      <c r="FUM41" s="30"/>
      <c r="FUN41" s="29"/>
      <c r="FUO41" s="30"/>
      <c r="FUP41" s="29"/>
      <c r="FUQ41" s="30"/>
      <c r="FUR41" s="29"/>
      <c r="FUS41" s="30"/>
      <c r="FUT41" s="29"/>
      <c r="FUU41" s="30"/>
      <c r="FUV41" s="29"/>
      <c r="FUW41" s="30"/>
      <c r="FUX41" s="29"/>
      <c r="FUY41" s="30"/>
      <c r="FUZ41" s="29"/>
      <c r="FVA41" s="30"/>
      <c r="FVB41" s="29"/>
      <c r="FVC41" s="30"/>
      <c r="FVD41" s="29"/>
      <c r="FVE41" s="30"/>
      <c r="FVF41" s="29"/>
      <c r="FVG41" s="30"/>
      <c r="FVH41" s="29"/>
      <c r="FVI41" s="30"/>
      <c r="FVJ41" s="29"/>
      <c r="FVK41" s="30"/>
      <c r="FVL41" s="29"/>
      <c r="FVM41" s="30"/>
      <c r="FVN41" s="29"/>
      <c r="FVO41" s="30"/>
      <c r="FVP41" s="29"/>
      <c r="FVQ41" s="30"/>
      <c r="FVR41" s="29"/>
      <c r="FVS41" s="30"/>
      <c r="FVT41" s="29"/>
      <c r="FVU41" s="30"/>
      <c r="FVV41" s="29"/>
      <c r="FVW41" s="30"/>
      <c r="FVX41" s="29"/>
      <c r="FVY41" s="30"/>
      <c r="FVZ41" s="29"/>
      <c r="FWA41" s="30"/>
      <c r="FWB41" s="29"/>
      <c r="FWC41" s="30"/>
      <c r="FWD41" s="29"/>
      <c r="FWE41" s="30"/>
      <c r="FWF41" s="29"/>
      <c r="FWG41" s="30"/>
      <c r="FWH41" s="29"/>
      <c r="FWI41" s="30"/>
      <c r="FWJ41" s="29"/>
      <c r="FWK41" s="30"/>
      <c r="FWL41" s="29"/>
      <c r="FWM41" s="30"/>
      <c r="FWN41" s="29"/>
      <c r="FWO41" s="30"/>
      <c r="FWP41" s="29"/>
      <c r="FWQ41" s="30"/>
      <c r="FWR41" s="29"/>
      <c r="FWS41" s="30"/>
      <c r="FWT41" s="29"/>
      <c r="FWU41" s="30"/>
      <c r="FWV41" s="29"/>
      <c r="FWW41" s="30"/>
      <c r="FWX41" s="29"/>
      <c r="FWY41" s="30"/>
      <c r="FWZ41" s="29"/>
      <c r="FXA41" s="30"/>
      <c r="FXB41" s="29"/>
      <c r="FXC41" s="30"/>
      <c r="FXD41" s="29"/>
      <c r="FXE41" s="30"/>
      <c r="FXF41" s="29"/>
      <c r="FXG41" s="30"/>
      <c r="FXH41" s="29"/>
      <c r="FXI41" s="30"/>
      <c r="FXJ41" s="29"/>
      <c r="FXK41" s="30"/>
      <c r="FXL41" s="29"/>
      <c r="FXM41" s="30"/>
      <c r="FXN41" s="29"/>
      <c r="FXO41" s="30"/>
      <c r="FXP41" s="29"/>
      <c r="FXQ41" s="30"/>
      <c r="FXR41" s="29"/>
      <c r="FXS41" s="30"/>
      <c r="FXT41" s="29"/>
      <c r="FXU41" s="30"/>
      <c r="FXV41" s="29"/>
      <c r="FXW41" s="30"/>
      <c r="FXX41" s="29"/>
      <c r="FXY41" s="30"/>
      <c r="FXZ41" s="29"/>
      <c r="FYA41" s="30"/>
      <c r="FYB41" s="29"/>
      <c r="FYC41" s="30"/>
      <c r="FYD41" s="29"/>
      <c r="FYE41" s="30"/>
      <c r="FYF41" s="29"/>
      <c r="FYG41" s="30"/>
      <c r="FYH41" s="29"/>
      <c r="FYI41" s="30"/>
      <c r="FYJ41" s="29"/>
      <c r="FYK41" s="30"/>
      <c r="FYL41" s="29"/>
      <c r="FYM41" s="30"/>
      <c r="FYN41" s="29"/>
      <c r="FYO41" s="30"/>
      <c r="FYP41" s="29"/>
      <c r="FYQ41" s="30"/>
      <c r="FYR41" s="29"/>
      <c r="FYS41" s="30"/>
      <c r="FYT41" s="29"/>
      <c r="FYU41" s="30"/>
      <c r="FYV41" s="29"/>
      <c r="FYW41" s="30"/>
      <c r="FYX41" s="29"/>
      <c r="FYY41" s="30"/>
      <c r="FYZ41" s="29"/>
      <c r="FZA41" s="30"/>
      <c r="FZB41" s="29"/>
      <c r="FZC41" s="30"/>
      <c r="FZD41" s="29"/>
      <c r="FZE41" s="30"/>
      <c r="FZF41" s="29"/>
      <c r="FZG41" s="30"/>
      <c r="FZH41" s="29"/>
      <c r="FZI41" s="30"/>
      <c r="FZJ41" s="29"/>
      <c r="FZK41" s="30"/>
      <c r="FZL41" s="29"/>
      <c r="FZM41" s="30"/>
      <c r="FZN41" s="29"/>
      <c r="FZO41" s="30"/>
      <c r="FZP41" s="29"/>
      <c r="FZQ41" s="30"/>
      <c r="FZR41" s="29"/>
      <c r="FZS41" s="30"/>
      <c r="FZT41" s="29"/>
      <c r="FZU41" s="30"/>
      <c r="FZV41" s="29"/>
      <c r="FZW41" s="30"/>
      <c r="FZX41" s="29"/>
      <c r="FZY41" s="30"/>
      <c r="FZZ41" s="29"/>
      <c r="GAA41" s="30"/>
      <c r="GAB41" s="29"/>
      <c r="GAC41" s="30"/>
      <c r="GAD41" s="29"/>
      <c r="GAE41" s="30"/>
      <c r="GAF41" s="29"/>
      <c r="GAG41" s="30"/>
      <c r="GAH41" s="29"/>
      <c r="GAI41" s="30"/>
      <c r="GAJ41" s="29"/>
      <c r="GAK41" s="30"/>
      <c r="GAL41" s="29"/>
      <c r="GAM41" s="30"/>
      <c r="GAN41" s="29"/>
      <c r="GAO41" s="30"/>
      <c r="GAP41" s="29"/>
      <c r="GAQ41" s="30"/>
      <c r="GAR41" s="29"/>
      <c r="GAS41" s="30"/>
      <c r="GAT41" s="29"/>
      <c r="GAU41" s="30"/>
      <c r="GAV41" s="29"/>
      <c r="GAW41" s="30"/>
      <c r="GAX41" s="29"/>
      <c r="GAY41" s="30"/>
      <c r="GAZ41" s="29"/>
      <c r="GBA41" s="30"/>
      <c r="GBB41" s="29"/>
      <c r="GBC41" s="30"/>
      <c r="GBD41" s="29"/>
      <c r="GBE41" s="30"/>
      <c r="GBF41" s="29"/>
      <c r="GBG41" s="30"/>
      <c r="GBH41" s="29"/>
      <c r="GBI41" s="30"/>
      <c r="GBJ41" s="29"/>
      <c r="GBK41" s="30"/>
      <c r="GBL41" s="29"/>
      <c r="GBM41" s="30"/>
      <c r="GBN41" s="29"/>
      <c r="GBO41" s="30"/>
      <c r="GBP41" s="29"/>
      <c r="GBQ41" s="30"/>
      <c r="GBR41" s="29"/>
      <c r="GBS41" s="30"/>
      <c r="GBT41" s="29"/>
      <c r="GBU41" s="30"/>
      <c r="GBV41" s="29"/>
      <c r="GBW41" s="30"/>
      <c r="GBX41" s="29"/>
      <c r="GBY41" s="30"/>
      <c r="GBZ41" s="29"/>
      <c r="GCA41" s="30"/>
      <c r="GCB41" s="29"/>
      <c r="GCC41" s="30"/>
      <c r="GCD41" s="29"/>
      <c r="GCE41" s="30"/>
      <c r="GCF41" s="29"/>
      <c r="GCG41" s="30"/>
      <c r="GCH41" s="29"/>
      <c r="GCI41" s="30"/>
      <c r="GCJ41" s="29"/>
      <c r="GCK41" s="30"/>
      <c r="GCL41" s="29"/>
      <c r="GCM41" s="30"/>
      <c r="GCN41" s="29"/>
      <c r="GCO41" s="30"/>
      <c r="GCP41" s="29"/>
      <c r="GCQ41" s="30"/>
      <c r="GCR41" s="29"/>
      <c r="GCS41" s="30"/>
      <c r="GCT41" s="29"/>
      <c r="GCU41" s="30"/>
      <c r="GCV41" s="29"/>
      <c r="GCW41" s="30"/>
      <c r="GCX41" s="29"/>
      <c r="GCY41" s="30"/>
      <c r="GCZ41" s="29"/>
      <c r="GDA41" s="30"/>
      <c r="GDB41" s="29"/>
      <c r="GDC41" s="30"/>
      <c r="GDD41" s="29"/>
      <c r="GDE41" s="30"/>
      <c r="GDF41" s="29"/>
      <c r="GDG41" s="30"/>
      <c r="GDH41" s="29"/>
      <c r="GDI41" s="30"/>
      <c r="GDJ41" s="29"/>
      <c r="GDK41" s="30"/>
      <c r="GDL41" s="29"/>
      <c r="GDM41" s="30"/>
      <c r="GDN41" s="29"/>
      <c r="GDO41" s="30"/>
      <c r="GDP41" s="29"/>
      <c r="GDQ41" s="30"/>
      <c r="GDR41" s="29"/>
      <c r="GDS41" s="30"/>
      <c r="GDT41" s="29"/>
      <c r="GDU41" s="30"/>
      <c r="GDV41" s="29"/>
      <c r="GDW41" s="30"/>
      <c r="GDX41" s="29"/>
      <c r="GDY41" s="30"/>
      <c r="GDZ41" s="29"/>
      <c r="GEA41" s="30"/>
      <c r="GEB41" s="29"/>
      <c r="GEC41" s="30"/>
      <c r="GED41" s="29"/>
      <c r="GEE41" s="30"/>
      <c r="GEF41" s="29"/>
      <c r="GEG41" s="30"/>
      <c r="GEH41" s="29"/>
      <c r="GEI41" s="30"/>
      <c r="GEJ41" s="29"/>
      <c r="GEK41" s="30"/>
      <c r="GEL41" s="29"/>
      <c r="GEM41" s="30"/>
      <c r="GEN41" s="29"/>
      <c r="GEO41" s="30"/>
      <c r="GEP41" s="29"/>
      <c r="GEQ41" s="30"/>
      <c r="GER41" s="29"/>
      <c r="GES41" s="30"/>
      <c r="GET41" s="29"/>
      <c r="GEU41" s="30"/>
      <c r="GEV41" s="29"/>
      <c r="GEW41" s="30"/>
      <c r="GEX41" s="29"/>
      <c r="GEY41" s="30"/>
      <c r="GEZ41" s="29"/>
      <c r="GFA41" s="30"/>
      <c r="GFB41" s="29"/>
      <c r="GFC41" s="30"/>
      <c r="GFD41" s="29"/>
      <c r="GFE41" s="30"/>
      <c r="GFF41" s="29"/>
      <c r="GFG41" s="30"/>
      <c r="GFH41" s="29"/>
      <c r="GFI41" s="30"/>
      <c r="GFJ41" s="29"/>
      <c r="GFK41" s="30"/>
      <c r="GFL41" s="29"/>
      <c r="GFM41" s="30"/>
      <c r="GFN41" s="29"/>
      <c r="GFO41" s="30"/>
      <c r="GFP41" s="29"/>
      <c r="GFQ41" s="30"/>
      <c r="GFR41" s="29"/>
      <c r="GFS41" s="30"/>
      <c r="GFT41" s="29"/>
      <c r="GFU41" s="30"/>
      <c r="GFV41" s="29"/>
      <c r="GFW41" s="30"/>
      <c r="GFX41" s="29"/>
      <c r="GFY41" s="30"/>
      <c r="GFZ41" s="29"/>
      <c r="GGA41" s="30"/>
      <c r="GGB41" s="29"/>
      <c r="GGC41" s="30"/>
      <c r="GGD41" s="29"/>
      <c r="GGE41" s="30"/>
      <c r="GGF41" s="29"/>
      <c r="GGG41" s="30"/>
      <c r="GGH41" s="29"/>
      <c r="GGI41" s="30"/>
      <c r="GGJ41" s="29"/>
      <c r="GGK41" s="30"/>
      <c r="GGL41" s="29"/>
      <c r="GGM41" s="30"/>
      <c r="GGN41" s="29"/>
      <c r="GGO41" s="30"/>
      <c r="GGP41" s="29"/>
      <c r="GGQ41" s="30"/>
      <c r="GGR41" s="29"/>
      <c r="GGS41" s="30"/>
      <c r="GGT41" s="29"/>
      <c r="GGU41" s="30"/>
      <c r="GGV41" s="29"/>
      <c r="GGW41" s="30"/>
      <c r="GGX41" s="29"/>
      <c r="GGY41" s="30"/>
      <c r="GGZ41" s="29"/>
      <c r="GHA41" s="30"/>
      <c r="GHB41" s="29"/>
      <c r="GHC41" s="30"/>
      <c r="GHD41" s="29"/>
      <c r="GHE41" s="30"/>
      <c r="GHF41" s="29"/>
      <c r="GHG41" s="30"/>
      <c r="GHH41" s="29"/>
      <c r="GHI41" s="30"/>
      <c r="GHJ41" s="29"/>
      <c r="GHK41" s="30"/>
      <c r="GHL41" s="29"/>
      <c r="GHM41" s="30"/>
      <c r="GHN41" s="29"/>
      <c r="GHO41" s="30"/>
      <c r="GHP41" s="29"/>
      <c r="GHQ41" s="30"/>
      <c r="GHR41" s="29"/>
      <c r="GHS41" s="30"/>
      <c r="GHT41" s="29"/>
      <c r="GHU41" s="30"/>
      <c r="GHV41" s="29"/>
      <c r="GHW41" s="30"/>
      <c r="GHX41" s="29"/>
      <c r="GHY41" s="30"/>
      <c r="GHZ41" s="29"/>
      <c r="GIA41" s="30"/>
      <c r="GIB41" s="29"/>
      <c r="GIC41" s="30"/>
      <c r="GID41" s="29"/>
      <c r="GIE41" s="30"/>
      <c r="GIF41" s="29"/>
      <c r="GIG41" s="30"/>
      <c r="GIH41" s="29"/>
      <c r="GII41" s="30"/>
      <c r="GIJ41" s="29"/>
      <c r="GIK41" s="30"/>
      <c r="GIL41" s="29"/>
      <c r="GIM41" s="30"/>
      <c r="GIN41" s="29"/>
      <c r="GIO41" s="30"/>
      <c r="GIP41" s="29"/>
      <c r="GIQ41" s="30"/>
      <c r="GIR41" s="29"/>
      <c r="GIS41" s="30"/>
      <c r="GIT41" s="29"/>
      <c r="GIU41" s="30"/>
      <c r="GIV41" s="29"/>
      <c r="GIW41" s="30"/>
      <c r="GIX41" s="29"/>
      <c r="GIY41" s="30"/>
      <c r="GIZ41" s="29"/>
      <c r="GJA41" s="30"/>
      <c r="GJB41" s="29"/>
      <c r="GJC41" s="30"/>
      <c r="GJD41" s="29"/>
      <c r="GJE41" s="30"/>
      <c r="GJF41" s="29"/>
      <c r="GJG41" s="30"/>
      <c r="GJH41" s="29"/>
      <c r="GJI41" s="30"/>
      <c r="GJJ41" s="29"/>
      <c r="GJK41" s="30"/>
      <c r="GJL41" s="29"/>
      <c r="GJM41" s="30"/>
      <c r="GJN41" s="29"/>
      <c r="GJO41" s="30"/>
      <c r="GJP41" s="29"/>
      <c r="GJQ41" s="30"/>
      <c r="GJR41" s="29"/>
      <c r="GJS41" s="30"/>
      <c r="GJT41" s="29"/>
      <c r="GJU41" s="30"/>
      <c r="GJV41" s="29"/>
      <c r="GJW41" s="30"/>
      <c r="GJX41" s="29"/>
      <c r="GJY41" s="30"/>
      <c r="GJZ41" s="29"/>
      <c r="GKA41" s="30"/>
      <c r="GKB41" s="29"/>
      <c r="GKC41" s="30"/>
      <c r="GKD41" s="29"/>
      <c r="GKE41" s="30"/>
      <c r="GKF41" s="29"/>
      <c r="GKG41" s="30"/>
      <c r="GKH41" s="29"/>
      <c r="GKI41" s="30"/>
      <c r="GKJ41" s="29"/>
      <c r="GKK41" s="30"/>
      <c r="GKL41" s="29"/>
      <c r="GKM41" s="30"/>
      <c r="GKN41" s="29"/>
      <c r="GKO41" s="30"/>
      <c r="GKP41" s="29"/>
      <c r="GKQ41" s="30"/>
      <c r="GKR41" s="29"/>
      <c r="GKS41" s="30"/>
      <c r="GKT41" s="29"/>
      <c r="GKU41" s="30"/>
      <c r="GKV41" s="29"/>
      <c r="GKW41" s="30"/>
      <c r="GKX41" s="29"/>
      <c r="GKY41" s="30"/>
      <c r="GKZ41" s="29"/>
      <c r="GLA41" s="30"/>
      <c r="GLB41" s="29"/>
      <c r="GLC41" s="30"/>
      <c r="GLD41" s="29"/>
      <c r="GLE41" s="30"/>
      <c r="GLF41" s="29"/>
      <c r="GLG41" s="30"/>
      <c r="GLH41" s="29"/>
      <c r="GLI41" s="30"/>
      <c r="GLJ41" s="29"/>
      <c r="GLK41" s="30"/>
      <c r="GLL41" s="29"/>
      <c r="GLM41" s="30"/>
      <c r="GLN41" s="29"/>
      <c r="GLO41" s="30"/>
      <c r="GLP41" s="29"/>
      <c r="GLQ41" s="30"/>
      <c r="GLR41" s="29"/>
      <c r="GLS41" s="30"/>
      <c r="GLT41" s="29"/>
      <c r="GLU41" s="30"/>
      <c r="GLV41" s="29"/>
      <c r="GLW41" s="30"/>
      <c r="GLX41" s="29"/>
      <c r="GLY41" s="30"/>
      <c r="GLZ41" s="29"/>
      <c r="GMA41" s="30"/>
      <c r="GMB41" s="29"/>
      <c r="GMC41" s="30"/>
      <c r="GMD41" s="29"/>
      <c r="GME41" s="30"/>
      <c r="GMF41" s="29"/>
      <c r="GMG41" s="30"/>
      <c r="GMH41" s="29"/>
      <c r="GMI41" s="30"/>
      <c r="GMJ41" s="29"/>
      <c r="GMK41" s="30"/>
      <c r="GML41" s="29"/>
      <c r="GMM41" s="30"/>
      <c r="GMN41" s="29"/>
      <c r="GMO41" s="30"/>
      <c r="GMP41" s="29"/>
      <c r="GMQ41" s="30"/>
      <c r="GMR41" s="29"/>
      <c r="GMS41" s="30"/>
      <c r="GMT41" s="29"/>
      <c r="GMU41" s="30"/>
      <c r="GMV41" s="29"/>
      <c r="GMW41" s="30"/>
      <c r="GMX41" s="29"/>
      <c r="GMY41" s="30"/>
      <c r="GMZ41" s="29"/>
      <c r="GNA41" s="30"/>
      <c r="GNB41" s="29"/>
      <c r="GNC41" s="30"/>
      <c r="GND41" s="29"/>
      <c r="GNE41" s="30"/>
      <c r="GNF41" s="29"/>
      <c r="GNG41" s="30"/>
      <c r="GNH41" s="29"/>
      <c r="GNI41" s="30"/>
      <c r="GNJ41" s="29"/>
      <c r="GNK41" s="30"/>
      <c r="GNL41" s="29"/>
      <c r="GNM41" s="30"/>
      <c r="GNN41" s="29"/>
      <c r="GNO41" s="30"/>
      <c r="GNP41" s="29"/>
      <c r="GNQ41" s="30"/>
      <c r="GNR41" s="29"/>
      <c r="GNS41" s="30"/>
      <c r="GNT41" s="29"/>
      <c r="GNU41" s="30"/>
      <c r="GNV41" s="29"/>
      <c r="GNW41" s="30"/>
      <c r="GNX41" s="29"/>
      <c r="GNY41" s="30"/>
      <c r="GNZ41" s="29"/>
      <c r="GOA41" s="30"/>
      <c r="GOB41" s="29"/>
      <c r="GOC41" s="30"/>
      <c r="GOD41" s="29"/>
      <c r="GOE41" s="30"/>
      <c r="GOF41" s="29"/>
      <c r="GOG41" s="30"/>
      <c r="GOH41" s="29"/>
      <c r="GOI41" s="30"/>
      <c r="GOJ41" s="29"/>
      <c r="GOK41" s="30"/>
      <c r="GOL41" s="29"/>
      <c r="GOM41" s="30"/>
      <c r="GON41" s="29"/>
      <c r="GOO41" s="30"/>
      <c r="GOP41" s="29"/>
      <c r="GOQ41" s="30"/>
      <c r="GOR41" s="29"/>
      <c r="GOS41" s="30"/>
      <c r="GOT41" s="29"/>
      <c r="GOU41" s="30"/>
      <c r="GOV41" s="29"/>
      <c r="GOW41" s="30"/>
      <c r="GOX41" s="29"/>
      <c r="GOY41" s="30"/>
      <c r="GOZ41" s="29"/>
      <c r="GPA41" s="30"/>
      <c r="GPB41" s="29"/>
      <c r="GPC41" s="30"/>
      <c r="GPD41" s="29"/>
      <c r="GPE41" s="30"/>
      <c r="GPF41" s="29"/>
      <c r="GPG41" s="30"/>
      <c r="GPH41" s="29"/>
      <c r="GPI41" s="30"/>
      <c r="GPJ41" s="29"/>
      <c r="GPK41" s="30"/>
      <c r="GPL41" s="29"/>
      <c r="GPM41" s="30"/>
      <c r="GPN41" s="29"/>
      <c r="GPO41" s="30"/>
      <c r="GPP41" s="29"/>
      <c r="GPQ41" s="30"/>
      <c r="GPR41" s="29"/>
      <c r="GPS41" s="30"/>
      <c r="GPT41" s="29"/>
      <c r="GPU41" s="30"/>
      <c r="GPV41" s="29"/>
      <c r="GPW41" s="30"/>
      <c r="GPX41" s="29"/>
      <c r="GPY41" s="30"/>
      <c r="GPZ41" s="29"/>
      <c r="GQA41" s="30"/>
      <c r="GQB41" s="29"/>
      <c r="GQC41" s="30"/>
      <c r="GQD41" s="29"/>
      <c r="GQE41" s="30"/>
      <c r="GQF41" s="29"/>
      <c r="GQG41" s="30"/>
      <c r="GQH41" s="29"/>
      <c r="GQI41" s="30"/>
      <c r="GQJ41" s="29"/>
      <c r="GQK41" s="30"/>
      <c r="GQL41" s="29"/>
      <c r="GQM41" s="30"/>
      <c r="GQN41" s="29"/>
      <c r="GQO41" s="30"/>
      <c r="GQP41" s="29"/>
      <c r="GQQ41" s="30"/>
      <c r="GQR41" s="29"/>
      <c r="GQS41" s="30"/>
      <c r="GQT41" s="29"/>
      <c r="GQU41" s="30"/>
      <c r="GQV41" s="29"/>
      <c r="GQW41" s="30"/>
      <c r="GQX41" s="29"/>
      <c r="GQY41" s="30"/>
      <c r="GQZ41" s="29"/>
      <c r="GRA41" s="30"/>
      <c r="GRB41" s="29"/>
      <c r="GRC41" s="30"/>
      <c r="GRD41" s="29"/>
      <c r="GRE41" s="30"/>
      <c r="GRF41" s="29"/>
      <c r="GRG41" s="30"/>
      <c r="GRH41" s="29"/>
      <c r="GRI41" s="30"/>
      <c r="GRJ41" s="29"/>
      <c r="GRK41" s="30"/>
      <c r="GRL41" s="29"/>
      <c r="GRM41" s="30"/>
      <c r="GRN41" s="29"/>
      <c r="GRO41" s="30"/>
      <c r="GRP41" s="29"/>
      <c r="GRQ41" s="30"/>
      <c r="GRR41" s="29"/>
      <c r="GRS41" s="30"/>
      <c r="GRT41" s="29"/>
      <c r="GRU41" s="30"/>
      <c r="GRV41" s="29"/>
      <c r="GRW41" s="30"/>
      <c r="GRX41" s="29"/>
      <c r="GRY41" s="30"/>
      <c r="GRZ41" s="29"/>
      <c r="GSA41" s="30"/>
      <c r="GSB41" s="29"/>
      <c r="GSC41" s="30"/>
      <c r="GSD41" s="29"/>
      <c r="GSE41" s="30"/>
      <c r="GSF41" s="29"/>
      <c r="GSG41" s="30"/>
      <c r="GSH41" s="29"/>
      <c r="GSI41" s="30"/>
      <c r="GSJ41" s="29"/>
      <c r="GSK41" s="30"/>
      <c r="GSL41" s="29"/>
      <c r="GSM41" s="30"/>
      <c r="GSN41" s="29"/>
      <c r="GSO41" s="30"/>
      <c r="GSP41" s="29"/>
      <c r="GSQ41" s="30"/>
      <c r="GSR41" s="29"/>
      <c r="GSS41" s="30"/>
      <c r="GST41" s="29"/>
      <c r="GSU41" s="30"/>
      <c r="GSV41" s="29"/>
      <c r="GSW41" s="30"/>
      <c r="GSX41" s="29"/>
      <c r="GSY41" s="30"/>
      <c r="GSZ41" s="29"/>
      <c r="GTA41" s="30"/>
      <c r="GTB41" s="29"/>
      <c r="GTC41" s="30"/>
      <c r="GTD41" s="29"/>
      <c r="GTE41" s="30"/>
      <c r="GTF41" s="29"/>
      <c r="GTG41" s="30"/>
      <c r="GTH41" s="29"/>
      <c r="GTI41" s="30"/>
      <c r="GTJ41" s="29"/>
      <c r="GTK41" s="30"/>
      <c r="GTL41" s="29"/>
      <c r="GTM41" s="30"/>
      <c r="GTN41" s="29"/>
      <c r="GTO41" s="30"/>
      <c r="GTP41" s="29"/>
      <c r="GTQ41" s="30"/>
      <c r="GTR41" s="29"/>
      <c r="GTS41" s="30"/>
      <c r="GTT41" s="29"/>
      <c r="GTU41" s="30"/>
      <c r="GTV41" s="29"/>
      <c r="GTW41" s="30"/>
      <c r="GTX41" s="29"/>
      <c r="GTY41" s="30"/>
      <c r="GTZ41" s="29"/>
      <c r="GUA41" s="30"/>
      <c r="GUB41" s="29"/>
      <c r="GUC41" s="30"/>
      <c r="GUD41" s="29"/>
      <c r="GUE41" s="30"/>
      <c r="GUF41" s="29"/>
      <c r="GUG41" s="30"/>
      <c r="GUH41" s="29"/>
      <c r="GUI41" s="30"/>
      <c r="GUJ41" s="29"/>
      <c r="GUK41" s="30"/>
      <c r="GUL41" s="29"/>
      <c r="GUM41" s="30"/>
      <c r="GUN41" s="29"/>
      <c r="GUO41" s="30"/>
      <c r="GUP41" s="29"/>
      <c r="GUQ41" s="30"/>
      <c r="GUR41" s="29"/>
      <c r="GUS41" s="30"/>
      <c r="GUT41" s="29"/>
      <c r="GUU41" s="30"/>
      <c r="GUV41" s="29"/>
      <c r="GUW41" s="30"/>
      <c r="GUX41" s="29"/>
      <c r="GUY41" s="30"/>
      <c r="GUZ41" s="29"/>
      <c r="GVA41" s="30"/>
      <c r="GVB41" s="29"/>
      <c r="GVC41" s="30"/>
      <c r="GVD41" s="29"/>
      <c r="GVE41" s="30"/>
      <c r="GVF41" s="29"/>
      <c r="GVG41" s="30"/>
      <c r="GVH41" s="29"/>
      <c r="GVI41" s="30"/>
      <c r="GVJ41" s="29"/>
      <c r="GVK41" s="30"/>
      <c r="GVL41" s="29"/>
      <c r="GVM41" s="30"/>
      <c r="GVN41" s="29"/>
      <c r="GVO41" s="30"/>
      <c r="GVP41" s="29"/>
      <c r="GVQ41" s="30"/>
      <c r="GVR41" s="29"/>
      <c r="GVS41" s="30"/>
      <c r="GVT41" s="29"/>
      <c r="GVU41" s="30"/>
      <c r="GVV41" s="29"/>
      <c r="GVW41" s="30"/>
      <c r="GVX41" s="29"/>
      <c r="GVY41" s="30"/>
      <c r="GVZ41" s="29"/>
      <c r="GWA41" s="30"/>
      <c r="GWB41" s="29"/>
      <c r="GWC41" s="30"/>
      <c r="GWD41" s="29"/>
      <c r="GWE41" s="30"/>
      <c r="GWF41" s="29"/>
      <c r="GWG41" s="30"/>
      <c r="GWH41" s="29"/>
      <c r="GWI41" s="30"/>
      <c r="GWJ41" s="29"/>
      <c r="GWK41" s="30"/>
      <c r="GWL41" s="29"/>
      <c r="GWM41" s="30"/>
      <c r="GWN41" s="29"/>
      <c r="GWO41" s="30"/>
      <c r="GWP41" s="29"/>
      <c r="GWQ41" s="30"/>
      <c r="GWR41" s="29"/>
      <c r="GWS41" s="30"/>
      <c r="GWT41" s="29"/>
      <c r="GWU41" s="30"/>
      <c r="GWV41" s="29"/>
      <c r="GWW41" s="30"/>
      <c r="GWX41" s="29"/>
      <c r="GWY41" s="30"/>
      <c r="GWZ41" s="29"/>
      <c r="GXA41" s="30"/>
      <c r="GXB41" s="29"/>
      <c r="GXC41" s="30"/>
      <c r="GXD41" s="29"/>
      <c r="GXE41" s="30"/>
      <c r="GXF41" s="29"/>
      <c r="GXG41" s="30"/>
      <c r="GXH41" s="29"/>
      <c r="GXI41" s="30"/>
      <c r="GXJ41" s="29"/>
      <c r="GXK41" s="30"/>
      <c r="GXL41" s="29"/>
      <c r="GXM41" s="30"/>
      <c r="GXN41" s="29"/>
      <c r="GXO41" s="30"/>
      <c r="GXP41" s="29"/>
      <c r="GXQ41" s="30"/>
      <c r="GXR41" s="29"/>
      <c r="GXS41" s="30"/>
      <c r="GXT41" s="29"/>
      <c r="GXU41" s="30"/>
      <c r="GXV41" s="29"/>
      <c r="GXW41" s="30"/>
      <c r="GXX41" s="29"/>
      <c r="GXY41" s="30"/>
      <c r="GXZ41" s="29"/>
      <c r="GYA41" s="30"/>
      <c r="GYB41" s="29"/>
      <c r="GYC41" s="30"/>
      <c r="GYD41" s="29"/>
      <c r="GYE41" s="30"/>
      <c r="GYF41" s="29"/>
      <c r="GYG41" s="30"/>
      <c r="GYH41" s="29"/>
      <c r="GYI41" s="30"/>
      <c r="GYJ41" s="29"/>
      <c r="GYK41" s="30"/>
      <c r="GYL41" s="29"/>
      <c r="GYM41" s="30"/>
      <c r="GYN41" s="29"/>
      <c r="GYO41" s="30"/>
      <c r="GYP41" s="29"/>
      <c r="GYQ41" s="30"/>
      <c r="GYR41" s="29"/>
      <c r="GYS41" s="30"/>
      <c r="GYT41" s="29"/>
      <c r="GYU41" s="30"/>
      <c r="GYV41" s="29"/>
      <c r="GYW41" s="30"/>
      <c r="GYX41" s="29"/>
      <c r="GYY41" s="30"/>
      <c r="GYZ41" s="29"/>
      <c r="GZA41" s="30"/>
      <c r="GZB41" s="29"/>
      <c r="GZC41" s="30"/>
      <c r="GZD41" s="29"/>
      <c r="GZE41" s="30"/>
      <c r="GZF41" s="29"/>
      <c r="GZG41" s="30"/>
      <c r="GZH41" s="29"/>
      <c r="GZI41" s="30"/>
      <c r="GZJ41" s="29"/>
      <c r="GZK41" s="30"/>
      <c r="GZL41" s="29"/>
      <c r="GZM41" s="30"/>
      <c r="GZN41" s="29"/>
      <c r="GZO41" s="30"/>
      <c r="GZP41" s="29"/>
      <c r="GZQ41" s="30"/>
      <c r="GZR41" s="29"/>
      <c r="GZS41" s="30"/>
      <c r="GZT41" s="29"/>
      <c r="GZU41" s="30"/>
      <c r="GZV41" s="29"/>
      <c r="GZW41" s="30"/>
      <c r="GZX41" s="29"/>
      <c r="GZY41" s="30"/>
      <c r="GZZ41" s="29"/>
      <c r="HAA41" s="30"/>
      <c r="HAB41" s="29"/>
      <c r="HAC41" s="30"/>
      <c r="HAD41" s="29"/>
      <c r="HAE41" s="30"/>
      <c r="HAF41" s="29"/>
      <c r="HAG41" s="30"/>
      <c r="HAH41" s="29"/>
      <c r="HAI41" s="30"/>
      <c r="HAJ41" s="29"/>
      <c r="HAK41" s="30"/>
      <c r="HAL41" s="29"/>
      <c r="HAM41" s="30"/>
      <c r="HAN41" s="29"/>
      <c r="HAO41" s="30"/>
      <c r="HAP41" s="29"/>
      <c r="HAQ41" s="30"/>
      <c r="HAR41" s="29"/>
      <c r="HAS41" s="30"/>
      <c r="HAT41" s="29"/>
      <c r="HAU41" s="30"/>
      <c r="HAV41" s="29"/>
      <c r="HAW41" s="30"/>
      <c r="HAX41" s="29"/>
      <c r="HAY41" s="30"/>
      <c r="HAZ41" s="29"/>
      <c r="HBA41" s="30"/>
      <c r="HBB41" s="29"/>
      <c r="HBC41" s="30"/>
      <c r="HBD41" s="29"/>
      <c r="HBE41" s="30"/>
      <c r="HBF41" s="29"/>
      <c r="HBG41" s="30"/>
      <c r="HBH41" s="29"/>
      <c r="HBI41" s="30"/>
      <c r="HBJ41" s="29"/>
      <c r="HBK41" s="30"/>
      <c r="HBL41" s="29"/>
      <c r="HBM41" s="30"/>
      <c r="HBN41" s="29"/>
      <c r="HBO41" s="30"/>
      <c r="HBP41" s="29"/>
      <c r="HBQ41" s="30"/>
      <c r="HBR41" s="29"/>
      <c r="HBS41" s="30"/>
      <c r="HBT41" s="29"/>
      <c r="HBU41" s="30"/>
      <c r="HBV41" s="29"/>
      <c r="HBW41" s="30"/>
      <c r="HBX41" s="29"/>
      <c r="HBY41" s="30"/>
      <c r="HBZ41" s="29"/>
      <c r="HCA41" s="30"/>
      <c r="HCB41" s="29"/>
      <c r="HCC41" s="30"/>
      <c r="HCD41" s="29"/>
      <c r="HCE41" s="30"/>
      <c r="HCF41" s="29"/>
      <c r="HCG41" s="30"/>
      <c r="HCH41" s="29"/>
      <c r="HCI41" s="30"/>
      <c r="HCJ41" s="29"/>
      <c r="HCK41" s="30"/>
      <c r="HCL41" s="29"/>
      <c r="HCM41" s="30"/>
      <c r="HCN41" s="29"/>
      <c r="HCO41" s="30"/>
      <c r="HCP41" s="29"/>
      <c r="HCQ41" s="30"/>
      <c r="HCR41" s="29"/>
      <c r="HCS41" s="30"/>
      <c r="HCT41" s="29"/>
      <c r="HCU41" s="30"/>
      <c r="HCV41" s="29"/>
      <c r="HCW41" s="30"/>
      <c r="HCX41" s="29"/>
      <c r="HCY41" s="30"/>
      <c r="HCZ41" s="29"/>
      <c r="HDA41" s="30"/>
      <c r="HDB41" s="29"/>
      <c r="HDC41" s="30"/>
      <c r="HDD41" s="29"/>
      <c r="HDE41" s="30"/>
      <c r="HDF41" s="29"/>
      <c r="HDG41" s="30"/>
      <c r="HDH41" s="29"/>
      <c r="HDI41" s="30"/>
      <c r="HDJ41" s="29"/>
      <c r="HDK41" s="30"/>
      <c r="HDL41" s="29"/>
      <c r="HDM41" s="30"/>
      <c r="HDN41" s="29"/>
      <c r="HDO41" s="30"/>
      <c r="HDP41" s="29"/>
      <c r="HDQ41" s="30"/>
      <c r="HDR41" s="29"/>
      <c r="HDS41" s="30"/>
      <c r="HDT41" s="29"/>
      <c r="HDU41" s="30"/>
      <c r="HDV41" s="29"/>
      <c r="HDW41" s="30"/>
      <c r="HDX41" s="29"/>
      <c r="HDY41" s="30"/>
      <c r="HDZ41" s="29"/>
      <c r="HEA41" s="30"/>
      <c r="HEB41" s="29"/>
      <c r="HEC41" s="30"/>
      <c r="HED41" s="29"/>
      <c r="HEE41" s="30"/>
      <c r="HEF41" s="29"/>
      <c r="HEG41" s="30"/>
      <c r="HEH41" s="29"/>
      <c r="HEI41" s="30"/>
      <c r="HEJ41" s="29"/>
      <c r="HEK41" s="30"/>
      <c r="HEL41" s="29"/>
      <c r="HEM41" s="30"/>
      <c r="HEN41" s="29"/>
      <c r="HEO41" s="30"/>
      <c r="HEP41" s="29"/>
      <c r="HEQ41" s="30"/>
      <c r="HER41" s="29"/>
      <c r="HES41" s="30"/>
      <c r="HET41" s="29"/>
      <c r="HEU41" s="30"/>
      <c r="HEV41" s="29"/>
      <c r="HEW41" s="30"/>
      <c r="HEX41" s="29"/>
      <c r="HEY41" s="30"/>
      <c r="HEZ41" s="29"/>
      <c r="HFA41" s="30"/>
      <c r="HFB41" s="29"/>
      <c r="HFC41" s="30"/>
      <c r="HFD41" s="29"/>
      <c r="HFE41" s="30"/>
      <c r="HFF41" s="29"/>
      <c r="HFG41" s="30"/>
      <c r="HFH41" s="29"/>
      <c r="HFI41" s="30"/>
      <c r="HFJ41" s="29"/>
      <c r="HFK41" s="30"/>
      <c r="HFL41" s="29"/>
      <c r="HFM41" s="30"/>
      <c r="HFN41" s="29"/>
      <c r="HFO41" s="30"/>
      <c r="HFP41" s="29"/>
      <c r="HFQ41" s="30"/>
      <c r="HFR41" s="29"/>
      <c r="HFS41" s="30"/>
      <c r="HFT41" s="29"/>
      <c r="HFU41" s="30"/>
      <c r="HFV41" s="29"/>
      <c r="HFW41" s="30"/>
      <c r="HFX41" s="29"/>
      <c r="HFY41" s="30"/>
      <c r="HFZ41" s="29"/>
      <c r="HGA41" s="30"/>
      <c r="HGB41" s="29"/>
      <c r="HGC41" s="30"/>
      <c r="HGD41" s="29"/>
      <c r="HGE41" s="30"/>
      <c r="HGF41" s="29"/>
      <c r="HGG41" s="30"/>
      <c r="HGH41" s="29"/>
      <c r="HGI41" s="30"/>
      <c r="HGJ41" s="29"/>
      <c r="HGK41" s="30"/>
      <c r="HGL41" s="29"/>
      <c r="HGM41" s="30"/>
      <c r="HGN41" s="29"/>
      <c r="HGO41" s="30"/>
      <c r="HGP41" s="29"/>
      <c r="HGQ41" s="30"/>
      <c r="HGR41" s="29"/>
      <c r="HGS41" s="30"/>
      <c r="HGT41" s="29"/>
      <c r="HGU41" s="30"/>
      <c r="HGV41" s="29"/>
      <c r="HGW41" s="30"/>
      <c r="HGX41" s="29"/>
      <c r="HGY41" s="30"/>
      <c r="HGZ41" s="29"/>
      <c r="HHA41" s="30"/>
      <c r="HHB41" s="29"/>
      <c r="HHC41" s="30"/>
      <c r="HHD41" s="29"/>
      <c r="HHE41" s="30"/>
      <c r="HHF41" s="29"/>
      <c r="HHG41" s="30"/>
      <c r="HHH41" s="29"/>
      <c r="HHI41" s="30"/>
      <c r="HHJ41" s="29"/>
      <c r="HHK41" s="30"/>
      <c r="HHL41" s="29"/>
      <c r="HHM41" s="30"/>
      <c r="HHN41" s="29"/>
      <c r="HHO41" s="30"/>
      <c r="HHP41" s="29"/>
      <c r="HHQ41" s="30"/>
      <c r="HHR41" s="29"/>
      <c r="HHS41" s="30"/>
      <c r="HHT41" s="29"/>
      <c r="HHU41" s="30"/>
      <c r="HHV41" s="29"/>
      <c r="HHW41" s="30"/>
      <c r="HHX41" s="29"/>
      <c r="HHY41" s="30"/>
      <c r="HHZ41" s="29"/>
      <c r="HIA41" s="30"/>
      <c r="HIB41" s="29"/>
      <c r="HIC41" s="30"/>
      <c r="HID41" s="29"/>
      <c r="HIE41" s="30"/>
      <c r="HIF41" s="29"/>
      <c r="HIG41" s="30"/>
      <c r="HIH41" s="29"/>
      <c r="HII41" s="30"/>
      <c r="HIJ41" s="29"/>
      <c r="HIK41" s="30"/>
      <c r="HIL41" s="29"/>
      <c r="HIM41" s="30"/>
      <c r="HIN41" s="29"/>
      <c r="HIO41" s="30"/>
      <c r="HIP41" s="29"/>
      <c r="HIQ41" s="30"/>
      <c r="HIR41" s="29"/>
      <c r="HIS41" s="30"/>
      <c r="HIT41" s="29"/>
      <c r="HIU41" s="30"/>
      <c r="HIV41" s="29"/>
      <c r="HIW41" s="30"/>
      <c r="HIX41" s="29"/>
      <c r="HIY41" s="30"/>
      <c r="HIZ41" s="29"/>
      <c r="HJA41" s="30"/>
      <c r="HJB41" s="29"/>
      <c r="HJC41" s="30"/>
      <c r="HJD41" s="29"/>
      <c r="HJE41" s="30"/>
      <c r="HJF41" s="29"/>
      <c r="HJG41" s="30"/>
      <c r="HJH41" s="29"/>
      <c r="HJI41" s="30"/>
      <c r="HJJ41" s="29"/>
      <c r="HJK41" s="30"/>
      <c r="HJL41" s="29"/>
      <c r="HJM41" s="30"/>
      <c r="HJN41" s="29"/>
      <c r="HJO41" s="30"/>
      <c r="HJP41" s="29"/>
      <c r="HJQ41" s="30"/>
      <c r="HJR41" s="29"/>
      <c r="HJS41" s="30"/>
      <c r="HJT41" s="29"/>
      <c r="HJU41" s="30"/>
      <c r="HJV41" s="29"/>
      <c r="HJW41" s="30"/>
      <c r="HJX41" s="29"/>
      <c r="HJY41" s="30"/>
      <c r="HJZ41" s="29"/>
      <c r="HKA41" s="30"/>
      <c r="HKB41" s="29"/>
      <c r="HKC41" s="30"/>
      <c r="HKD41" s="29"/>
      <c r="HKE41" s="30"/>
      <c r="HKF41" s="29"/>
      <c r="HKG41" s="30"/>
      <c r="HKH41" s="29"/>
      <c r="HKI41" s="30"/>
      <c r="HKJ41" s="29"/>
      <c r="HKK41" s="30"/>
      <c r="HKL41" s="29"/>
      <c r="HKM41" s="30"/>
      <c r="HKN41" s="29"/>
      <c r="HKO41" s="30"/>
      <c r="HKP41" s="29"/>
      <c r="HKQ41" s="30"/>
      <c r="HKR41" s="29"/>
      <c r="HKS41" s="30"/>
      <c r="HKT41" s="29"/>
      <c r="HKU41" s="30"/>
      <c r="HKV41" s="29"/>
      <c r="HKW41" s="30"/>
      <c r="HKX41" s="29"/>
      <c r="HKY41" s="30"/>
      <c r="HKZ41" s="29"/>
      <c r="HLA41" s="30"/>
      <c r="HLB41" s="29"/>
      <c r="HLC41" s="30"/>
      <c r="HLD41" s="29"/>
      <c r="HLE41" s="30"/>
      <c r="HLF41" s="29"/>
      <c r="HLG41" s="30"/>
      <c r="HLH41" s="29"/>
      <c r="HLI41" s="30"/>
      <c r="HLJ41" s="29"/>
      <c r="HLK41" s="30"/>
      <c r="HLL41" s="29"/>
      <c r="HLM41" s="30"/>
      <c r="HLN41" s="29"/>
      <c r="HLO41" s="30"/>
      <c r="HLP41" s="29"/>
      <c r="HLQ41" s="30"/>
      <c r="HLR41" s="29"/>
      <c r="HLS41" s="30"/>
      <c r="HLT41" s="29"/>
      <c r="HLU41" s="30"/>
      <c r="HLV41" s="29"/>
      <c r="HLW41" s="30"/>
      <c r="HLX41" s="29"/>
      <c r="HLY41" s="30"/>
      <c r="HLZ41" s="29"/>
      <c r="HMA41" s="30"/>
      <c r="HMB41" s="29"/>
      <c r="HMC41" s="30"/>
      <c r="HMD41" s="29"/>
      <c r="HME41" s="30"/>
      <c r="HMF41" s="29"/>
      <c r="HMG41" s="30"/>
      <c r="HMH41" s="29"/>
      <c r="HMI41" s="30"/>
      <c r="HMJ41" s="29"/>
      <c r="HMK41" s="30"/>
      <c r="HML41" s="29"/>
      <c r="HMM41" s="30"/>
      <c r="HMN41" s="29"/>
      <c r="HMO41" s="30"/>
      <c r="HMP41" s="29"/>
      <c r="HMQ41" s="30"/>
      <c r="HMR41" s="29"/>
      <c r="HMS41" s="30"/>
      <c r="HMT41" s="29"/>
      <c r="HMU41" s="30"/>
      <c r="HMV41" s="29"/>
      <c r="HMW41" s="30"/>
      <c r="HMX41" s="29"/>
      <c r="HMY41" s="30"/>
      <c r="HMZ41" s="29"/>
      <c r="HNA41" s="30"/>
      <c r="HNB41" s="29"/>
      <c r="HNC41" s="30"/>
      <c r="HND41" s="29"/>
      <c r="HNE41" s="30"/>
      <c r="HNF41" s="29"/>
      <c r="HNG41" s="30"/>
      <c r="HNH41" s="29"/>
      <c r="HNI41" s="30"/>
      <c r="HNJ41" s="29"/>
      <c r="HNK41" s="30"/>
      <c r="HNL41" s="29"/>
      <c r="HNM41" s="30"/>
      <c r="HNN41" s="29"/>
      <c r="HNO41" s="30"/>
      <c r="HNP41" s="29"/>
      <c r="HNQ41" s="30"/>
      <c r="HNR41" s="29"/>
      <c r="HNS41" s="30"/>
      <c r="HNT41" s="29"/>
      <c r="HNU41" s="30"/>
      <c r="HNV41" s="29"/>
      <c r="HNW41" s="30"/>
      <c r="HNX41" s="29"/>
      <c r="HNY41" s="30"/>
      <c r="HNZ41" s="29"/>
      <c r="HOA41" s="30"/>
      <c r="HOB41" s="29"/>
      <c r="HOC41" s="30"/>
      <c r="HOD41" s="29"/>
      <c r="HOE41" s="30"/>
      <c r="HOF41" s="29"/>
      <c r="HOG41" s="30"/>
      <c r="HOH41" s="29"/>
      <c r="HOI41" s="30"/>
      <c r="HOJ41" s="29"/>
      <c r="HOK41" s="30"/>
      <c r="HOL41" s="29"/>
      <c r="HOM41" s="30"/>
      <c r="HON41" s="29"/>
      <c r="HOO41" s="30"/>
      <c r="HOP41" s="29"/>
      <c r="HOQ41" s="30"/>
      <c r="HOR41" s="29"/>
      <c r="HOS41" s="30"/>
      <c r="HOT41" s="29"/>
      <c r="HOU41" s="30"/>
      <c r="HOV41" s="29"/>
      <c r="HOW41" s="30"/>
      <c r="HOX41" s="29"/>
      <c r="HOY41" s="30"/>
      <c r="HOZ41" s="29"/>
      <c r="HPA41" s="30"/>
      <c r="HPB41" s="29"/>
      <c r="HPC41" s="30"/>
      <c r="HPD41" s="29"/>
      <c r="HPE41" s="30"/>
      <c r="HPF41" s="29"/>
      <c r="HPG41" s="30"/>
      <c r="HPH41" s="29"/>
      <c r="HPI41" s="30"/>
      <c r="HPJ41" s="29"/>
      <c r="HPK41" s="30"/>
      <c r="HPL41" s="29"/>
      <c r="HPM41" s="30"/>
      <c r="HPN41" s="29"/>
      <c r="HPO41" s="30"/>
      <c r="HPP41" s="29"/>
      <c r="HPQ41" s="30"/>
      <c r="HPR41" s="29"/>
      <c r="HPS41" s="30"/>
      <c r="HPT41" s="29"/>
      <c r="HPU41" s="30"/>
      <c r="HPV41" s="29"/>
      <c r="HPW41" s="30"/>
      <c r="HPX41" s="29"/>
      <c r="HPY41" s="30"/>
      <c r="HPZ41" s="29"/>
      <c r="HQA41" s="30"/>
      <c r="HQB41" s="29"/>
      <c r="HQC41" s="30"/>
      <c r="HQD41" s="29"/>
      <c r="HQE41" s="30"/>
      <c r="HQF41" s="29"/>
      <c r="HQG41" s="30"/>
      <c r="HQH41" s="29"/>
      <c r="HQI41" s="30"/>
      <c r="HQJ41" s="29"/>
      <c r="HQK41" s="30"/>
      <c r="HQL41" s="29"/>
      <c r="HQM41" s="30"/>
      <c r="HQN41" s="29"/>
      <c r="HQO41" s="30"/>
      <c r="HQP41" s="29"/>
      <c r="HQQ41" s="30"/>
      <c r="HQR41" s="29"/>
      <c r="HQS41" s="30"/>
      <c r="HQT41" s="29"/>
      <c r="HQU41" s="30"/>
      <c r="HQV41" s="29"/>
      <c r="HQW41" s="30"/>
      <c r="HQX41" s="29"/>
      <c r="HQY41" s="30"/>
      <c r="HQZ41" s="29"/>
      <c r="HRA41" s="30"/>
      <c r="HRB41" s="29"/>
      <c r="HRC41" s="30"/>
      <c r="HRD41" s="29"/>
      <c r="HRE41" s="30"/>
      <c r="HRF41" s="29"/>
      <c r="HRG41" s="30"/>
      <c r="HRH41" s="29"/>
      <c r="HRI41" s="30"/>
      <c r="HRJ41" s="29"/>
      <c r="HRK41" s="30"/>
      <c r="HRL41" s="29"/>
      <c r="HRM41" s="30"/>
      <c r="HRN41" s="29"/>
      <c r="HRO41" s="30"/>
      <c r="HRP41" s="29"/>
      <c r="HRQ41" s="30"/>
      <c r="HRR41" s="29"/>
      <c r="HRS41" s="30"/>
      <c r="HRT41" s="29"/>
      <c r="HRU41" s="30"/>
      <c r="HRV41" s="29"/>
      <c r="HRW41" s="30"/>
      <c r="HRX41" s="29"/>
      <c r="HRY41" s="30"/>
      <c r="HRZ41" s="29"/>
      <c r="HSA41" s="30"/>
      <c r="HSB41" s="29"/>
      <c r="HSC41" s="30"/>
      <c r="HSD41" s="29"/>
      <c r="HSE41" s="30"/>
      <c r="HSF41" s="29"/>
      <c r="HSG41" s="30"/>
      <c r="HSH41" s="29"/>
      <c r="HSI41" s="30"/>
      <c r="HSJ41" s="29"/>
      <c r="HSK41" s="30"/>
      <c r="HSL41" s="29"/>
      <c r="HSM41" s="30"/>
      <c r="HSN41" s="29"/>
      <c r="HSO41" s="30"/>
      <c r="HSP41" s="29"/>
      <c r="HSQ41" s="30"/>
      <c r="HSR41" s="29"/>
      <c r="HSS41" s="30"/>
      <c r="HST41" s="29"/>
      <c r="HSU41" s="30"/>
      <c r="HSV41" s="29"/>
      <c r="HSW41" s="30"/>
      <c r="HSX41" s="29"/>
      <c r="HSY41" s="30"/>
      <c r="HSZ41" s="29"/>
      <c r="HTA41" s="30"/>
      <c r="HTB41" s="29"/>
      <c r="HTC41" s="30"/>
      <c r="HTD41" s="29"/>
      <c r="HTE41" s="30"/>
      <c r="HTF41" s="29"/>
      <c r="HTG41" s="30"/>
      <c r="HTH41" s="29"/>
      <c r="HTI41" s="30"/>
      <c r="HTJ41" s="29"/>
      <c r="HTK41" s="30"/>
      <c r="HTL41" s="29"/>
      <c r="HTM41" s="30"/>
      <c r="HTN41" s="29"/>
      <c r="HTO41" s="30"/>
      <c r="HTP41" s="29"/>
      <c r="HTQ41" s="30"/>
      <c r="HTR41" s="29"/>
      <c r="HTS41" s="30"/>
      <c r="HTT41" s="29"/>
      <c r="HTU41" s="30"/>
      <c r="HTV41" s="29"/>
      <c r="HTW41" s="30"/>
      <c r="HTX41" s="29"/>
      <c r="HTY41" s="30"/>
      <c r="HTZ41" s="29"/>
      <c r="HUA41" s="30"/>
      <c r="HUB41" s="29"/>
      <c r="HUC41" s="30"/>
      <c r="HUD41" s="29"/>
      <c r="HUE41" s="30"/>
      <c r="HUF41" s="29"/>
      <c r="HUG41" s="30"/>
      <c r="HUH41" s="29"/>
      <c r="HUI41" s="30"/>
      <c r="HUJ41" s="29"/>
      <c r="HUK41" s="30"/>
      <c r="HUL41" s="29"/>
      <c r="HUM41" s="30"/>
      <c r="HUN41" s="29"/>
      <c r="HUO41" s="30"/>
      <c r="HUP41" s="29"/>
      <c r="HUQ41" s="30"/>
      <c r="HUR41" s="29"/>
      <c r="HUS41" s="30"/>
      <c r="HUT41" s="29"/>
      <c r="HUU41" s="30"/>
      <c r="HUV41" s="29"/>
      <c r="HUW41" s="30"/>
      <c r="HUX41" s="29"/>
      <c r="HUY41" s="30"/>
      <c r="HUZ41" s="29"/>
      <c r="HVA41" s="30"/>
      <c r="HVB41" s="29"/>
      <c r="HVC41" s="30"/>
      <c r="HVD41" s="29"/>
      <c r="HVE41" s="30"/>
      <c r="HVF41" s="29"/>
      <c r="HVG41" s="30"/>
      <c r="HVH41" s="29"/>
      <c r="HVI41" s="30"/>
      <c r="HVJ41" s="29"/>
      <c r="HVK41" s="30"/>
      <c r="HVL41" s="29"/>
      <c r="HVM41" s="30"/>
      <c r="HVN41" s="29"/>
      <c r="HVO41" s="30"/>
      <c r="HVP41" s="29"/>
      <c r="HVQ41" s="30"/>
      <c r="HVR41" s="29"/>
      <c r="HVS41" s="30"/>
      <c r="HVT41" s="29"/>
      <c r="HVU41" s="30"/>
      <c r="HVV41" s="29"/>
      <c r="HVW41" s="30"/>
      <c r="HVX41" s="29"/>
      <c r="HVY41" s="30"/>
      <c r="HVZ41" s="29"/>
      <c r="HWA41" s="30"/>
      <c r="HWB41" s="29"/>
      <c r="HWC41" s="30"/>
      <c r="HWD41" s="29"/>
      <c r="HWE41" s="30"/>
      <c r="HWF41" s="29"/>
      <c r="HWG41" s="30"/>
      <c r="HWH41" s="29"/>
      <c r="HWI41" s="30"/>
      <c r="HWJ41" s="29"/>
      <c r="HWK41" s="30"/>
      <c r="HWL41" s="29"/>
      <c r="HWM41" s="30"/>
      <c r="HWN41" s="29"/>
      <c r="HWO41" s="30"/>
      <c r="HWP41" s="29"/>
      <c r="HWQ41" s="30"/>
      <c r="HWR41" s="29"/>
      <c r="HWS41" s="30"/>
      <c r="HWT41" s="29"/>
      <c r="HWU41" s="30"/>
      <c r="HWV41" s="29"/>
      <c r="HWW41" s="30"/>
      <c r="HWX41" s="29"/>
      <c r="HWY41" s="30"/>
      <c r="HWZ41" s="29"/>
      <c r="HXA41" s="30"/>
      <c r="HXB41" s="29"/>
      <c r="HXC41" s="30"/>
      <c r="HXD41" s="29"/>
      <c r="HXE41" s="30"/>
      <c r="HXF41" s="29"/>
      <c r="HXG41" s="30"/>
      <c r="HXH41" s="29"/>
      <c r="HXI41" s="30"/>
      <c r="HXJ41" s="29"/>
      <c r="HXK41" s="30"/>
      <c r="HXL41" s="29"/>
      <c r="HXM41" s="30"/>
      <c r="HXN41" s="29"/>
      <c r="HXO41" s="30"/>
      <c r="HXP41" s="29"/>
      <c r="HXQ41" s="30"/>
      <c r="HXR41" s="29"/>
      <c r="HXS41" s="30"/>
      <c r="HXT41" s="29"/>
      <c r="HXU41" s="30"/>
      <c r="HXV41" s="29"/>
      <c r="HXW41" s="30"/>
      <c r="HXX41" s="29"/>
      <c r="HXY41" s="30"/>
      <c r="HXZ41" s="29"/>
      <c r="HYA41" s="30"/>
      <c r="HYB41" s="29"/>
      <c r="HYC41" s="30"/>
      <c r="HYD41" s="29"/>
      <c r="HYE41" s="30"/>
      <c r="HYF41" s="29"/>
      <c r="HYG41" s="30"/>
      <c r="HYH41" s="29"/>
      <c r="HYI41" s="30"/>
      <c r="HYJ41" s="29"/>
      <c r="HYK41" s="30"/>
      <c r="HYL41" s="29"/>
      <c r="HYM41" s="30"/>
      <c r="HYN41" s="29"/>
      <c r="HYO41" s="30"/>
      <c r="HYP41" s="29"/>
      <c r="HYQ41" s="30"/>
      <c r="HYR41" s="29"/>
      <c r="HYS41" s="30"/>
      <c r="HYT41" s="29"/>
      <c r="HYU41" s="30"/>
      <c r="HYV41" s="29"/>
      <c r="HYW41" s="30"/>
      <c r="HYX41" s="29"/>
      <c r="HYY41" s="30"/>
      <c r="HYZ41" s="29"/>
      <c r="HZA41" s="30"/>
      <c r="HZB41" s="29"/>
      <c r="HZC41" s="30"/>
      <c r="HZD41" s="29"/>
      <c r="HZE41" s="30"/>
      <c r="HZF41" s="29"/>
      <c r="HZG41" s="30"/>
      <c r="HZH41" s="29"/>
      <c r="HZI41" s="30"/>
      <c r="HZJ41" s="29"/>
      <c r="HZK41" s="30"/>
      <c r="HZL41" s="29"/>
      <c r="HZM41" s="30"/>
      <c r="HZN41" s="29"/>
      <c r="HZO41" s="30"/>
      <c r="HZP41" s="29"/>
      <c r="HZQ41" s="30"/>
      <c r="HZR41" s="29"/>
      <c r="HZS41" s="30"/>
      <c r="HZT41" s="29"/>
      <c r="HZU41" s="30"/>
      <c r="HZV41" s="29"/>
      <c r="HZW41" s="30"/>
      <c r="HZX41" s="29"/>
      <c r="HZY41" s="30"/>
      <c r="HZZ41" s="29"/>
      <c r="IAA41" s="30"/>
      <c r="IAB41" s="29"/>
      <c r="IAC41" s="30"/>
      <c r="IAD41" s="29"/>
      <c r="IAE41" s="30"/>
      <c r="IAF41" s="29"/>
      <c r="IAG41" s="30"/>
      <c r="IAH41" s="29"/>
      <c r="IAI41" s="30"/>
      <c r="IAJ41" s="29"/>
      <c r="IAK41" s="30"/>
      <c r="IAL41" s="29"/>
      <c r="IAM41" s="30"/>
      <c r="IAN41" s="29"/>
      <c r="IAO41" s="30"/>
      <c r="IAP41" s="29"/>
      <c r="IAQ41" s="30"/>
      <c r="IAR41" s="29"/>
      <c r="IAS41" s="30"/>
      <c r="IAT41" s="29"/>
      <c r="IAU41" s="30"/>
      <c r="IAV41" s="29"/>
      <c r="IAW41" s="30"/>
      <c r="IAX41" s="29"/>
      <c r="IAY41" s="30"/>
      <c r="IAZ41" s="29"/>
      <c r="IBA41" s="30"/>
      <c r="IBB41" s="29"/>
      <c r="IBC41" s="30"/>
      <c r="IBD41" s="29"/>
      <c r="IBE41" s="30"/>
      <c r="IBF41" s="29"/>
      <c r="IBG41" s="30"/>
      <c r="IBH41" s="29"/>
      <c r="IBI41" s="30"/>
      <c r="IBJ41" s="29"/>
      <c r="IBK41" s="30"/>
      <c r="IBL41" s="29"/>
      <c r="IBM41" s="30"/>
      <c r="IBN41" s="29"/>
      <c r="IBO41" s="30"/>
      <c r="IBP41" s="29"/>
      <c r="IBQ41" s="30"/>
      <c r="IBR41" s="29"/>
      <c r="IBS41" s="30"/>
      <c r="IBT41" s="29"/>
      <c r="IBU41" s="30"/>
      <c r="IBV41" s="29"/>
      <c r="IBW41" s="30"/>
      <c r="IBX41" s="29"/>
      <c r="IBY41" s="30"/>
      <c r="IBZ41" s="29"/>
      <c r="ICA41" s="30"/>
      <c r="ICB41" s="29"/>
      <c r="ICC41" s="30"/>
      <c r="ICD41" s="29"/>
      <c r="ICE41" s="30"/>
      <c r="ICF41" s="29"/>
      <c r="ICG41" s="30"/>
      <c r="ICH41" s="29"/>
      <c r="ICI41" s="30"/>
      <c r="ICJ41" s="29"/>
      <c r="ICK41" s="30"/>
      <c r="ICL41" s="29"/>
      <c r="ICM41" s="30"/>
      <c r="ICN41" s="29"/>
      <c r="ICO41" s="30"/>
      <c r="ICP41" s="29"/>
      <c r="ICQ41" s="30"/>
      <c r="ICR41" s="29"/>
      <c r="ICS41" s="30"/>
      <c r="ICT41" s="29"/>
      <c r="ICU41" s="30"/>
      <c r="ICV41" s="29"/>
      <c r="ICW41" s="30"/>
      <c r="ICX41" s="29"/>
      <c r="ICY41" s="30"/>
      <c r="ICZ41" s="29"/>
      <c r="IDA41" s="30"/>
      <c r="IDB41" s="29"/>
      <c r="IDC41" s="30"/>
      <c r="IDD41" s="29"/>
      <c r="IDE41" s="30"/>
      <c r="IDF41" s="29"/>
      <c r="IDG41" s="30"/>
      <c r="IDH41" s="29"/>
      <c r="IDI41" s="30"/>
      <c r="IDJ41" s="29"/>
      <c r="IDK41" s="30"/>
      <c r="IDL41" s="29"/>
      <c r="IDM41" s="30"/>
      <c r="IDN41" s="29"/>
      <c r="IDO41" s="30"/>
      <c r="IDP41" s="29"/>
      <c r="IDQ41" s="30"/>
      <c r="IDR41" s="29"/>
      <c r="IDS41" s="30"/>
      <c r="IDT41" s="29"/>
      <c r="IDU41" s="30"/>
      <c r="IDV41" s="29"/>
      <c r="IDW41" s="30"/>
      <c r="IDX41" s="29"/>
      <c r="IDY41" s="30"/>
      <c r="IDZ41" s="29"/>
      <c r="IEA41" s="30"/>
      <c r="IEB41" s="29"/>
      <c r="IEC41" s="30"/>
      <c r="IED41" s="29"/>
      <c r="IEE41" s="30"/>
      <c r="IEF41" s="29"/>
      <c r="IEG41" s="30"/>
      <c r="IEH41" s="29"/>
      <c r="IEI41" s="30"/>
      <c r="IEJ41" s="29"/>
      <c r="IEK41" s="30"/>
      <c r="IEL41" s="29"/>
      <c r="IEM41" s="30"/>
      <c r="IEN41" s="29"/>
      <c r="IEO41" s="30"/>
      <c r="IEP41" s="29"/>
      <c r="IEQ41" s="30"/>
      <c r="IER41" s="29"/>
      <c r="IES41" s="30"/>
      <c r="IET41" s="29"/>
      <c r="IEU41" s="30"/>
      <c r="IEV41" s="29"/>
      <c r="IEW41" s="30"/>
      <c r="IEX41" s="29"/>
      <c r="IEY41" s="30"/>
      <c r="IEZ41" s="29"/>
      <c r="IFA41" s="30"/>
      <c r="IFB41" s="29"/>
      <c r="IFC41" s="30"/>
      <c r="IFD41" s="29"/>
      <c r="IFE41" s="30"/>
      <c r="IFF41" s="29"/>
      <c r="IFG41" s="30"/>
      <c r="IFH41" s="29"/>
      <c r="IFI41" s="30"/>
      <c r="IFJ41" s="29"/>
      <c r="IFK41" s="30"/>
      <c r="IFL41" s="29"/>
      <c r="IFM41" s="30"/>
      <c r="IFN41" s="29"/>
      <c r="IFO41" s="30"/>
      <c r="IFP41" s="29"/>
      <c r="IFQ41" s="30"/>
      <c r="IFR41" s="29"/>
      <c r="IFS41" s="30"/>
      <c r="IFT41" s="29"/>
      <c r="IFU41" s="30"/>
      <c r="IFV41" s="29"/>
      <c r="IFW41" s="30"/>
      <c r="IFX41" s="29"/>
      <c r="IFY41" s="30"/>
      <c r="IFZ41" s="29"/>
      <c r="IGA41" s="30"/>
      <c r="IGB41" s="29"/>
      <c r="IGC41" s="30"/>
      <c r="IGD41" s="29"/>
      <c r="IGE41" s="30"/>
      <c r="IGF41" s="29"/>
      <c r="IGG41" s="30"/>
      <c r="IGH41" s="29"/>
      <c r="IGI41" s="30"/>
      <c r="IGJ41" s="29"/>
      <c r="IGK41" s="30"/>
      <c r="IGL41" s="29"/>
      <c r="IGM41" s="30"/>
      <c r="IGN41" s="29"/>
      <c r="IGO41" s="30"/>
      <c r="IGP41" s="29"/>
      <c r="IGQ41" s="30"/>
      <c r="IGR41" s="29"/>
      <c r="IGS41" s="30"/>
      <c r="IGT41" s="29"/>
      <c r="IGU41" s="30"/>
      <c r="IGV41" s="29"/>
      <c r="IGW41" s="30"/>
      <c r="IGX41" s="29"/>
      <c r="IGY41" s="30"/>
      <c r="IGZ41" s="29"/>
      <c r="IHA41" s="30"/>
      <c r="IHB41" s="29"/>
      <c r="IHC41" s="30"/>
      <c r="IHD41" s="29"/>
      <c r="IHE41" s="30"/>
      <c r="IHF41" s="29"/>
      <c r="IHG41" s="30"/>
      <c r="IHH41" s="29"/>
      <c r="IHI41" s="30"/>
      <c r="IHJ41" s="29"/>
      <c r="IHK41" s="30"/>
      <c r="IHL41" s="29"/>
      <c r="IHM41" s="30"/>
      <c r="IHN41" s="29"/>
      <c r="IHO41" s="30"/>
      <c r="IHP41" s="29"/>
      <c r="IHQ41" s="30"/>
      <c r="IHR41" s="29"/>
      <c r="IHS41" s="30"/>
      <c r="IHT41" s="29"/>
      <c r="IHU41" s="30"/>
      <c r="IHV41" s="29"/>
      <c r="IHW41" s="30"/>
      <c r="IHX41" s="29"/>
      <c r="IHY41" s="30"/>
      <c r="IHZ41" s="29"/>
      <c r="IIA41" s="30"/>
      <c r="IIB41" s="29"/>
      <c r="IIC41" s="30"/>
      <c r="IID41" s="29"/>
      <c r="IIE41" s="30"/>
      <c r="IIF41" s="29"/>
      <c r="IIG41" s="30"/>
      <c r="IIH41" s="29"/>
      <c r="III41" s="30"/>
      <c r="IIJ41" s="29"/>
      <c r="IIK41" s="30"/>
      <c r="IIL41" s="29"/>
      <c r="IIM41" s="30"/>
      <c r="IIN41" s="29"/>
      <c r="IIO41" s="30"/>
      <c r="IIP41" s="29"/>
      <c r="IIQ41" s="30"/>
      <c r="IIR41" s="29"/>
      <c r="IIS41" s="30"/>
      <c r="IIT41" s="29"/>
      <c r="IIU41" s="30"/>
      <c r="IIV41" s="29"/>
      <c r="IIW41" s="30"/>
      <c r="IIX41" s="29"/>
      <c r="IIY41" s="30"/>
      <c r="IIZ41" s="29"/>
      <c r="IJA41" s="30"/>
      <c r="IJB41" s="29"/>
      <c r="IJC41" s="30"/>
      <c r="IJD41" s="29"/>
      <c r="IJE41" s="30"/>
      <c r="IJF41" s="29"/>
      <c r="IJG41" s="30"/>
      <c r="IJH41" s="29"/>
      <c r="IJI41" s="30"/>
      <c r="IJJ41" s="29"/>
      <c r="IJK41" s="30"/>
      <c r="IJL41" s="29"/>
      <c r="IJM41" s="30"/>
      <c r="IJN41" s="29"/>
      <c r="IJO41" s="30"/>
      <c r="IJP41" s="29"/>
      <c r="IJQ41" s="30"/>
      <c r="IJR41" s="29"/>
      <c r="IJS41" s="30"/>
      <c r="IJT41" s="29"/>
      <c r="IJU41" s="30"/>
      <c r="IJV41" s="29"/>
      <c r="IJW41" s="30"/>
      <c r="IJX41" s="29"/>
      <c r="IJY41" s="30"/>
      <c r="IJZ41" s="29"/>
      <c r="IKA41" s="30"/>
      <c r="IKB41" s="29"/>
      <c r="IKC41" s="30"/>
      <c r="IKD41" s="29"/>
      <c r="IKE41" s="30"/>
      <c r="IKF41" s="29"/>
      <c r="IKG41" s="30"/>
      <c r="IKH41" s="29"/>
      <c r="IKI41" s="30"/>
      <c r="IKJ41" s="29"/>
      <c r="IKK41" s="30"/>
      <c r="IKL41" s="29"/>
      <c r="IKM41" s="30"/>
      <c r="IKN41" s="29"/>
      <c r="IKO41" s="30"/>
      <c r="IKP41" s="29"/>
      <c r="IKQ41" s="30"/>
      <c r="IKR41" s="29"/>
      <c r="IKS41" s="30"/>
      <c r="IKT41" s="29"/>
      <c r="IKU41" s="30"/>
      <c r="IKV41" s="29"/>
      <c r="IKW41" s="30"/>
      <c r="IKX41" s="29"/>
      <c r="IKY41" s="30"/>
      <c r="IKZ41" s="29"/>
      <c r="ILA41" s="30"/>
      <c r="ILB41" s="29"/>
      <c r="ILC41" s="30"/>
      <c r="ILD41" s="29"/>
      <c r="ILE41" s="30"/>
      <c r="ILF41" s="29"/>
      <c r="ILG41" s="30"/>
      <c r="ILH41" s="29"/>
      <c r="ILI41" s="30"/>
      <c r="ILJ41" s="29"/>
      <c r="ILK41" s="30"/>
      <c r="ILL41" s="29"/>
      <c r="ILM41" s="30"/>
      <c r="ILN41" s="29"/>
      <c r="ILO41" s="30"/>
      <c r="ILP41" s="29"/>
      <c r="ILQ41" s="30"/>
      <c r="ILR41" s="29"/>
      <c r="ILS41" s="30"/>
      <c r="ILT41" s="29"/>
      <c r="ILU41" s="30"/>
      <c r="ILV41" s="29"/>
      <c r="ILW41" s="30"/>
      <c r="ILX41" s="29"/>
      <c r="ILY41" s="30"/>
      <c r="ILZ41" s="29"/>
      <c r="IMA41" s="30"/>
      <c r="IMB41" s="29"/>
      <c r="IMC41" s="30"/>
      <c r="IMD41" s="29"/>
      <c r="IME41" s="30"/>
      <c r="IMF41" s="29"/>
      <c r="IMG41" s="30"/>
      <c r="IMH41" s="29"/>
      <c r="IMI41" s="30"/>
      <c r="IMJ41" s="29"/>
      <c r="IMK41" s="30"/>
      <c r="IML41" s="29"/>
      <c r="IMM41" s="30"/>
      <c r="IMN41" s="29"/>
      <c r="IMO41" s="30"/>
      <c r="IMP41" s="29"/>
      <c r="IMQ41" s="30"/>
      <c r="IMR41" s="29"/>
      <c r="IMS41" s="30"/>
      <c r="IMT41" s="29"/>
      <c r="IMU41" s="30"/>
      <c r="IMV41" s="29"/>
      <c r="IMW41" s="30"/>
      <c r="IMX41" s="29"/>
      <c r="IMY41" s="30"/>
      <c r="IMZ41" s="29"/>
      <c r="INA41" s="30"/>
      <c r="INB41" s="29"/>
      <c r="INC41" s="30"/>
      <c r="IND41" s="29"/>
      <c r="INE41" s="30"/>
      <c r="INF41" s="29"/>
      <c r="ING41" s="30"/>
      <c r="INH41" s="29"/>
      <c r="INI41" s="30"/>
      <c r="INJ41" s="29"/>
      <c r="INK41" s="30"/>
      <c r="INL41" s="29"/>
      <c r="INM41" s="30"/>
      <c r="INN41" s="29"/>
      <c r="INO41" s="30"/>
      <c r="INP41" s="29"/>
      <c r="INQ41" s="30"/>
      <c r="INR41" s="29"/>
      <c r="INS41" s="30"/>
      <c r="INT41" s="29"/>
      <c r="INU41" s="30"/>
      <c r="INV41" s="29"/>
      <c r="INW41" s="30"/>
      <c r="INX41" s="29"/>
      <c r="INY41" s="30"/>
      <c r="INZ41" s="29"/>
      <c r="IOA41" s="30"/>
      <c r="IOB41" s="29"/>
      <c r="IOC41" s="30"/>
      <c r="IOD41" s="29"/>
      <c r="IOE41" s="30"/>
      <c r="IOF41" s="29"/>
      <c r="IOG41" s="30"/>
      <c r="IOH41" s="29"/>
      <c r="IOI41" s="30"/>
      <c r="IOJ41" s="29"/>
      <c r="IOK41" s="30"/>
      <c r="IOL41" s="29"/>
      <c r="IOM41" s="30"/>
      <c r="ION41" s="29"/>
      <c r="IOO41" s="30"/>
      <c r="IOP41" s="29"/>
      <c r="IOQ41" s="30"/>
      <c r="IOR41" s="29"/>
      <c r="IOS41" s="30"/>
      <c r="IOT41" s="29"/>
      <c r="IOU41" s="30"/>
      <c r="IOV41" s="29"/>
      <c r="IOW41" s="30"/>
      <c r="IOX41" s="29"/>
      <c r="IOY41" s="30"/>
      <c r="IOZ41" s="29"/>
      <c r="IPA41" s="30"/>
      <c r="IPB41" s="29"/>
      <c r="IPC41" s="30"/>
      <c r="IPD41" s="29"/>
      <c r="IPE41" s="30"/>
      <c r="IPF41" s="29"/>
      <c r="IPG41" s="30"/>
      <c r="IPH41" s="29"/>
      <c r="IPI41" s="30"/>
      <c r="IPJ41" s="29"/>
      <c r="IPK41" s="30"/>
      <c r="IPL41" s="29"/>
      <c r="IPM41" s="30"/>
      <c r="IPN41" s="29"/>
      <c r="IPO41" s="30"/>
      <c r="IPP41" s="29"/>
      <c r="IPQ41" s="30"/>
      <c r="IPR41" s="29"/>
      <c r="IPS41" s="30"/>
      <c r="IPT41" s="29"/>
      <c r="IPU41" s="30"/>
      <c r="IPV41" s="29"/>
      <c r="IPW41" s="30"/>
      <c r="IPX41" s="29"/>
      <c r="IPY41" s="30"/>
      <c r="IPZ41" s="29"/>
      <c r="IQA41" s="30"/>
      <c r="IQB41" s="29"/>
      <c r="IQC41" s="30"/>
      <c r="IQD41" s="29"/>
      <c r="IQE41" s="30"/>
      <c r="IQF41" s="29"/>
      <c r="IQG41" s="30"/>
      <c r="IQH41" s="29"/>
      <c r="IQI41" s="30"/>
      <c r="IQJ41" s="29"/>
      <c r="IQK41" s="30"/>
      <c r="IQL41" s="29"/>
      <c r="IQM41" s="30"/>
      <c r="IQN41" s="29"/>
      <c r="IQO41" s="30"/>
      <c r="IQP41" s="29"/>
      <c r="IQQ41" s="30"/>
      <c r="IQR41" s="29"/>
      <c r="IQS41" s="30"/>
      <c r="IQT41" s="29"/>
      <c r="IQU41" s="30"/>
      <c r="IQV41" s="29"/>
      <c r="IQW41" s="30"/>
      <c r="IQX41" s="29"/>
      <c r="IQY41" s="30"/>
      <c r="IQZ41" s="29"/>
      <c r="IRA41" s="30"/>
      <c r="IRB41" s="29"/>
      <c r="IRC41" s="30"/>
      <c r="IRD41" s="29"/>
      <c r="IRE41" s="30"/>
      <c r="IRF41" s="29"/>
      <c r="IRG41" s="30"/>
      <c r="IRH41" s="29"/>
      <c r="IRI41" s="30"/>
      <c r="IRJ41" s="29"/>
      <c r="IRK41" s="30"/>
      <c r="IRL41" s="29"/>
      <c r="IRM41" s="30"/>
      <c r="IRN41" s="29"/>
      <c r="IRO41" s="30"/>
      <c r="IRP41" s="29"/>
      <c r="IRQ41" s="30"/>
      <c r="IRR41" s="29"/>
      <c r="IRS41" s="30"/>
      <c r="IRT41" s="29"/>
      <c r="IRU41" s="30"/>
      <c r="IRV41" s="29"/>
      <c r="IRW41" s="30"/>
      <c r="IRX41" s="29"/>
      <c r="IRY41" s="30"/>
      <c r="IRZ41" s="29"/>
      <c r="ISA41" s="30"/>
      <c r="ISB41" s="29"/>
      <c r="ISC41" s="30"/>
      <c r="ISD41" s="29"/>
      <c r="ISE41" s="30"/>
      <c r="ISF41" s="29"/>
      <c r="ISG41" s="30"/>
      <c r="ISH41" s="29"/>
      <c r="ISI41" s="30"/>
      <c r="ISJ41" s="29"/>
      <c r="ISK41" s="30"/>
      <c r="ISL41" s="29"/>
      <c r="ISM41" s="30"/>
      <c r="ISN41" s="29"/>
      <c r="ISO41" s="30"/>
      <c r="ISP41" s="29"/>
      <c r="ISQ41" s="30"/>
      <c r="ISR41" s="29"/>
      <c r="ISS41" s="30"/>
      <c r="IST41" s="29"/>
      <c r="ISU41" s="30"/>
      <c r="ISV41" s="29"/>
      <c r="ISW41" s="30"/>
      <c r="ISX41" s="29"/>
      <c r="ISY41" s="30"/>
      <c r="ISZ41" s="29"/>
      <c r="ITA41" s="30"/>
      <c r="ITB41" s="29"/>
      <c r="ITC41" s="30"/>
      <c r="ITD41" s="29"/>
      <c r="ITE41" s="30"/>
      <c r="ITF41" s="29"/>
      <c r="ITG41" s="30"/>
      <c r="ITH41" s="29"/>
      <c r="ITI41" s="30"/>
      <c r="ITJ41" s="29"/>
      <c r="ITK41" s="30"/>
      <c r="ITL41" s="29"/>
      <c r="ITM41" s="30"/>
      <c r="ITN41" s="29"/>
      <c r="ITO41" s="30"/>
      <c r="ITP41" s="29"/>
      <c r="ITQ41" s="30"/>
      <c r="ITR41" s="29"/>
      <c r="ITS41" s="30"/>
      <c r="ITT41" s="29"/>
      <c r="ITU41" s="30"/>
      <c r="ITV41" s="29"/>
      <c r="ITW41" s="30"/>
      <c r="ITX41" s="29"/>
      <c r="ITY41" s="30"/>
      <c r="ITZ41" s="29"/>
      <c r="IUA41" s="30"/>
      <c r="IUB41" s="29"/>
      <c r="IUC41" s="30"/>
      <c r="IUD41" s="29"/>
      <c r="IUE41" s="30"/>
      <c r="IUF41" s="29"/>
      <c r="IUG41" s="30"/>
      <c r="IUH41" s="29"/>
      <c r="IUI41" s="30"/>
      <c r="IUJ41" s="29"/>
      <c r="IUK41" s="30"/>
      <c r="IUL41" s="29"/>
      <c r="IUM41" s="30"/>
      <c r="IUN41" s="29"/>
      <c r="IUO41" s="30"/>
      <c r="IUP41" s="29"/>
      <c r="IUQ41" s="30"/>
      <c r="IUR41" s="29"/>
      <c r="IUS41" s="30"/>
      <c r="IUT41" s="29"/>
      <c r="IUU41" s="30"/>
      <c r="IUV41" s="29"/>
      <c r="IUW41" s="30"/>
      <c r="IUX41" s="29"/>
      <c r="IUY41" s="30"/>
      <c r="IUZ41" s="29"/>
      <c r="IVA41" s="30"/>
      <c r="IVB41" s="29"/>
      <c r="IVC41" s="30"/>
      <c r="IVD41" s="29"/>
      <c r="IVE41" s="30"/>
      <c r="IVF41" s="29"/>
      <c r="IVG41" s="30"/>
      <c r="IVH41" s="29"/>
      <c r="IVI41" s="30"/>
      <c r="IVJ41" s="29"/>
      <c r="IVK41" s="30"/>
      <c r="IVL41" s="29"/>
      <c r="IVM41" s="30"/>
      <c r="IVN41" s="29"/>
      <c r="IVO41" s="30"/>
      <c r="IVP41" s="29"/>
      <c r="IVQ41" s="30"/>
      <c r="IVR41" s="29"/>
      <c r="IVS41" s="30"/>
      <c r="IVT41" s="29"/>
      <c r="IVU41" s="30"/>
      <c r="IVV41" s="29"/>
      <c r="IVW41" s="30"/>
      <c r="IVX41" s="29"/>
      <c r="IVY41" s="30"/>
      <c r="IVZ41" s="29"/>
      <c r="IWA41" s="30"/>
      <c r="IWB41" s="29"/>
      <c r="IWC41" s="30"/>
      <c r="IWD41" s="29"/>
      <c r="IWE41" s="30"/>
      <c r="IWF41" s="29"/>
      <c r="IWG41" s="30"/>
      <c r="IWH41" s="29"/>
      <c r="IWI41" s="30"/>
      <c r="IWJ41" s="29"/>
      <c r="IWK41" s="30"/>
      <c r="IWL41" s="29"/>
      <c r="IWM41" s="30"/>
      <c r="IWN41" s="29"/>
      <c r="IWO41" s="30"/>
      <c r="IWP41" s="29"/>
      <c r="IWQ41" s="30"/>
      <c r="IWR41" s="29"/>
      <c r="IWS41" s="30"/>
      <c r="IWT41" s="29"/>
      <c r="IWU41" s="30"/>
      <c r="IWV41" s="29"/>
      <c r="IWW41" s="30"/>
      <c r="IWX41" s="29"/>
      <c r="IWY41" s="30"/>
      <c r="IWZ41" s="29"/>
      <c r="IXA41" s="30"/>
      <c r="IXB41" s="29"/>
      <c r="IXC41" s="30"/>
      <c r="IXD41" s="29"/>
      <c r="IXE41" s="30"/>
      <c r="IXF41" s="29"/>
      <c r="IXG41" s="30"/>
      <c r="IXH41" s="29"/>
      <c r="IXI41" s="30"/>
      <c r="IXJ41" s="29"/>
      <c r="IXK41" s="30"/>
      <c r="IXL41" s="29"/>
      <c r="IXM41" s="30"/>
      <c r="IXN41" s="29"/>
      <c r="IXO41" s="30"/>
      <c r="IXP41" s="29"/>
      <c r="IXQ41" s="30"/>
      <c r="IXR41" s="29"/>
      <c r="IXS41" s="30"/>
      <c r="IXT41" s="29"/>
      <c r="IXU41" s="30"/>
      <c r="IXV41" s="29"/>
      <c r="IXW41" s="30"/>
      <c r="IXX41" s="29"/>
      <c r="IXY41" s="30"/>
      <c r="IXZ41" s="29"/>
      <c r="IYA41" s="30"/>
      <c r="IYB41" s="29"/>
      <c r="IYC41" s="30"/>
      <c r="IYD41" s="29"/>
      <c r="IYE41" s="30"/>
      <c r="IYF41" s="29"/>
      <c r="IYG41" s="30"/>
      <c r="IYH41" s="29"/>
      <c r="IYI41" s="30"/>
      <c r="IYJ41" s="29"/>
      <c r="IYK41" s="30"/>
      <c r="IYL41" s="29"/>
      <c r="IYM41" s="30"/>
      <c r="IYN41" s="29"/>
      <c r="IYO41" s="30"/>
      <c r="IYP41" s="29"/>
      <c r="IYQ41" s="30"/>
      <c r="IYR41" s="29"/>
      <c r="IYS41" s="30"/>
      <c r="IYT41" s="29"/>
      <c r="IYU41" s="30"/>
      <c r="IYV41" s="29"/>
      <c r="IYW41" s="30"/>
      <c r="IYX41" s="29"/>
      <c r="IYY41" s="30"/>
      <c r="IYZ41" s="29"/>
      <c r="IZA41" s="30"/>
      <c r="IZB41" s="29"/>
      <c r="IZC41" s="30"/>
      <c r="IZD41" s="29"/>
      <c r="IZE41" s="30"/>
      <c r="IZF41" s="29"/>
      <c r="IZG41" s="30"/>
      <c r="IZH41" s="29"/>
      <c r="IZI41" s="30"/>
      <c r="IZJ41" s="29"/>
      <c r="IZK41" s="30"/>
      <c r="IZL41" s="29"/>
      <c r="IZM41" s="30"/>
      <c r="IZN41" s="29"/>
      <c r="IZO41" s="30"/>
      <c r="IZP41" s="29"/>
      <c r="IZQ41" s="30"/>
      <c r="IZR41" s="29"/>
      <c r="IZS41" s="30"/>
      <c r="IZT41" s="29"/>
      <c r="IZU41" s="30"/>
      <c r="IZV41" s="29"/>
      <c r="IZW41" s="30"/>
      <c r="IZX41" s="29"/>
      <c r="IZY41" s="30"/>
      <c r="IZZ41" s="29"/>
      <c r="JAA41" s="30"/>
      <c r="JAB41" s="29"/>
      <c r="JAC41" s="30"/>
      <c r="JAD41" s="29"/>
      <c r="JAE41" s="30"/>
      <c r="JAF41" s="29"/>
      <c r="JAG41" s="30"/>
      <c r="JAH41" s="29"/>
      <c r="JAI41" s="30"/>
      <c r="JAJ41" s="29"/>
      <c r="JAK41" s="30"/>
      <c r="JAL41" s="29"/>
      <c r="JAM41" s="30"/>
      <c r="JAN41" s="29"/>
      <c r="JAO41" s="30"/>
      <c r="JAP41" s="29"/>
      <c r="JAQ41" s="30"/>
      <c r="JAR41" s="29"/>
      <c r="JAS41" s="30"/>
      <c r="JAT41" s="29"/>
      <c r="JAU41" s="30"/>
      <c r="JAV41" s="29"/>
      <c r="JAW41" s="30"/>
      <c r="JAX41" s="29"/>
      <c r="JAY41" s="30"/>
      <c r="JAZ41" s="29"/>
      <c r="JBA41" s="30"/>
      <c r="JBB41" s="29"/>
      <c r="JBC41" s="30"/>
      <c r="JBD41" s="29"/>
      <c r="JBE41" s="30"/>
      <c r="JBF41" s="29"/>
      <c r="JBG41" s="30"/>
      <c r="JBH41" s="29"/>
      <c r="JBI41" s="30"/>
      <c r="JBJ41" s="29"/>
      <c r="JBK41" s="30"/>
      <c r="JBL41" s="29"/>
      <c r="JBM41" s="30"/>
      <c r="JBN41" s="29"/>
      <c r="JBO41" s="30"/>
      <c r="JBP41" s="29"/>
      <c r="JBQ41" s="30"/>
      <c r="JBR41" s="29"/>
      <c r="JBS41" s="30"/>
      <c r="JBT41" s="29"/>
      <c r="JBU41" s="30"/>
      <c r="JBV41" s="29"/>
      <c r="JBW41" s="30"/>
      <c r="JBX41" s="29"/>
      <c r="JBY41" s="30"/>
      <c r="JBZ41" s="29"/>
      <c r="JCA41" s="30"/>
      <c r="JCB41" s="29"/>
      <c r="JCC41" s="30"/>
      <c r="JCD41" s="29"/>
      <c r="JCE41" s="30"/>
      <c r="JCF41" s="29"/>
      <c r="JCG41" s="30"/>
      <c r="JCH41" s="29"/>
      <c r="JCI41" s="30"/>
      <c r="JCJ41" s="29"/>
      <c r="JCK41" s="30"/>
      <c r="JCL41" s="29"/>
      <c r="JCM41" s="30"/>
      <c r="JCN41" s="29"/>
      <c r="JCO41" s="30"/>
      <c r="JCP41" s="29"/>
      <c r="JCQ41" s="30"/>
      <c r="JCR41" s="29"/>
      <c r="JCS41" s="30"/>
      <c r="JCT41" s="29"/>
      <c r="JCU41" s="30"/>
      <c r="JCV41" s="29"/>
      <c r="JCW41" s="30"/>
      <c r="JCX41" s="29"/>
      <c r="JCY41" s="30"/>
      <c r="JCZ41" s="29"/>
      <c r="JDA41" s="30"/>
      <c r="JDB41" s="29"/>
      <c r="JDC41" s="30"/>
      <c r="JDD41" s="29"/>
      <c r="JDE41" s="30"/>
      <c r="JDF41" s="29"/>
      <c r="JDG41" s="30"/>
      <c r="JDH41" s="29"/>
      <c r="JDI41" s="30"/>
      <c r="JDJ41" s="29"/>
      <c r="JDK41" s="30"/>
      <c r="JDL41" s="29"/>
      <c r="JDM41" s="30"/>
      <c r="JDN41" s="29"/>
      <c r="JDO41" s="30"/>
      <c r="JDP41" s="29"/>
      <c r="JDQ41" s="30"/>
      <c r="JDR41" s="29"/>
      <c r="JDS41" s="30"/>
      <c r="JDT41" s="29"/>
      <c r="JDU41" s="30"/>
      <c r="JDV41" s="29"/>
      <c r="JDW41" s="30"/>
      <c r="JDX41" s="29"/>
      <c r="JDY41" s="30"/>
      <c r="JDZ41" s="29"/>
      <c r="JEA41" s="30"/>
      <c r="JEB41" s="29"/>
      <c r="JEC41" s="30"/>
      <c r="JED41" s="29"/>
      <c r="JEE41" s="30"/>
      <c r="JEF41" s="29"/>
      <c r="JEG41" s="30"/>
      <c r="JEH41" s="29"/>
      <c r="JEI41" s="30"/>
      <c r="JEJ41" s="29"/>
      <c r="JEK41" s="30"/>
      <c r="JEL41" s="29"/>
      <c r="JEM41" s="30"/>
      <c r="JEN41" s="29"/>
      <c r="JEO41" s="30"/>
      <c r="JEP41" s="29"/>
      <c r="JEQ41" s="30"/>
      <c r="JER41" s="29"/>
      <c r="JES41" s="30"/>
      <c r="JET41" s="29"/>
      <c r="JEU41" s="30"/>
      <c r="JEV41" s="29"/>
      <c r="JEW41" s="30"/>
      <c r="JEX41" s="29"/>
      <c r="JEY41" s="30"/>
      <c r="JEZ41" s="29"/>
      <c r="JFA41" s="30"/>
      <c r="JFB41" s="29"/>
      <c r="JFC41" s="30"/>
      <c r="JFD41" s="29"/>
      <c r="JFE41" s="30"/>
      <c r="JFF41" s="29"/>
      <c r="JFG41" s="30"/>
      <c r="JFH41" s="29"/>
      <c r="JFI41" s="30"/>
      <c r="JFJ41" s="29"/>
      <c r="JFK41" s="30"/>
      <c r="JFL41" s="29"/>
      <c r="JFM41" s="30"/>
      <c r="JFN41" s="29"/>
      <c r="JFO41" s="30"/>
      <c r="JFP41" s="29"/>
      <c r="JFQ41" s="30"/>
      <c r="JFR41" s="29"/>
      <c r="JFS41" s="30"/>
      <c r="JFT41" s="29"/>
      <c r="JFU41" s="30"/>
      <c r="JFV41" s="29"/>
      <c r="JFW41" s="30"/>
      <c r="JFX41" s="29"/>
      <c r="JFY41" s="30"/>
      <c r="JFZ41" s="29"/>
      <c r="JGA41" s="30"/>
      <c r="JGB41" s="29"/>
      <c r="JGC41" s="30"/>
      <c r="JGD41" s="29"/>
      <c r="JGE41" s="30"/>
      <c r="JGF41" s="29"/>
      <c r="JGG41" s="30"/>
      <c r="JGH41" s="29"/>
      <c r="JGI41" s="30"/>
      <c r="JGJ41" s="29"/>
      <c r="JGK41" s="30"/>
      <c r="JGL41" s="29"/>
      <c r="JGM41" s="30"/>
      <c r="JGN41" s="29"/>
      <c r="JGO41" s="30"/>
      <c r="JGP41" s="29"/>
      <c r="JGQ41" s="30"/>
      <c r="JGR41" s="29"/>
      <c r="JGS41" s="30"/>
      <c r="JGT41" s="29"/>
      <c r="JGU41" s="30"/>
      <c r="JGV41" s="29"/>
      <c r="JGW41" s="30"/>
      <c r="JGX41" s="29"/>
      <c r="JGY41" s="30"/>
      <c r="JGZ41" s="29"/>
      <c r="JHA41" s="30"/>
      <c r="JHB41" s="29"/>
      <c r="JHC41" s="30"/>
      <c r="JHD41" s="29"/>
      <c r="JHE41" s="30"/>
      <c r="JHF41" s="29"/>
      <c r="JHG41" s="30"/>
      <c r="JHH41" s="29"/>
      <c r="JHI41" s="30"/>
      <c r="JHJ41" s="29"/>
      <c r="JHK41" s="30"/>
      <c r="JHL41" s="29"/>
      <c r="JHM41" s="30"/>
      <c r="JHN41" s="29"/>
      <c r="JHO41" s="30"/>
      <c r="JHP41" s="29"/>
      <c r="JHQ41" s="30"/>
      <c r="JHR41" s="29"/>
      <c r="JHS41" s="30"/>
      <c r="JHT41" s="29"/>
      <c r="JHU41" s="30"/>
      <c r="JHV41" s="29"/>
      <c r="JHW41" s="30"/>
      <c r="JHX41" s="29"/>
      <c r="JHY41" s="30"/>
      <c r="JHZ41" s="29"/>
      <c r="JIA41" s="30"/>
      <c r="JIB41" s="29"/>
      <c r="JIC41" s="30"/>
      <c r="JID41" s="29"/>
      <c r="JIE41" s="30"/>
      <c r="JIF41" s="29"/>
      <c r="JIG41" s="30"/>
      <c r="JIH41" s="29"/>
      <c r="JII41" s="30"/>
      <c r="JIJ41" s="29"/>
      <c r="JIK41" s="30"/>
      <c r="JIL41" s="29"/>
      <c r="JIM41" s="30"/>
      <c r="JIN41" s="29"/>
      <c r="JIO41" s="30"/>
      <c r="JIP41" s="29"/>
      <c r="JIQ41" s="30"/>
      <c r="JIR41" s="29"/>
      <c r="JIS41" s="30"/>
      <c r="JIT41" s="29"/>
      <c r="JIU41" s="30"/>
      <c r="JIV41" s="29"/>
      <c r="JIW41" s="30"/>
      <c r="JIX41" s="29"/>
      <c r="JIY41" s="30"/>
      <c r="JIZ41" s="29"/>
      <c r="JJA41" s="30"/>
      <c r="JJB41" s="29"/>
      <c r="JJC41" s="30"/>
      <c r="JJD41" s="29"/>
      <c r="JJE41" s="30"/>
      <c r="JJF41" s="29"/>
      <c r="JJG41" s="30"/>
      <c r="JJH41" s="29"/>
      <c r="JJI41" s="30"/>
      <c r="JJJ41" s="29"/>
      <c r="JJK41" s="30"/>
      <c r="JJL41" s="29"/>
      <c r="JJM41" s="30"/>
      <c r="JJN41" s="29"/>
      <c r="JJO41" s="30"/>
      <c r="JJP41" s="29"/>
      <c r="JJQ41" s="30"/>
      <c r="JJR41" s="29"/>
      <c r="JJS41" s="30"/>
      <c r="JJT41" s="29"/>
      <c r="JJU41" s="30"/>
      <c r="JJV41" s="29"/>
      <c r="JJW41" s="30"/>
      <c r="JJX41" s="29"/>
      <c r="JJY41" s="30"/>
      <c r="JJZ41" s="29"/>
      <c r="JKA41" s="30"/>
      <c r="JKB41" s="29"/>
      <c r="JKC41" s="30"/>
      <c r="JKD41" s="29"/>
      <c r="JKE41" s="30"/>
      <c r="JKF41" s="29"/>
      <c r="JKG41" s="30"/>
      <c r="JKH41" s="29"/>
      <c r="JKI41" s="30"/>
      <c r="JKJ41" s="29"/>
      <c r="JKK41" s="30"/>
      <c r="JKL41" s="29"/>
      <c r="JKM41" s="30"/>
      <c r="JKN41" s="29"/>
      <c r="JKO41" s="30"/>
      <c r="JKP41" s="29"/>
      <c r="JKQ41" s="30"/>
      <c r="JKR41" s="29"/>
      <c r="JKS41" s="30"/>
      <c r="JKT41" s="29"/>
      <c r="JKU41" s="30"/>
      <c r="JKV41" s="29"/>
      <c r="JKW41" s="30"/>
      <c r="JKX41" s="29"/>
      <c r="JKY41" s="30"/>
      <c r="JKZ41" s="29"/>
      <c r="JLA41" s="30"/>
      <c r="JLB41" s="29"/>
      <c r="JLC41" s="30"/>
      <c r="JLD41" s="29"/>
      <c r="JLE41" s="30"/>
      <c r="JLF41" s="29"/>
      <c r="JLG41" s="30"/>
      <c r="JLH41" s="29"/>
      <c r="JLI41" s="30"/>
      <c r="JLJ41" s="29"/>
      <c r="JLK41" s="30"/>
      <c r="JLL41" s="29"/>
      <c r="JLM41" s="30"/>
      <c r="JLN41" s="29"/>
      <c r="JLO41" s="30"/>
      <c r="JLP41" s="29"/>
      <c r="JLQ41" s="30"/>
      <c r="JLR41" s="29"/>
      <c r="JLS41" s="30"/>
      <c r="JLT41" s="29"/>
      <c r="JLU41" s="30"/>
      <c r="JLV41" s="29"/>
      <c r="JLW41" s="30"/>
      <c r="JLX41" s="29"/>
      <c r="JLY41" s="30"/>
      <c r="JLZ41" s="29"/>
      <c r="JMA41" s="30"/>
      <c r="JMB41" s="29"/>
      <c r="JMC41" s="30"/>
      <c r="JMD41" s="29"/>
      <c r="JME41" s="30"/>
      <c r="JMF41" s="29"/>
      <c r="JMG41" s="30"/>
      <c r="JMH41" s="29"/>
      <c r="JMI41" s="30"/>
      <c r="JMJ41" s="29"/>
      <c r="JMK41" s="30"/>
      <c r="JML41" s="29"/>
      <c r="JMM41" s="30"/>
      <c r="JMN41" s="29"/>
      <c r="JMO41" s="30"/>
      <c r="JMP41" s="29"/>
      <c r="JMQ41" s="30"/>
      <c r="JMR41" s="29"/>
      <c r="JMS41" s="30"/>
      <c r="JMT41" s="29"/>
      <c r="JMU41" s="30"/>
      <c r="JMV41" s="29"/>
      <c r="JMW41" s="30"/>
      <c r="JMX41" s="29"/>
      <c r="JMY41" s="30"/>
      <c r="JMZ41" s="29"/>
      <c r="JNA41" s="30"/>
      <c r="JNB41" s="29"/>
      <c r="JNC41" s="30"/>
      <c r="JND41" s="29"/>
      <c r="JNE41" s="30"/>
      <c r="JNF41" s="29"/>
      <c r="JNG41" s="30"/>
      <c r="JNH41" s="29"/>
      <c r="JNI41" s="30"/>
      <c r="JNJ41" s="29"/>
      <c r="JNK41" s="30"/>
      <c r="JNL41" s="29"/>
      <c r="JNM41" s="30"/>
      <c r="JNN41" s="29"/>
      <c r="JNO41" s="30"/>
      <c r="JNP41" s="29"/>
      <c r="JNQ41" s="30"/>
      <c r="JNR41" s="29"/>
      <c r="JNS41" s="30"/>
      <c r="JNT41" s="29"/>
      <c r="JNU41" s="30"/>
      <c r="JNV41" s="29"/>
      <c r="JNW41" s="30"/>
      <c r="JNX41" s="29"/>
      <c r="JNY41" s="30"/>
      <c r="JNZ41" s="29"/>
      <c r="JOA41" s="30"/>
      <c r="JOB41" s="29"/>
      <c r="JOC41" s="30"/>
      <c r="JOD41" s="29"/>
      <c r="JOE41" s="30"/>
      <c r="JOF41" s="29"/>
      <c r="JOG41" s="30"/>
      <c r="JOH41" s="29"/>
      <c r="JOI41" s="30"/>
      <c r="JOJ41" s="29"/>
      <c r="JOK41" s="30"/>
      <c r="JOL41" s="29"/>
      <c r="JOM41" s="30"/>
      <c r="JON41" s="29"/>
      <c r="JOO41" s="30"/>
      <c r="JOP41" s="29"/>
      <c r="JOQ41" s="30"/>
      <c r="JOR41" s="29"/>
      <c r="JOS41" s="30"/>
      <c r="JOT41" s="29"/>
      <c r="JOU41" s="30"/>
      <c r="JOV41" s="29"/>
      <c r="JOW41" s="30"/>
      <c r="JOX41" s="29"/>
      <c r="JOY41" s="30"/>
      <c r="JOZ41" s="29"/>
      <c r="JPA41" s="30"/>
      <c r="JPB41" s="29"/>
      <c r="JPC41" s="30"/>
      <c r="JPD41" s="29"/>
      <c r="JPE41" s="30"/>
      <c r="JPF41" s="29"/>
      <c r="JPG41" s="30"/>
      <c r="JPH41" s="29"/>
      <c r="JPI41" s="30"/>
      <c r="JPJ41" s="29"/>
      <c r="JPK41" s="30"/>
      <c r="JPL41" s="29"/>
      <c r="JPM41" s="30"/>
      <c r="JPN41" s="29"/>
      <c r="JPO41" s="30"/>
      <c r="JPP41" s="29"/>
      <c r="JPQ41" s="30"/>
      <c r="JPR41" s="29"/>
      <c r="JPS41" s="30"/>
      <c r="JPT41" s="29"/>
      <c r="JPU41" s="30"/>
      <c r="JPV41" s="29"/>
      <c r="JPW41" s="30"/>
      <c r="JPX41" s="29"/>
      <c r="JPY41" s="30"/>
      <c r="JPZ41" s="29"/>
      <c r="JQA41" s="30"/>
      <c r="JQB41" s="29"/>
      <c r="JQC41" s="30"/>
      <c r="JQD41" s="29"/>
      <c r="JQE41" s="30"/>
      <c r="JQF41" s="29"/>
      <c r="JQG41" s="30"/>
      <c r="JQH41" s="29"/>
      <c r="JQI41" s="30"/>
      <c r="JQJ41" s="29"/>
      <c r="JQK41" s="30"/>
      <c r="JQL41" s="29"/>
      <c r="JQM41" s="30"/>
      <c r="JQN41" s="29"/>
      <c r="JQO41" s="30"/>
      <c r="JQP41" s="29"/>
      <c r="JQQ41" s="30"/>
      <c r="JQR41" s="29"/>
      <c r="JQS41" s="30"/>
      <c r="JQT41" s="29"/>
      <c r="JQU41" s="30"/>
      <c r="JQV41" s="29"/>
      <c r="JQW41" s="30"/>
      <c r="JQX41" s="29"/>
      <c r="JQY41" s="30"/>
      <c r="JQZ41" s="29"/>
      <c r="JRA41" s="30"/>
      <c r="JRB41" s="29"/>
      <c r="JRC41" s="30"/>
      <c r="JRD41" s="29"/>
      <c r="JRE41" s="30"/>
      <c r="JRF41" s="29"/>
      <c r="JRG41" s="30"/>
      <c r="JRH41" s="29"/>
      <c r="JRI41" s="30"/>
      <c r="JRJ41" s="29"/>
      <c r="JRK41" s="30"/>
      <c r="JRL41" s="29"/>
      <c r="JRM41" s="30"/>
      <c r="JRN41" s="29"/>
      <c r="JRO41" s="30"/>
      <c r="JRP41" s="29"/>
      <c r="JRQ41" s="30"/>
      <c r="JRR41" s="29"/>
      <c r="JRS41" s="30"/>
      <c r="JRT41" s="29"/>
      <c r="JRU41" s="30"/>
      <c r="JRV41" s="29"/>
      <c r="JRW41" s="30"/>
      <c r="JRX41" s="29"/>
      <c r="JRY41" s="30"/>
      <c r="JRZ41" s="29"/>
      <c r="JSA41" s="30"/>
      <c r="JSB41" s="29"/>
      <c r="JSC41" s="30"/>
      <c r="JSD41" s="29"/>
      <c r="JSE41" s="30"/>
      <c r="JSF41" s="29"/>
      <c r="JSG41" s="30"/>
      <c r="JSH41" s="29"/>
      <c r="JSI41" s="30"/>
      <c r="JSJ41" s="29"/>
      <c r="JSK41" s="30"/>
      <c r="JSL41" s="29"/>
      <c r="JSM41" s="30"/>
      <c r="JSN41" s="29"/>
      <c r="JSO41" s="30"/>
      <c r="JSP41" s="29"/>
      <c r="JSQ41" s="30"/>
      <c r="JSR41" s="29"/>
      <c r="JSS41" s="30"/>
      <c r="JST41" s="29"/>
      <c r="JSU41" s="30"/>
      <c r="JSV41" s="29"/>
      <c r="JSW41" s="30"/>
      <c r="JSX41" s="29"/>
      <c r="JSY41" s="30"/>
      <c r="JSZ41" s="29"/>
      <c r="JTA41" s="30"/>
      <c r="JTB41" s="29"/>
      <c r="JTC41" s="30"/>
      <c r="JTD41" s="29"/>
      <c r="JTE41" s="30"/>
      <c r="JTF41" s="29"/>
      <c r="JTG41" s="30"/>
      <c r="JTH41" s="29"/>
      <c r="JTI41" s="30"/>
      <c r="JTJ41" s="29"/>
      <c r="JTK41" s="30"/>
      <c r="JTL41" s="29"/>
      <c r="JTM41" s="30"/>
      <c r="JTN41" s="29"/>
      <c r="JTO41" s="30"/>
      <c r="JTP41" s="29"/>
      <c r="JTQ41" s="30"/>
      <c r="JTR41" s="29"/>
      <c r="JTS41" s="30"/>
      <c r="JTT41" s="29"/>
      <c r="JTU41" s="30"/>
      <c r="JTV41" s="29"/>
      <c r="JTW41" s="30"/>
      <c r="JTX41" s="29"/>
      <c r="JTY41" s="30"/>
      <c r="JTZ41" s="29"/>
      <c r="JUA41" s="30"/>
      <c r="JUB41" s="29"/>
      <c r="JUC41" s="30"/>
      <c r="JUD41" s="29"/>
      <c r="JUE41" s="30"/>
      <c r="JUF41" s="29"/>
      <c r="JUG41" s="30"/>
      <c r="JUH41" s="29"/>
      <c r="JUI41" s="30"/>
      <c r="JUJ41" s="29"/>
      <c r="JUK41" s="30"/>
      <c r="JUL41" s="29"/>
      <c r="JUM41" s="30"/>
      <c r="JUN41" s="29"/>
      <c r="JUO41" s="30"/>
      <c r="JUP41" s="29"/>
      <c r="JUQ41" s="30"/>
      <c r="JUR41" s="29"/>
      <c r="JUS41" s="30"/>
      <c r="JUT41" s="29"/>
      <c r="JUU41" s="30"/>
      <c r="JUV41" s="29"/>
      <c r="JUW41" s="30"/>
      <c r="JUX41" s="29"/>
      <c r="JUY41" s="30"/>
      <c r="JUZ41" s="29"/>
      <c r="JVA41" s="30"/>
      <c r="JVB41" s="29"/>
      <c r="JVC41" s="30"/>
      <c r="JVD41" s="29"/>
      <c r="JVE41" s="30"/>
      <c r="JVF41" s="29"/>
      <c r="JVG41" s="30"/>
      <c r="JVH41" s="29"/>
      <c r="JVI41" s="30"/>
      <c r="JVJ41" s="29"/>
      <c r="JVK41" s="30"/>
      <c r="JVL41" s="29"/>
      <c r="JVM41" s="30"/>
      <c r="JVN41" s="29"/>
      <c r="JVO41" s="30"/>
      <c r="JVP41" s="29"/>
      <c r="JVQ41" s="30"/>
      <c r="JVR41" s="29"/>
      <c r="JVS41" s="30"/>
      <c r="JVT41" s="29"/>
      <c r="JVU41" s="30"/>
      <c r="JVV41" s="29"/>
      <c r="JVW41" s="30"/>
      <c r="JVX41" s="29"/>
      <c r="JVY41" s="30"/>
      <c r="JVZ41" s="29"/>
      <c r="JWA41" s="30"/>
      <c r="JWB41" s="29"/>
      <c r="JWC41" s="30"/>
      <c r="JWD41" s="29"/>
      <c r="JWE41" s="30"/>
      <c r="JWF41" s="29"/>
      <c r="JWG41" s="30"/>
      <c r="JWH41" s="29"/>
      <c r="JWI41" s="30"/>
      <c r="JWJ41" s="29"/>
      <c r="JWK41" s="30"/>
      <c r="JWL41" s="29"/>
      <c r="JWM41" s="30"/>
      <c r="JWN41" s="29"/>
      <c r="JWO41" s="30"/>
      <c r="JWP41" s="29"/>
      <c r="JWQ41" s="30"/>
      <c r="JWR41" s="29"/>
      <c r="JWS41" s="30"/>
      <c r="JWT41" s="29"/>
      <c r="JWU41" s="30"/>
      <c r="JWV41" s="29"/>
      <c r="JWW41" s="30"/>
      <c r="JWX41" s="29"/>
      <c r="JWY41" s="30"/>
      <c r="JWZ41" s="29"/>
      <c r="JXA41" s="30"/>
      <c r="JXB41" s="29"/>
      <c r="JXC41" s="30"/>
      <c r="JXD41" s="29"/>
      <c r="JXE41" s="30"/>
      <c r="JXF41" s="29"/>
      <c r="JXG41" s="30"/>
      <c r="JXH41" s="29"/>
      <c r="JXI41" s="30"/>
      <c r="JXJ41" s="29"/>
      <c r="JXK41" s="30"/>
      <c r="JXL41" s="29"/>
      <c r="JXM41" s="30"/>
      <c r="JXN41" s="29"/>
      <c r="JXO41" s="30"/>
      <c r="JXP41" s="29"/>
      <c r="JXQ41" s="30"/>
      <c r="JXR41" s="29"/>
      <c r="JXS41" s="30"/>
      <c r="JXT41" s="29"/>
      <c r="JXU41" s="30"/>
      <c r="JXV41" s="29"/>
      <c r="JXW41" s="30"/>
      <c r="JXX41" s="29"/>
      <c r="JXY41" s="30"/>
      <c r="JXZ41" s="29"/>
      <c r="JYA41" s="30"/>
      <c r="JYB41" s="29"/>
      <c r="JYC41" s="30"/>
      <c r="JYD41" s="29"/>
      <c r="JYE41" s="30"/>
      <c r="JYF41" s="29"/>
      <c r="JYG41" s="30"/>
      <c r="JYH41" s="29"/>
      <c r="JYI41" s="30"/>
      <c r="JYJ41" s="29"/>
      <c r="JYK41" s="30"/>
      <c r="JYL41" s="29"/>
      <c r="JYM41" s="30"/>
      <c r="JYN41" s="29"/>
      <c r="JYO41" s="30"/>
      <c r="JYP41" s="29"/>
      <c r="JYQ41" s="30"/>
      <c r="JYR41" s="29"/>
      <c r="JYS41" s="30"/>
      <c r="JYT41" s="29"/>
      <c r="JYU41" s="30"/>
      <c r="JYV41" s="29"/>
      <c r="JYW41" s="30"/>
      <c r="JYX41" s="29"/>
      <c r="JYY41" s="30"/>
      <c r="JYZ41" s="29"/>
      <c r="JZA41" s="30"/>
      <c r="JZB41" s="29"/>
      <c r="JZC41" s="30"/>
      <c r="JZD41" s="29"/>
      <c r="JZE41" s="30"/>
      <c r="JZF41" s="29"/>
      <c r="JZG41" s="30"/>
      <c r="JZH41" s="29"/>
      <c r="JZI41" s="30"/>
      <c r="JZJ41" s="29"/>
      <c r="JZK41" s="30"/>
      <c r="JZL41" s="29"/>
      <c r="JZM41" s="30"/>
      <c r="JZN41" s="29"/>
      <c r="JZO41" s="30"/>
      <c r="JZP41" s="29"/>
      <c r="JZQ41" s="30"/>
      <c r="JZR41" s="29"/>
      <c r="JZS41" s="30"/>
      <c r="JZT41" s="29"/>
      <c r="JZU41" s="30"/>
      <c r="JZV41" s="29"/>
      <c r="JZW41" s="30"/>
      <c r="JZX41" s="29"/>
      <c r="JZY41" s="30"/>
      <c r="JZZ41" s="29"/>
      <c r="KAA41" s="30"/>
      <c r="KAB41" s="29"/>
      <c r="KAC41" s="30"/>
      <c r="KAD41" s="29"/>
      <c r="KAE41" s="30"/>
      <c r="KAF41" s="29"/>
      <c r="KAG41" s="30"/>
      <c r="KAH41" s="29"/>
      <c r="KAI41" s="30"/>
      <c r="KAJ41" s="29"/>
      <c r="KAK41" s="30"/>
      <c r="KAL41" s="29"/>
      <c r="KAM41" s="30"/>
      <c r="KAN41" s="29"/>
      <c r="KAO41" s="30"/>
      <c r="KAP41" s="29"/>
      <c r="KAQ41" s="30"/>
      <c r="KAR41" s="29"/>
      <c r="KAS41" s="30"/>
      <c r="KAT41" s="29"/>
      <c r="KAU41" s="30"/>
      <c r="KAV41" s="29"/>
      <c r="KAW41" s="30"/>
      <c r="KAX41" s="29"/>
      <c r="KAY41" s="30"/>
      <c r="KAZ41" s="29"/>
      <c r="KBA41" s="30"/>
      <c r="KBB41" s="29"/>
      <c r="KBC41" s="30"/>
      <c r="KBD41" s="29"/>
      <c r="KBE41" s="30"/>
      <c r="KBF41" s="29"/>
      <c r="KBG41" s="30"/>
      <c r="KBH41" s="29"/>
      <c r="KBI41" s="30"/>
      <c r="KBJ41" s="29"/>
      <c r="KBK41" s="30"/>
      <c r="KBL41" s="29"/>
      <c r="KBM41" s="30"/>
      <c r="KBN41" s="29"/>
      <c r="KBO41" s="30"/>
      <c r="KBP41" s="29"/>
      <c r="KBQ41" s="30"/>
      <c r="KBR41" s="29"/>
      <c r="KBS41" s="30"/>
      <c r="KBT41" s="29"/>
      <c r="KBU41" s="30"/>
      <c r="KBV41" s="29"/>
      <c r="KBW41" s="30"/>
      <c r="KBX41" s="29"/>
      <c r="KBY41" s="30"/>
      <c r="KBZ41" s="29"/>
      <c r="KCA41" s="30"/>
      <c r="KCB41" s="29"/>
      <c r="KCC41" s="30"/>
      <c r="KCD41" s="29"/>
      <c r="KCE41" s="30"/>
      <c r="KCF41" s="29"/>
      <c r="KCG41" s="30"/>
      <c r="KCH41" s="29"/>
      <c r="KCI41" s="30"/>
      <c r="KCJ41" s="29"/>
      <c r="KCK41" s="30"/>
      <c r="KCL41" s="29"/>
      <c r="KCM41" s="30"/>
      <c r="KCN41" s="29"/>
      <c r="KCO41" s="30"/>
      <c r="KCP41" s="29"/>
      <c r="KCQ41" s="30"/>
      <c r="KCR41" s="29"/>
      <c r="KCS41" s="30"/>
      <c r="KCT41" s="29"/>
      <c r="KCU41" s="30"/>
      <c r="KCV41" s="29"/>
      <c r="KCW41" s="30"/>
      <c r="KCX41" s="29"/>
      <c r="KCY41" s="30"/>
      <c r="KCZ41" s="29"/>
      <c r="KDA41" s="30"/>
      <c r="KDB41" s="29"/>
      <c r="KDC41" s="30"/>
      <c r="KDD41" s="29"/>
      <c r="KDE41" s="30"/>
      <c r="KDF41" s="29"/>
      <c r="KDG41" s="30"/>
      <c r="KDH41" s="29"/>
      <c r="KDI41" s="30"/>
      <c r="KDJ41" s="29"/>
      <c r="KDK41" s="30"/>
      <c r="KDL41" s="29"/>
      <c r="KDM41" s="30"/>
      <c r="KDN41" s="29"/>
      <c r="KDO41" s="30"/>
      <c r="KDP41" s="29"/>
      <c r="KDQ41" s="30"/>
      <c r="KDR41" s="29"/>
      <c r="KDS41" s="30"/>
      <c r="KDT41" s="29"/>
      <c r="KDU41" s="30"/>
      <c r="KDV41" s="29"/>
      <c r="KDW41" s="30"/>
      <c r="KDX41" s="29"/>
      <c r="KDY41" s="30"/>
      <c r="KDZ41" s="29"/>
      <c r="KEA41" s="30"/>
      <c r="KEB41" s="29"/>
      <c r="KEC41" s="30"/>
      <c r="KED41" s="29"/>
      <c r="KEE41" s="30"/>
      <c r="KEF41" s="29"/>
      <c r="KEG41" s="30"/>
      <c r="KEH41" s="29"/>
      <c r="KEI41" s="30"/>
      <c r="KEJ41" s="29"/>
      <c r="KEK41" s="30"/>
      <c r="KEL41" s="29"/>
      <c r="KEM41" s="30"/>
      <c r="KEN41" s="29"/>
      <c r="KEO41" s="30"/>
      <c r="KEP41" s="29"/>
      <c r="KEQ41" s="30"/>
      <c r="KER41" s="29"/>
      <c r="KES41" s="30"/>
      <c r="KET41" s="29"/>
      <c r="KEU41" s="30"/>
      <c r="KEV41" s="29"/>
      <c r="KEW41" s="30"/>
      <c r="KEX41" s="29"/>
      <c r="KEY41" s="30"/>
      <c r="KEZ41" s="29"/>
      <c r="KFA41" s="30"/>
      <c r="KFB41" s="29"/>
      <c r="KFC41" s="30"/>
      <c r="KFD41" s="29"/>
      <c r="KFE41" s="30"/>
      <c r="KFF41" s="29"/>
      <c r="KFG41" s="30"/>
      <c r="KFH41" s="29"/>
      <c r="KFI41" s="30"/>
      <c r="KFJ41" s="29"/>
      <c r="KFK41" s="30"/>
      <c r="KFL41" s="29"/>
      <c r="KFM41" s="30"/>
      <c r="KFN41" s="29"/>
      <c r="KFO41" s="30"/>
      <c r="KFP41" s="29"/>
      <c r="KFQ41" s="30"/>
      <c r="KFR41" s="29"/>
      <c r="KFS41" s="30"/>
      <c r="KFT41" s="29"/>
      <c r="KFU41" s="30"/>
      <c r="KFV41" s="29"/>
      <c r="KFW41" s="30"/>
      <c r="KFX41" s="29"/>
      <c r="KFY41" s="30"/>
      <c r="KFZ41" s="29"/>
      <c r="KGA41" s="30"/>
      <c r="KGB41" s="29"/>
      <c r="KGC41" s="30"/>
      <c r="KGD41" s="29"/>
      <c r="KGE41" s="30"/>
      <c r="KGF41" s="29"/>
      <c r="KGG41" s="30"/>
      <c r="KGH41" s="29"/>
      <c r="KGI41" s="30"/>
      <c r="KGJ41" s="29"/>
      <c r="KGK41" s="30"/>
      <c r="KGL41" s="29"/>
      <c r="KGM41" s="30"/>
      <c r="KGN41" s="29"/>
      <c r="KGO41" s="30"/>
      <c r="KGP41" s="29"/>
      <c r="KGQ41" s="30"/>
      <c r="KGR41" s="29"/>
      <c r="KGS41" s="30"/>
      <c r="KGT41" s="29"/>
      <c r="KGU41" s="30"/>
      <c r="KGV41" s="29"/>
      <c r="KGW41" s="30"/>
      <c r="KGX41" s="29"/>
      <c r="KGY41" s="30"/>
      <c r="KGZ41" s="29"/>
      <c r="KHA41" s="30"/>
      <c r="KHB41" s="29"/>
      <c r="KHC41" s="30"/>
      <c r="KHD41" s="29"/>
      <c r="KHE41" s="30"/>
      <c r="KHF41" s="29"/>
      <c r="KHG41" s="30"/>
      <c r="KHH41" s="29"/>
      <c r="KHI41" s="30"/>
      <c r="KHJ41" s="29"/>
      <c r="KHK41" s="30"/>
      <c r="KHL41" s="29"/>
      <c r="KHM41" s="30"/>
      <c r="KHN41" s="29"/>
      <c r="KHO41" s="30"/>
      <c r="KHP41" s="29"/>
      <c r="KHQ41" s="30"/>
      <c r="KHR41" s="29"/>
      <c r="KHS41" s="30"/>
      <c r="KHT41" s="29"/>
      <c r="KHU41" s="30"/>
      <c r="KHV41" s="29"/>
      <c r="KHW41" s="30"/>
      <c r="KHX41" s="29"/>
      <c r="KHY41" s="30"/>
      <c r="KHZ41" s="29"/>
      <c r="KIA41" s="30"/>
      <c r="KIB41" s="29"/>
      <c r="KIC41" s="30"/>
      <c r="KID41" s="29"/>
      <c r="KIE41" s="30"/>
      <c r="KIF41" s="29"/>
      <c r="KIG41" s="30"/>
      <c r="KIH41" s="29"/>
      <c r="KII41" s="30"/>
      <c r="KIJ41" s="29"/>
      <c r="KIK41" s="30"/>
      <c r="KIL41" s="29"/>
      <c r="KIM41" s="30"/>
      <c r="KIN41" s="29"/>
      <c r="KIO41" s="30"/>
      <c r="KIP41" s="29"/>
      <c r="KIQ41" s="30"/>
      <c r="KIR41" s="29"/>
      <c r="KIS41" s="30"/>
      <c r="KIT41" s="29"/>
      <c r="KIU41" s="30"/>
      <c r="KIV41" s="29"/>
      <c r="KIW41" s="30"/>
      <c r="KIX41" s="29"/>
      <c r="KIY41" s="30"/>
      <c r="KIZ41" s="29"/>
      <c r="KJA41" s="30"/>
      <c r="KJB41" s="29"/>
      <c r="KJC41" s="30"/>
      <c r="KJD41" s="29"/>
      <c r="KJE41" s="30"/>
      <c r="KJF41" s="29"/>
      <c r="KJG41" s="30"/>
      <c r="KJH41" s="29"/>
      <c r="KJI41" s="30"/>
      <c r="KJJ41" s="29"/>
      <c r="KJK41" s="30"/>
      <c r="KJL41" s="29"/>
      <c r="KJM41" s="30"/>
      <c r="KJN41" s="29"/>
      <c r="KJO41" s="30"/>
      <c r="KJP41" s="29"/>
      <c r="KJQ41" s="30"/>
      <c r="KJR41" s="29"/>
      <c r="KJS41" s="30"/>
      <c r="KJT41" s="29"/>
      <c r="KJU41" s="30"/>
      <c r="KJV41" s="29"/>
      <c r="KJW41" s="30"/>
      <c r="KJX41" s="29"/>
      <c r="KJY41" s="30"/>
      <c r="KJZ41" s="29"/>
      <c r="KKA41" s="30"/>
      <c r="KKB41" s="29"/>
      <c r="KKC41" s="30"/>
      <c r="KKD41" s="29"/>
      <c r="KKE41" s="30"/>
      <c r="KKF41" s="29"/>
      <c r="KKG41" s="30"/>
      <c r="KKH41" s="29"/>
      <c r="KKI41" s="30"/>
      <c r="KKJ41" s="29"/>
      <c r="KKK41" s="30"/>
      <c r="KKL41" s="29"/>
      <c r="KKM41" s="30"/>
      <c r="KKN41" s="29"/>
      <c r="KKO41" s="30"/>
      <c r="KKP41" s="29"/>
      <c r="KKQ41" s="30"/>
      <c r="KKR41" s="29"/>
      <c r="KKS41" s="30"/>
      <c r="KKT41" s="29"/>
      <c r="KKU41" s="30"/>
      <c r="KKV41" s="29"/>
      <c r="KKW41" s="30"/>
      <c r="KKX41" s="29"/>
      <c r="KKY41" s="30"/>
      <c r="KKZ41" s="29"/>
      <c r="KLA41" s="30"/>
      <c r="KLB41" s="29"/>
      <c r="KLC41" s="30"/>
      <c r="KLD41" s="29"/>
      <c r="KLE41" s="30"/>
      <c r="KLF41" s="29"/>
      <c r="KLG41" s="30"/>
      <c r="KLH41" s="29"/>
      <c r="KLI41" s="30"/>
      <c r="KLJ41" s="29"/>
      <c r="KLK41" s="30"/>
      <c r="KLL41" s="29"/>
      <c r="KLM41" s="30"/>
      <c r="KLN41" s="29"/>
      <c r="KLO41" s="30"/>
      <c r="KLP41" s="29"/>
      <c r="KLQ41" s="30"/>
      <c r="KLR41" s="29"/>
      <c r="KLS41" s="30"/>
      <c r="KLT41" s="29"/>
      <c r="KLU41" s="30"/>
      <c r="KLV41" s="29"/>
      <c r="KLW41" s="30"/>
      <c r="KLX41" s="29"/>
      <c r="KLY41" s="30"/>
      <c r="KLZ41" s="29"/>
      <c r="KMA41" s="30"/>
      <c r="KMB41" s="29"/>
      <c r="KMC41" s="30"/>
      <c r="KMD41" s="29"/>
      <c r="KME41" s="30"/>
      <c r="KMF41" s="29"/>
      <c r="KMG41" s="30"/>
      <c r="KMH41" s="29"/>
      <c r="KMI41" s="30"/>
      <c r="KMJ41" s="29"/>
      <c r="KMK41" s="30"/>
      <c r="KML41" s="29"/>
      <c r="KMM41" s="30"/>
      <c r="KMN41" s="29"/>
      <c r="KMO41" s="30"/>
      <c r="KMP41" s="29"/>
      <c r="KMQ41" s="30"/>
      <c r="KMR41" s="29"/>
      <c r="KMS41" s="30"/>
      <c r="KMT41" s="29"/>
      <c r="KMU41" s="30"/>
      <c r="KMV41" s="29"/>
      <c r="KMW41" s="30"/>
      <c r="KMX41" s="29"/>
      <c r="KMY41" s="30"/>
      <c r="KMZ41" s="29"/>
      <c r="KNA41" s="30"/>
      <c r="KNB41" s="29"/>
      <c r="KNC41" s="30"/>
      <c r="KND41" s="29"/>
      <c r="KNE41" s="30"/>
      <c r="KNF41" s="29"/>
      <c r="KNG41" s="30"/>
      <c r="KNH41" s="29"/>
      <c r="KNI41" s="30"/>
      <c r="KNJ41" s="29"/>
      <c r="KNK41" s="30"/>
      <c r="KNL41" s="29"/>
      <c r="KNM41" s="30"/>
      <c r="KNN41" s="29"/>
      <c r="KNO41" s="30"/>
      <c r="KNP41" s="29"/>
      <c r="KNQ41" s="30"/>
      <c r="KNR41" s="29"/>
      <c r="KNS41" s="30"/>
      <c r="KNT41" s="29"/>
      <c r="KNU41" s="30"/>
      <c r="KNV41" s="29"/>
      <c r="KNW41" s="30"/>
      <c r="KNX41" s="29"/>
      <c r="KNY41" s="30"/>
      <c r="KNZ41" s="29"/>
      <c r="KOA41" s="30"/>
      <c r="KOB41" s="29"/>
      <c r="KOC41" s="30"/>
      <c r="KOD41" s="29"/>
      <c r="KOE41" s="30"/>
      <c r="KOF41" s="29"/>
      <c r="KOG41" s="30"/>
      <c r="KOH41" s="29"/>
      <c r="KOI41" s="30"/>
      <c r="KOJ41" s="29"/>
      <c r="KOK41" s="30"/>
      <c r="KOL41" s="29"/>
      <c r="KOM41" s="30"/>
      <c r="KON41" s="29"/>
      <c r="KOO41" s="30"/>
      <c r="KOP41" s="29"/>
      <c r="KOQ41" s="30"/>
      <c r="KOR41" s="29"/>
      <c r="KOS41" s="30"/>
      <c r="KOT41" s="29"/>
      <c r="KOU41" s="30"/>
      <c r="KOV41" s="29"/>
      <c r="KOW41" s="30"/>
      <c r="KOX41" s="29"/>
      <c r="KOY41" s="30"/>
      <c r="KOZ41" s="29"/>
      <c r="KPA41" s="30"/>
      <c r="KPB41" s="29"/>
      <c r="KPC41" s="30"/>
      <c r="KPD41" s="29"/>
      <c r="KPE41" s="30"/>
      <c r="KPF41" s="29"/>
      <c r="KPG41" s="30"/>
      <c r="KPH41" s="29"/>
      <c r="KPI41" s="30"/>
      <c r="KPJ41" s="29"/>
      <c r="KPK41" s="30"/>
      <c r="KPL41" s="29"/>
      <c r="KPM41" s="30"/>
      <c r="KPN41" s="29"/>
      <c r="KPO41" s="30"/>
      <c r="KPP41" s="29"/>
      <c r="KPQ41" s="30"/>
      <c r="KPR41" s="29"/>
      <c r="KPS41" s="30"/>
      <c r="KPT41" s="29"/>
      <c r="KPU41" s="30"/>
      <c r="KPV41" s="29"/>
      <c r="KPW41" s="30"/>
      <c r="KPX41" s="29"/>
      <c r="KPY41" s="30"/>
      <c r="KPZ41" s="29"/>
      <c r="KQA41" s="30"/>
      <c r="KQB41" s="29"/>
      <c r="KQC41" s="30"/>
      <c r="KQD41" s="29"/>
      <c r="KQE41" s="30"/>
      <c r="KQF41" s="29"/>
      <c r="KQG41" s="30"/>
      <c r="KQH41" s="29"/>
      <c r="KQI41" s="30"/>
      <c r="KQJ41" s="29"/>
      <c r="KQK41" s="30"/>
      <c r="KQL41" s="29"/>
      <c r="KQM41" s="30"/>
      <c r="KQN41" s="29"/>
      <c r="KQO41" s="30"/>
      <c r="KQP41" s="29"/>
      <c r="KQQ41" s="30"/>
      <c r="KQR41" s="29"/>
      <c r="KQS41" s="30"/>
      <c r="KQT41" s="29"/>
      <c r="KQU41" s="30"/>
      <c r="KQV41" s="29"/>
      <c r="KQW41" s="30"/>
      <c r="KQX41" s="29"/>
      <c r="KQY41" s="30"/>
      <c r="KQZ41" s="29"/>
      <c r="KRA41" s="30"/>
      <c r="KRB41" s="29"/>
      <c r="KRC41" s="30"/>
      <c r="KRD41" s="29"/>
      <c r="KRE41" s="30"/>
      <c r="KRF41" s="29"/>
      <c r="KRG41" s="30"/>
      <c r="KRH41" s="29"/>
      <c r="KRI41" s="30"/>
      <c r="KRJ41" s="29"/>
      <c r="KRK41" s="30"/>
      <c r="KRL41" s="29"/>
      <c r="KRM41" s="30"/>
      <c r="KRN41" s="29"/>
      <c r="KRO41" s="30"/>
      <c r="KRP41" s="29"/>
      <c r="KRQ41" s="30"/>
      <c r="KRR41" s="29"/>
      <c r="KRS41" s="30"/>
      <c r="KRT41" s="29"/>
      <c r="KRU41" s="30"/>
      <c r="KRV41" s="29"/>
      <c r="KRW41" s="30"/>
      <c r="KRX41" s="29"/>
      <c r="KRY41" s="30"/>
      <c r="KRZ41" s="29"/>
      <c r="KSA41" s="30"/>
      <c r="KSB41" s="29"/>
      <c r="KSC41" s="30"/>
      <c r="KSD41" s="29"/>
      <c r="KSE41" s="30"/>
      <c r="KSF41" s="29"/>
      <c r="KSG41" s="30"/>
      <c r="KSH41" s="29"/>
      <c r="KSI41" s="30"/>
      <c r="KSJ41" s="29"/>
      <c r="KSK41" s="30"/>
      <c r="KSL41" s="29"/>
      <c r="KSM41" s="30"/>
      <c r="KSN41" s="29"/>
      <c r="KSO41" s="30"/>
      <c r="KSP41" s="29"/>
      <c r="KSQ41" s="30"/>
      <c r="KSR41" s="29"/>
      <c r="KSS41" s="30"/>
      <c r="KST41" s="29"/>
      <c r="KSU41" s="30"/>
      <c r="KSV41" s="29"/>
      <c r="KSW41" s="30"/>
      <c r="KSX41" s="29"/>
      <c r="KSY41" s="30"/>
      <c r="KSZ41" s="29"/>
      <c r="KTA41" s="30"/>
      <c r="KTB41" s="29"/>
      <c r="KTC41" s="30"/>
      <c r="KTD41" s="29"/>
      <c r="KTE41" s="30"/>
      <c r="KTF41" s="29"/>
      <c r="KTG41" s="30"/>
      <c r="KTH41" s="29"/>
      <c r="KTI41" s="30"/>
      <c r="KTJ41" s="29"/>
      <c r="KTK41" s="30"/>
      <c r="KTL41" s="29"/>
      <c r="KTM41" s="30"/>
      <c r="KTN41" s="29"/>
      <c r="KTO41" s="30"/>
      <c r="KTP41" s="29"/>
      <c r="KTQ41" s="30"/>
      <c r="KTR41" s="29"/>
      <c r="KTS41" s="30"/>
      <c r="KTT41" s="29"/>
      <c r="KTU41" s="30"/>
      <c r="KTV41" s="29"/>
      <c r="KTW41" s="30"/>
      <c r="KTX41" s="29"/>
      <c r="KTY41" s="30"/>
      <c r="KTZ41" s="29"/>
      <c r="KUA41" s="30"/>
      <c r="KUB41" s="29"/>
      <c r="KUC41" s="30"/>
      <c r="KUD41" s="29"/>
      <c r="KUE41" s="30"/>
      <c r="KUF41" s="29"/>
      <c r="KUG41" s="30"/>
      <c r="KUH41" s="29"/>
      <c r="KUI41" s="30"/>
      <c r="KUJ41" s="29"/>
      <c r="KUK41" s="30"/>
      <c r="KUL41" s="29"/>
      <c r="KUM41" s="30"/>
      <c r="KUN41" s="29"/>
      <c r="KUO41" s="30"/>
      <c r="KUP41" s="29"/>
      <c r="KUQ41" s="30"/>
      <c r="KUR41" s="29"/>
      <c r="KUS41" s="30"/>
      <c r="KUT41" s="29"/>
      <c r="KUU41" s="30"/>
      <c r="KUV41" s="29"/>
      <c r="KUW41" s="30"/>
      <c r="KUX41" s="29"/>
      <c r="KUY41" s="30"/>
      <c r="KUZ41" s="29"/>
      <c r="KVA41" s="30"/>
      <c r="KVB41" s="29"/>
      <c r="KVC41" s="30"/>
      <c r="KVD41" s="29"/>
      <c r="KVE41" s="30"/>
      <c r="KVF41" s="29"/>
      <c r="KVG41" s="30"/>
      <c r="KVH41" s="29"/>
      <c r="KVI41" s="30"/>
      <c r="KVJ41" s="29"/>
      <c r="KVK41" s="30"/>
      <c r="KVL41" s="29"/>
      <c r="KVM41" s="30"/>
      <c r="KVN41" s="29"/>
      <c r="KVO41" s="30"/>
      <c r="KVP41" s="29"/>
      <c r="KVQ41" s="30"/>
      <c r="KVR41" s="29"/>
      <c r="KVS41" s="30"/>
      <c r="KVT41" s="29"/>
      <c r="KVU41" s="30"/>
      <c r="KVV41" s="29"/>
      <c r="KVW41" s="30"/>
      <c r="KVX41" s="29"/>
      <c r="KVY41" s="30"/>
      <c r="KVZ41" s="29"/>
      <c r="KWA41" s="30"/>
      <c r="KWB41" s="29"/>
      <c r="KWC41" s="30"/>
      <c r="KWD41" s="29"/>
      <c r="KWE41" s="30"/>
      <c r="KWF41" s="29"/>
      <c r="KWG41" s="30"/>
      <c r="KWH41" s="29"/>
      <c r="KWI41" s="30"/>
      <c r="KWJ41" s="29"/>
      <c r="KWK41" s="30"/>
      <c r="KWL41" s="29"/>
      <c r="KWM41" s="30"/>
      <c r="KWN41" s="29"/>
      <c r="KWO41" s="30"/>
      <c r="KWP41" s="29"/>
      <c r="KWQ41" s="30"/>
      <c r="KWR41" s="29"/>
      <c r="KWS41" s="30"/>
      <c r="KWT41" s="29"/>
      <c r="KWU41" s="30"/>
      <c r="KWV41" s="29"/>
      <c r="KWW41" s="30"/>
      <c r="KWX41" s="29"/>
      <c r="KWY41" s="30"/>
      <c r="KWZ41" s="29"/>
      <c r="KXA41" s="30"/>
      <c r="KXB41" s="29"/>
      <c r="KXC41" s="30"/>
      <c r="KXD41" s="29"/>
      <c r="KXE41" s="30"/>
      <c r="KXF41" s="29"/>
      <c r="KXG41" s="30"/>
      <c r="KXH41" s="29"/>
      <c r="KXI41" s="30"/>
      <c r="KXJ41" s="29"/>
      <c r="KXK41" s="30"/>
      <c r="KXL41" s="29"/>
      <c r="KXM41" s="30"/>
      <c r="KXN41" s="29"/>
      <c r="KXO41" s="30"/>
      <c r="KXP41" s="29"/>
      <c r="KXQ41" s="30"/>
      <c r="KXR41" s="29"/>
      <c r="KXS41" s="30"/>
      <c r="KXT41" s="29"/>
      <c r="KXU41" s="30"/>
      <c r="KXV41" s="29"/>
      <c r="KXW41" s="30"/>
      <c r="KXX41" s="29"/>
      <c r="KXY41" s="30"/>
      <c r="KXZ41" s="29"/>
      <c r="KYA41" s="30"/>
      <c r="KYB41" s="29"/>
      <c r="KYC41" s="30"/>
      <c r="KYD41" s="29"/>
      <c r="KYE41" s="30"/>
      <c r="KYF41" s="29"/>
      <c r="KYG41" s="30"/>
      <c r="KYH41" s="29"/>
      <c r="KYI41" s="30"/>
      <c r="KYJ41" s="29"/>
      <c r="KYK41" s="30"/>
      <c r="KYL41" s="29"/>
      <c r="KYM41" s="30"/>
      <c r="KYN41" s="29"/>
      <c r="KYO41" s="30"/>
      <c r="KYP41" s="29"/>
      <c r="KYQ41" s="30"/>
      <c r="KYR41" s="29"/>
      <c r="KYS41" s="30"/>
      <c r="KYT41" s="29"/>
      <c r="KYU41" s="30"/>
      <c r="KYV41" s="29"/>
      <c r="KYW41" s="30"/>
      <c r="KYX41" s="29"/>
      <c r="KYY41" s="30"/>
      <c r="KYZ41" s="29"/>
      <c r="KZA41" s="30"/>
      <c r="KZB41" s="29"/>
      <c r="KZC41" s="30"/>
      <c r="KZD41" s="29"/>
      <c r="KZE41" s="30"/>
      <c r="KZF41" s="29"/>
      <c r="KZG41" s="30"/>
      <c r="KZH41" s="29"/>
      <c r="KZI41" s="30"/>
      <c r="KZJ41" s="29"/>
      <c r="KZK41" s="30"/>
      <c r="KZL41" s="29"/>
      <c r="KZM41" s="30"/>
      <c r="KZN41" s="29"/>
      <c r="KZO41" s="30"/>
      <c r="KZP41" s="29"/>
      <c r="KZQ41" s="30"/>
      <c r="KZR41" s="29"/>
      <c r="KZS41" s="30"/>
      <c r="KZT41" s="29"/>
      <c r="KZU41" s="30"/>
      <c r="KZV41" s="29"/>
      <c r="KZW41" s="30"/>
      <c r="KZX41" s="29"/>
      <c r="KZY41" s="30"/>
      <c r="KZZ41" s="29"/>
      <c r="LAA41" s="30"/>
      <c r="LAB41" s="29"/>
      <c r="LAC41" s="30"/>
      <c r="LAD41" s="29"/>
      <c r="LAE41" s="30"/>
      <c r="LAF41" s="29"/>
      <c r="LAG41" s="30"/>
      <c r="LAH41" s="29"/>
      <c r="LAI41" s="30"/>
      <c r="LAJ41" s="29"/>
      <c r="LAK41" s="30"/>
      <c r="LAL41" s="29"/>
      <c r="LAM41" s="30"/>
      <c r="LAN41" s="29"/>
      <c r="LAO41" s="30"/>
      <c r="LAP41" s="29"/>
      <c r="LAQ41" s="30"/>
      <c r="LAR41" s="29"/>
      <c r="LAS41" s="30"/>
      <c r="LAT41" s="29"/>
      <c r="LAU41" s="30"/>
      <c r="LAV41" s="29"/>
      <c r="LAW41" s="30"/>
      <c r="LAX41" s="29"/>
      <c r="LAY41" s="30"/>
      <c r="LAZ41" s="29"/>
      <c r="LBA41" s="30"/>
      <c r="LBB41" s="29"/>
      <c r="LBC41" s="30"/>
      <c r="LBD41" s="29"/>
      <c r="LBE41" s="30"/>
      <c r="LBF41" s="29"/>
      <c r="LBG41" s="30"/>
      <c r="LBH41" s="29"/>
      <c r="LBI41" s="30"/>
      <c r="LBJ41" s="29"/>
      <c r="LBK41" s="30"/>
      <c r="LBL41" s="29"/>
      <c r="LBM41" s="30"/>
      <c r="LBN41" s="29"/>
      <c r="LBO41" s="30"/>
      <c r="LBP41" s="29"/>
      <c r="LBQ41" s="30"/>
      <c r="LBR41" s="29"/>
      <c r="LBS41" s="30"/>
      <c r="LBT41" s="29"/>
      <c r="LBU41" s="30"/>
      <c r="LBV41" s="29"/>
      <c r="LBW41" s="30"/>
      <c r="LBX41" s="29"/>
      <c r="LBY41" s="30"/>
      <c r="LBZ41" s="29"/>
      <c r="LCA41" s="30"/>
      <c r="LCB41" s="29"/>
      <c r="LCC41" s="30"/>
      <c r="LCD41" s="29"/>
      <c r="LCE41" s="30"/>
      <c r="LCF41" s="29"/>
      <c r="LCG41" s="30"/>
      <c r="LCH41" s="29"/>
      <c r="LCI41" s="30"/>
      <c r="LCJ41" s="29"/>
      <c r="LCK41" s="30"/>
      <c r="LCL41" s="29"/>
      <c r="LCM41" s="30"/>
      <c r="LCN41" s="29"/>
      <c r="LCO41" s="30"/>
      <c r="LCP41" s="29"/>
      <c r="LCQ41" s="30"/>
      <c r="LCR41" s="29"/>
      <c r="LCS41" s="30"/>
      <c r="LCT41" s="29"/>
      <c r="LCU41" s="30"/>
      <c r="LCV41" s="29"/>
      <c r="LCW41" s="30"/>
      <c r="LCX41" s="29"/>
      <c r="LCY41" s="30"/>
      <c r="LCZ41" s="29"/>
      <c r="LDA41" s="30"/>
      <c r="LDB41" s="29"/>
      <c r="LDC41" s="30"/>
      <c r="LDD41" s="29"/>
      <c r="LDE41" s="30"/>
      <c r="LDF41" s="29"/>
      <c r="LDG41" s="30"/>
      <c r="LDH41" s="29"/>
      <c r="LDI41" s="30"/>
      <c r="LDJ41" s="29"/>
      <c r="LDK41" s="30"/>
      <c r="LDL41" s="29"/>
      <c r="LDM41" s="30"/>
      <c r="LDN41" s="29"/>
      <c r="LDO41" s="30"/>
      <c r="LDP41" s="29"/>
      <c r="LDQ41" s="30"/>
      <c r="LDR41" s="29"/>
      <c r="LDS41" s="30"/>
      <c r="LDT41" s="29"/>
      <c r="LDU41" s="30"/>
      <c r="LDV41" s="29"/>
      <c r="LDW41" s="30"/>
      <c r="LDX41" s="29"/>
      <c r="LDY41" s="30"/>
      <c r="LDZ41" s="29"/>
      <c r="LEA41" s="30"/>
      <c r="LEB41" s="29"/>
      <c r="LEC41" s="30"/>
      <c r="LED41" s="29"/>
      <c r="LEE41" s="30"/>
      <c r="LEF41" s="29"/>
      <c r="LEG41" s="30"/>
      <c r="LEH41" s="29"/>
      <c r="LEI41" s="30"/>
      <c r="LEJ41" s="29"/>
      <c r="LEK41" s="30"/>
      <c r="LEL41" s="29"/>
      <c r="LEM41" s="30"/>
      <c r="LEN41" s="29"/>
      <c r="LEO41" s="30"/>
      <c r="LEP41" s="29"/>
      <c r="LEQ41" s="30"/>
      <c r="LER41" s="29"/>
      <c r="LES41" s="30"/>
      <c r="LET41" s="29"/>
      <c r="LEU41" s="30"/>
      <c r="LEV41" s="29"/>
      <c r="LEW41" s="30"/>
      <c r="LEX41" s="29"/>
      <c r="LEY41" s="30"/>
      <c r="LEZ41" s="29"/>
      <c r="LFA41" s="30"/>
      <c r="LFB41" s="29"/>
      <c r="LFC41" s="30"/>
      <c r="LFD41" s="29"/>
      <c r="LFE41" s="30"/>
      <c r="LFF41" s="29"/>
      <c r="LFG41" s="30"/>
      <c r="LFH41" s="29"/>
      <c r="LFI41" s="30"/>
      <c r="LFJ41" s="29"/>
      <c r="LFK41" s="30"/>
      <c r="LFL41" s="29"/>
      <c r="LFM41" s="30"/>
      <c r="LFN41" s="29"/>
      <c r="LFO41" s="30"/>
      <c r="LFP41" s="29"/>
      <c r="LFQ41" s="30"/>
      <c r="LFR41" s="29"/>
      <c r="LFS41" s="30"/>
      <c r="LFT41" s="29"/>
      <c r="LFU41" s="30"/>
      <c r="LFV41" s="29"/>
      <c r="LFW41" s="30"/>
      <c r="LFX41" s="29"/>
      <c r="LFY41" s="30"/>
      <c r="LFZ41" s="29"/>
      <c r="LGA41" s="30"/>
      <c r="LGB41" s="29"/>
      <c r="LGC41" s="30"/>
      <c r="LGD41" s="29"/>
      <c r="LGE41" s="30"/>
      <c r="LGF41" s="29"/>
      <c r="LGG41" s="30"/>
      <c r="LGH41" s="29"/>
      <c r="LGI41" s="30"/>
      <c r="LGJ41" s="29"/>
      <c r="LGK41" s="30"/>
      <c r="LGL41" s="29"/>
      <c r="LGM41" s="30"/>
      <c r="LGN41" s="29"/>
      <c r="LGO41" s="30"/>
      <c r="LGP41" s="29"/>
      <c r="LGQ41" s="30"/>
      <c r="LGR41" s="29"/>
      <c r="LGS41" s="30"/>
      <c r="LGT41" s="29"/>
      <c r="LGU41" s="30"/>
      <c r="LGV41" s="29"/>
      <c r="LGW41" s="30"/>
      <c r="LGX41" s="29"/>
      <c r="LGY41" s="30"/>
      <c r="LGZ41" s="29"/>
      <c r="LHA41" s="30"/>
      <c r="LHB41" s="29"/>
      <c r="LHC41" s="30"/>
      <c r="LHD41" s="29"/>
      <c r="LHE41" s="30"/>
      <c r="LHF41" s="29"/>
      <c r="LHG41" s="30"/>
      <c r="LHH41" s="29"/>
      <c r="LHI41" s="30"/>
      <c r="LHJ41" s="29"/>
      <c r="LHK41" s="30"/>
      <c r="LHL41" s="29"/>
      <c r="LHM41" s="30"/>
      <c r="LHN41" s="29"/>
      <c r="LHO41" s="30"/>
      <c r="LHP41" s="29"/>
      <c r="LHQ41" s="30"/>
      <c r="LHR41" s="29"/>
      <c r="LHS41" s="30"/>
      <c r="LHT41" s="29"/>
      <c r="LHU41" s="30"/>
      <c r="LHV41" s="29"/>
      <c r="LHW41" s="30"/>
      <c r="LHX41" s="29"/>
      <c r="LHY41" s="30"/>
      <c r="LHZ41" s="29"/>
      <c r="LIA41" s="30"/>
      <c r="LIB41" s="29"/>
      <c r="LIC41" s="30"/>
      <c r="LID41" s="29"/>
      <c r="LIE41" s="30"/>
      <c r="LIF41" s="29"/>
      <c r="LIG41" s="30"/>
      <c r="LIH41" s="29"/>
      <c r="LII41" s="30"/>
      <c r="LIJ41" s="29"/>
      <c r="LIK41" s="30"/>
      <c r="LIL41" s="29"/>
      <c r="LIM41" s="30"/>
      <c r="LIN41" s="29"/>
      <c r="LIO41" s="30"/>
      <c r="LIP41" s="29"/>
      <c r="LIQ41" s="30"/>
      <c r="LIR41" s="29"/>
      <c r="LIS41" s="30"/>
      <c r="LIT41" s="29"/>
      <c r="LIU41" s="30"/>
      <c r="LIV41" s="29"/>
      <c r="LIW41" s="30"/>
      <c r="LIX41" s="29"/>
      <c r="LIY41" s="30"/>
      <c r="LIZ41" s="29"/>
      <c r="LJA41" s="30"/>
      <c r="LJB41" s="29"/>
      <c r="LJC41" s="30"/>
      <c r="LJD41" s="29"/>
      <c r="LJE41" s="30"/>
      <c r="LJF41" s="29"/>
      <c r="LJG41" s="30"/>
      <c r="LJH41" s="29"/>
      <c r="LJI41" s="30"/>
      <c r="LJJ41" s="29"/>
      <c r="LJK41" s="30"/>
      <c r="LJL41" s="29"/>
      <c r="LJM41" s="30"/>
      <c r="LJN41" s="29"/>
      <c r="LJO41" s="30"/>
      <c r="LJP41" s="29"/>
      <c r="LJQ41" s="30"/>
      <c r="LJR41" s="29"/>
      <c r="LJS41" s="30"/>
      <c r="LJT41" s="29"/>
      <c r="LJU41" s="30"/>
      <c r="LJV41" s="29"/>
      <c r="LJW41" s="30"/>
      <c r="LJX41" s="29"/>
      <c r="LJY41" s="30"/>
      <c r="LJZ41" s="29"/>
      <c r="LKA41" s="30"/>
      <c r="LKB41" s="29"/>
      <c r="LKC41" s="30"/>
      <c r="LKD41" s="29"/>
      <c r="LKE41" s="30"/>
      <c r="LKF41" s="29"/>
      <c r="LKG41" s="30"/>
      <c r="LKH41" s="29"/>
      <c r="LKI41" s="30"/>
      <c r="LKJ41" s="29"/>
      <c r="LKK41" s="30"/>
      <c r="LKL41" s="29"/>
      <c r="LKM41" s="30"/>
      <c r="LKN41" s="29"/>
      <c r="LKO41" s="30"/>
      <c r="LKP41" s="29"/>
      <c r="LKQ41" s="30"/>
      <c r="LKR41" s="29"/>
      <c r="LKS41" s="30"/>
      <c r="LKT41" s="29"/>
      <c r="LKU41" s="30"/>
      <c r="LKV41" s="29"/>
      <c r="LKW41" s="30"/>
      <c r="LKX41" s="29"/>
      <c r="LKY41" s="30"/>
      <c r="LKZ41" s="29"/>
      <c r="LLA41" s="30"/>
      <c r="LLB41" s="29"/>
      <c r="LLC41" s="30"/>
      <c r="LLD41" s="29"/>
      <c r="LLE41" s="30"/>
      <c r="LLF41" s="29"/>
      <c r="LLG41" s="30"/>
      <c r="LLH41" s="29"/>
      <c r="LLI41" s="30"/>
      <c r="LLJ41" s="29"/>
      <c r="LLK41" s="30"/>
      <c r="LLL41" s="29"/>
      <c r="LLM41" s="30"/>
      <c r="LLN41" s="29"/>
      <c r="LLO41" s="30"/>
      <c r="LLP41" s="29"/>
      <c r="LLQ41" s="30"/>
      <c r="LLR41" s="29"/>
      <c r="LLS41" s="30"/>
      <c r="LLT41" s="29"/>
      <c r="LLU41" s="30"/>
      <c r="LLV41" s="29"/>
      <c r="LLW41" s="30"/>
      <c r="LLX41" s="29"/>
      <c r="LLY41" s="30"/>
      <c r="LLZ41" s="29"/>
      <c r="LMA41" s="30"/>
      <c r="LMB41" s="29"/>
      <c r="LMC41" s="30"/>
      <c r="LMD41" s="29"/>
      <c r="LME41" s="30"/>
      <c r="LMF41" s="29"/>
      <c r="LMG41" s="30"/>
      <c r="LMH41" s="29"/>
      <c r="LMI41" s="30"/>
      <c r="LMJ41" s="29"/>
      <c r="LMK41" s="30"/>
      <c r="LML41" s="29"/>
      <c r="LMM41" s="30"/>
      <c r="LMN41" s="29"/>
      <c r="LMO41" s="30"/>
      <c r="LMP41" s="29"/>
      <c r="LMQ41" s="30"/>
      <c r="LMR41" s="29"/>
      <c r="LMS41" s="30"/>
      <c r="LMT41" s="29"/>
      <c r="LMU41" s="30"/>
      <c r="LMV41" s="29"/>
      <c r="LMW41" s="30"/>
      <c r="LMX41" s="29"/>
      <c r="LMY41" s="30"/>
      <c r="LMZ41" s="29"/>
      <c r="LNA41" s="30"/>
      <c r="LNB41" s="29"/>
      <c r="LNC41" s="30"/>
      <c r="LND41" s="29"/>
      <c r="LNE41" s="30"/>
      <c r="LNF41" s="29"/>
      <c r="LNG41" s="30"/>
      <c r="LNH41" s="29"/>
      <c r="LNI41" s="30"/>
      <c r="LNJ41" s="29"/>
      <c r="LNK41" s="30"/>
      <c r="LNL41" s="29"/>
      <c r="LNM41" s="30"/>
      <c r="LNN41" s="29"/>
      <c r="LNO41" s="30"/>
      <c r="LNP41" s="29"/>
      <c r="LNQ41" s="30"/>
      <c r="LNR41" s="29"/>
      <c r="LNS41" s="30"/>
      <c r="LNT41" s="29"/>
      <c r="LNU41" s="30"/>
      <c r="LNV41" s="29"/>
      <c r="LNW41" s="30"/>
      <c r="LNX41" s="29"/>
      <c r="LNY41" s="30"/>
      <c r="LNZ41" s="29"/>
      <c r="LOA41" s="30"/>
      <c r="LOB41" s="29"/>
      <c r="LOC41" s="30"/>
      <c r="LOD41" s="29"/>
      <c r="LOE41" s="30"/>
      <c r="LOF41" s="29"/>
      <c r="LOG41" s="30"/>
      <c r="LOH41" s="29"/>
      <c r="LOI41" s="30"/>
      <c r="LOJ41" s="29"/>
      <c r="LOK41" s="30"/>
      <c r="LOL41" s="29"/>
      <c r="LOM41" s="30"/>
      <c r="LON41" s="29"/>
      <c r="LOO41" s="30"/>
      <c r="LOP41" s="29"/>
      <c r="LOQ41" s="30"/>
      <c r="LOR41" s="29"/>
      <c r="LOS41" s="30"/>
      <c r="LOT41" s="29"/>
      <c r="LOU41" s="30"/>
      <c r="LOV41" s="29"/>
      <c r="LOW41" s="30"/>
      <c r="LOX41" s="29"/>
      <c r="LOY41" s="30"/>
      <c r="LOZ41" s="29"/>
      <c r="LPA41" s="30"/>
      <c r="LPB41" s="29"/>
      <c r="LPC41" s="30"/>
      <c r="LPD41" s="29"/>
      <c r="LPE41" s="30"/>
      <c r="LPF41" s="29"/>
      <c r="LPG41" s="30"/>
      <c r="LPH41" s="29"/>
      <c r="LPI41" s="30"/>
      <c r="LPJ41" s="29"/>
      <c r="LPK41" s="30"/>
      <c r="LPL41" s="29"/>
      <c r="LPM41" s="30"/>
      <c r="LPN41" s="29"/>
      <c r="LPO41" s="30"/>
      <c r="LPP41" s="29"/>
      <c r="LPQ41" s="30"/>
      <c r="LPR41" s="29"/>
      <c r="LPS41" s="30"/>
      <c r="LPT41" s="29"/>
      <c r="LPU41" s="30"/>
      <c r="LPV41" s="29"/>
      <c r="LPW41" s="30"/>
      <c r="LPX41" s="29"/>
      <c r="LPY41" s="30"/>
      <c r="LPZ41" s="29"/>
      <c r="LQA41" s="30"/>
      <c r="LQB41" s="29"/>
      <c r="LQC41" s="30"/>
      <c r="LQD41" s="29"/>
      <c r="LQE41" s="30"/>
      <c r="LQF41" s="29"/>
      <c r="LQG41" s="30"/>
      <c r="LQH41" s="29"/>
      <c r="LQI41" s="30"/>
      <c r="LQJ41" s="29"/>
      <c r="LQK41" s="30"/>
      <c r="LQL41" s="29"/>
      <c r="LQM41" s="30"/>
      <c r="LQN41" s="29"/>
      <c r="LQO41" s="30"/>
      <c r="LQP41" s="29"/>
      <c r="LQQ41" s="30"/>
      <c r="LQR41" s="29"/>
      <c r="LQS41" s="30"/>
      <c r="LQT41" s="29"/>
      <c r="LQU41" s="30"/>
      <c r="LQV41" s="29"/>
      <c r="LQW41" s="30"/>
      <c r="LQX41" s="29"/>
      <c r="LQY41" s="30"/>
      <c r="LQZ41" s="29"/>
      <c r="LRA41" s="30"/>
      <c r="LRB41" s="29"/>
      <c r="LRC41" s="30"/>
      <c r="LRD41" s="29"/>
      <c r="LRE41" s="30"/>
      <c r="LRF41" s="29"/>
      <c r="LRG41" s="30"/>
      <c r="LRH41" s="29"/>
      <c r="LRI41" s="30"/>
      <c r="LRJ41" s="29"/>
      <c r="LRK41" s="30"/>
      <c r="LRL41" s="29"/>
      <c r="LRM41" s="30"/>
      <c r="LRN41" s="29"/>
      <c r="LRO41" s="30"/>
      <c r="LRP41" s="29"/>
      <c r="LRQ41" s="30"/>
      <c r="LRR41" s="29"/>
      <c r="LRS41" s="30"/>
      <c r="LRT41" s="29"/>
      <c r="LRU41" s="30"/>
      <c r="LRV41" s="29"/>
      <c r="LRW41" s="30"/>
      <c r="LRX41" s="29"/>
      <c r="LRY41" s="30"/>
      <c r="LRZ41" s="29"/>
      <c r="LSA41" s="30"/>
      <c r="LSB41" s="29"/>
      <c r="LSC41" s="30"/>
      <c r="LSD41" s="29"/>
      <c r="LSE41" s="30"/>
      <c r="LSF41" s="29"/>
      <c r="LSG41" s="30"/>
      <c r="LSH41" s="29"/>
      <c r="LSI41" s="30"/>
      <c r="LSJ41" s="29"/>
      <c r="LSK41" s="30"/>
      <c r="LSL41" s="29"/>
      <c r="LSM41" s="30"/>
      <c r="LSN41" s="29"/>
      <c r="LSO41" s="30"/>
      <c r="LSP41" s="29"/>
      <c r="LSQ41" s="30"/>
      <c r="LSR41" s="29"/>
      <c r="LSS41" s="30"/>
      <c r="LST41" s="29"/>
      <c r="LSU41" s="30"/>
      <c r="LSV41" s="29"/>
      <c r="LSW41" s="30"/>
      <c r="LSX41" s="29"/>
      <c r="LSY41" s="30"/>
      <c r="LSZ41" s="29"/>
      <c r="LTA41" s="30"/>
      <c r="LTB41" s="29"/>
      <c r="LTC41" s="30"/>
      <c r="LTD41" s="29"/>
      <c r="LTE41" s="30"/>
      <c r="LTF41" s="29"/>
      <c r="LTG41" s="30"/>
      <c r="LTH41" s="29"/>
      <c r="LTI41" s="30"/>
      <c r="LTJ41" s="29"/>
      <c r="LTK41" s="30"/>
      <c r="LTL41" s="29"/>
      <c r="LTM41" s="30"/>
      <c r="LTN41" s="29"/>
      <c r="LTO41" s="30"/>
      <c r="LTP41" s="29"/>
      <c r="LTQ41" s="30"/>
      <c r="LTR41" s="29"/>
      <c r="LTS41" s="30"/>
      <c r="LTT41" s="29"/>
      <c r="LTU41" s="30"/>
      <c r="LTV41" s="29"/>
      <c r="LTW41" s="30"/>
      <c r="LTX41" s="29"/>
      <c r="LTY41" s="30"/>
      <c r="LTZ41" s="29"/>
      <c r="LUA41" s="30"/>
      <c r="LUB41" s="29"/>
      <c r="LUC41" s="30"/>
      <c r="LUD41" s="29"/>
      <c r="LUE41" s="30"/>
      <c r="LUF41" s="29"/>
      <c r="LUG41" s="30"/>
      <c r="LUH41" s="29"/>
      <c r="LUI41" s="30"/>
      <c r="LUJ41" s="29"/>
      <c r="LUK41" s="30"/>
      <c r="LUL41" s="29"/>
      <c r="LUM41" s="30"/>
      <c r="LUN41" s="29"/>
      <c r="LUO41" s="30"/>
      <c r="LUP41" s="29"/>
      <c r="LUQ41" s="30"/>
      <c r="LUR41" s="29"/>
      <c r="LUS41" s="30"/>
      <c r="LUT41" s="29"/>
      <c r="LUU41" s="30"/>
      <c r="LUV41" s="29"/>
      <c r="LUW41" s="30"/>
      <c r="LUX41" s="29"/>
      <c r="LUY41" s="30"/>
      <c r="LUZ41" s="29"/>
      <c r="LVA41" s="30"/>
      <c r="LVB41" s="29"/>
      <c r="LVC41" s="30"/>
      <c r="LVD41" s="29"/>
      <c r="LVE41" s="30"/>
      <c r="LVF41" s="29"/>
      <c r="LVG41" s="30"/>
      <c r="LVH41" s="29"/>
      <c r="LVI41" s="30"/>
      <c r="LVJ41" s="29"/>
      <c r="LVK41" s="30"/>
      <c r="LVL41" s="29"/>
      <c r="LVM41" s="30"/>
      <c r="LVN41" s="29"/>
      <c r="LVO41" s="30"/>
      <c r="LVP41" s="29"/>
      <c r="LVQ41" s="30"/>
      <c r="LVR41" s="29"/>
      <c r="LVS41" s="30"/>
      <c r="LVT41" s="29"/>
      <c r="LVU41" s="30"/>
      <c r="LVV41" s="29"/>
      <c r="LVW41" s="30"/>
      <c r="LVX41" s="29"/>
      <c r="LVY41" s="30"/>
      <c r="LVZ41" s="29"/>
      <c r="LWA41" s="30"/>
      <c r="LWB41" s="29"/>
      <c r="LWC41" s="30"/>
      <c r="LWD41" s="29"/>
      <c r="LWE41" s="30"/>
      <c r="LWF41" s="29"/>
      <c r="LWG41" s="30"/>
      <c r="LWH41" s="29"/>
      <c r="LWI41" s="30"/>
      <c r="LWJ41" s="29"/>
      <c r="LWK41" s="30"/>
      <c r="LWL41" s="29"/>
      <c r="LWM41" s="30"/>
      <c r="LWN41" s="29"/>
      <c r="LWO41" s="30"/>
      <c r="LWP41" s="29"/>
      <c r="LWQ41" s="30"/>
      <c r="LWR41" s="29"/>
      <c r="LWS41" s="30"/>
      <c r="LWT41" s="29"/>
      <c r="LWU41" s="30"/>
      <c r="LWV41" s="29"/>
      <c r="LWW41" s="30"/>
      <c r="LWX41" s="29"/>
      <c r="LWY41" s="30"/>
      <c r="LWZ41" s="29"/>
      <c r="LXA41" s="30"/>
      <c r="LXB41" s="29"/>
      <c r="LXC41" s="30"/>
      <c r="LXD41" s="29"/>
      <c r="LXE41" s="30"/>
      <c r="LXF41" s="29"/>
      <c r="LXG41" s="30"/>
      <c r="LXH41" s="29"/>
      <c r="LXI41" s="30"/>
      <c r="LXJ41" s="29"/>
      <c r="LXK41" s="30"/>
      <c r="LXL41" s="29"/>
      <c r="LXM41" s="30"/>
      <c r="LXN41" s="29"/>
      <c r="LXO41" s="30"/>
      <c r="LXP41" s="29"/>
      <c r="LXQ41" s="30"/>
      <c r="LXR41" s="29"/>
      <c r="LXS41" s="30"/>
      <c r="LXT41" s="29"/>
      <c r="LXU41" s="30"/>
      <c r="LXV41" s="29"/>
      <c r="LXW41" s="30"/>
      <c r="LXX41" s="29"/>
      <c r="LXY41" s="30"/>
      <c r="LXZ41" s="29"/>
      <c r="LYA41" s="30"/>
      <c r="LYB41" s="29"/>
      <c r="LYC41" s="30"/>
      <c r="LYD41" s="29"/>
      <c r="LYE41" s="30"/>
      <c r="LYF41" s="29"/>
      <c r="LYG41" s="30"/>
      <c r="LYH41" s="29"/>
      <c r="LYI41" s="30"/>
      <c r="LYJ41" s="29"/>
      <c r="LYK41" s="30"/>
      <c r="LYL41" s="29"/>
      <c r="LYM41" s="30"/>
      <c r="LYN41" s="29"/>
      <c r="LYO41" s="30"/>
      <c r="LYP41" s="29"/>
      <c r="LYQ41" s="30"/>
      <c r="LYR41" s="29"/>
      <c r="LYS41" s="30"/>
      <c r="LYT41" s="29"/>
      <c r="LYU41" s="30"/>
      <c r="LYV41" s="29"/>
      <c r="LYW41" s="30"/>
      <c r="LYX41" s="29"/>
      <c r="LYY41" s="30"/>
      <c r="LYZ41" s="29"/>
      <c r="LZA41" s="30"/>
      <c r="LZB41" s="29"/>
      <c r="LZC41" s="30"/>
      <c r="LZD41" s="29"/>
      <c r="LZE41" s="30"/>
      <c r="LZF41" s="29"/>
      <c r="LZG41" s="30"/>
      <c r="LZH41" s="29"/>
      <c r="LZI41" s="30"/>
      <c r="LZJ41" s="29"/>
      <c r="LZK41" s="30"/>
      <c r="LZL41" s="29"/>
      <c r="LZM41" s="30"/>
      <c r="LZN41" s="29"/>
      <c r="LZO41" s="30"/>
      <c r="LZP41" s="29"/>
      <c r="LZQ41" s="30"/>
      <c r="LZR41" s="29"/>
      <c r="LZS41" s="30"/>
      <c r="LZT41" s="29"/>
      <c r="LZU41" s="30"/>
      <c r="LZV41" s="29"/>
      <c r="LZW41" s="30"/>
      <c r="LZX41" s="29"/>
      <c r="LZY41" s="30"/>
      <c r="LZZ41" s="29"/>
      <c r="MAA41" s="30"/>
      <c r="MAB41" s="29"/>
      <c r="MAC41" s="30"/>
      <c r="MAD41" s="29"/>
      <c r="MAE41" s="30"/>
      <c r="MAF41" s="29"/>
      <c r="MAG41" s="30"/>
      <c r="MAH41" s="29"/>
      <c r="MAI41" s="30"/>
      <c r="MAJ41" s="29"/>
      <c r="MAK41" s="30"/>
      <c r="MAL41" s="29"/>
      <c r="MAM41" s="30"/>
      <c r="MAN41" s="29"/>
      <c r="MAO41" s="30"/>
      <c r="MAP41" s="29"/>
      <c r="MAQ41" s="30"/>
      <c r="MAR41" s="29"/>
      <c r="MAS41" s="30"/>
      <c r="MAT41" s="29"/>
      <c r="MAU41" s="30"/>
      <c r="MAV41" s="29"/>
      <c r="MAW41" s="30"/>
      <c r="MAX41" s="29"/>
      <c r="MAY41" s="30"/>
      <c r="MAZ41" s="29"/>
      <c r="MBA41" s="30"/>
      <c r="MBB41" s="29"/>
      <c r="MBC41" s="30"/>
      <c r="MBD41" s="29"/>
      <c r="MBE41" s="30"/>
      <c r="MBF41" s="29"/>
      <c r="MBG41" s="30"/>
      <c r="MBH41" s="29"/>
      <c r="MBI41" s="30"/>
      <c r="MBJ41" s="29"/>
      <c r="MBK41" s="30"/>
      <c r="MBL41" s="29"/>
      <c r="MBM41" s="30"/>
      <c r="MBN41" s="29"/>
      <c r="MBO41" s="30"/>
      <c r="MBP41" s="29"/>
      <c r="MBQ41" s="30"/>
      <c r="MBR41" s="29"/>
      <c r="MBS41" s="30"/>
      <c r="MBT41" s="29"/>
      <c r="MBU41" s="30"/>
      <c r="MBV41" s="29"/>
      <c r="MBW41" s="30"/>
      <c r="MBX41" s="29"/>
      <c r="MBY41" s="30"/>
      <c r="MBZ41" s="29"/>
      <c r="MCA41" s="30"/>
      <c r="MCB41" s="29"/>
      <c r="MCC41" s="30"/>
      <c r="MCD41" s="29"/>
      <c r="MCE41" s="30"/>
      <c r="MCF41" s="29"/>
      <c r="MCG41" s="30"/>
      <c r="MCH41" s="29"/>
      <c r="MCI41" s="30"/>
      <c r="MCJ41" s="29"/>
      <c r="MCK41" s="30"/>
      <c r="MCL41" s="29"/>
      <c r="MCM41" s="30"/>
      <c r="MCN41" s="29"/>
      <c r="MCO41" s="30"/>
      <c r="MCP41" s="29"/>
      <c r="MCQ41" s="30"/>
      <c r="MCR41" s="29"/>
      <c r="MCS41" s="30"/>
      <c r="MCT41" s="29"/>
      <c r="MCU41" s="30"/>
      <c r="MCV41" s="29"/>
      <c r="MCW41" s="30"/>
      <c r="MCX41" s="29"/>
      <c r="MCY41" s="30"/>
      <c r="MCZ41" s="29"/>
      <c r="MDA41" s="30"/>
      <c r="MDB41" s="29"/>
      <c r="MDC41" s="30"/>
      <c r="MDD41" s="29"/>
      <c r="MDE41" s="30"/>
      <c r="MDF41" s="29"/>
      <c r="MDG41" s="30"/>
      <c r="MDH41" s="29"/>
      <c r="MDI41" s="30"/>
      <c r="MDJ41" s="29"/>
      <c r="MDK41" s="30"/>
      <c r="MDL41" s="29"/>
      <c r="MDM41" s="30"/>
      <c r="MDN41" s="29"/>
      <c r="MDO41" s="30"/>
      <c r="MDP41" s="29"/>
      <c r="MDQ41" s="30"/>
      <c r="MDR41" s="29"/>
      <c r="MDS41" s="30"/>
      <c r="MDT41" s="29"/>
      <c r="MDU41" s="30"/>
      <c r="MDV41" s="29"/>
      <c r="MDW41" s="30"/>
      <c r="MDX41" s="29"/>
      <c r="MDY41" s="30"/>
      <c r="MDZ41" s="29"/>
      <c r="MEA41" s="30"/>
      <c r="MEB41" s="29"/>
      <c r="MEC41" s="30"/>
      <c r="MED41" s="29"/>
      <c r="MEE41" s="30"/>
      <c r="MEF41" s="29"/>
      <c r="MEG41" s="30"/>
      <c r="MEH41" s="29"/>
      <c r="MEI41" s="30"/>
      <c r="MEJ41" s="29"/>
      <c r="MEK41" s="30"/>
      <c r="MEL41" s="29"/>
      <c r="MEM41" s="30"/>
      <c r="MEN41" s="29"/>
      <c r="MEO41" s="30"/>
      <c r="MEP41" s="29"/>
      <c r="MEQ41" s="30"/>
      <c r="MER41" s="29"/>
      <c r="MES41" s="30"/>
      <c r="MET41" s="29"/>
      <c r="MEU41" s="30"/>
      <c r="MEV41" s="29"/>
      <c r="MEW41" s="30"/>
      <c r="MEX41" s="29"/>
      <c r="MEY41" s="30"/>
      <c r="MEZ41" s="29"/>
      <c r="MFA41" s="30"/>
      <c r="MFB41" s="29"/>
      <c r="MFC41" s="30"/>
      <c r="MFD41" s="29"/>
      <c r="MFE41" s="30"/>
      <c r="MFF41" s="29"/>
      <c r="MFG41" s="30"/>
      <c r="MFH41" s="29"/>
      <c r="MFI41" s="30"/>
      <c r="MFJ41" s="29"/>
      <c r="MFK41" s="30"/>
      <c r="MFL41" s="29"/>
      <c r="MFM41" s="30"/>
      <c r="MFN41" s="29"/>
      <c r="MFO41" s="30"/>
      <c r="MFP41" s="29"/>
      <c r="MFQ41" s="30"/>
      <c r="MFR41" s="29"/>
      <c r="MFS41" s="30"/>
      <c r="MFT41" s="29"/>
      <c r="MFU41" s="30"/>
      <c r="MFV41" s="29"/>
      <c r="MFW41" s="30"/>
      <c r="MFX41" s="29"/>
      <c r="MFY41" s="30"/>
      <c r="MFZ41" s="29"/>
      <c r="MGA41" s="30"/>
      <c r="MGB41" s="29"/>
      <c r="MGC41" s="30"/>
      <c r="MGD41" s="29"/>
      <c r="MGE41" s="30"/>
      <c r="MGF41" s="29"/>
      <c r="MGG41" s="30"/>
      <c r="MGH41" s="29"/>
      <c r="MGI41" s="30"/>
      <c r="MGJ41" s="29"/>
      <c r="MGK41" s="30"/>
      <c r="MGL41" s="29"/>
      <c r="MGM41" s="30"/>
      <c r="MGN41" s="29"/>
      <c r="MGO41" s="30"/>
      <c r="MGP41" s="29"/>
      <c r="MGQ41" s="30"/>
      <c r="MGR41" s="29"/>
      <c r="MGS41" s="30"/>
      <c r="MGT41" s="29"/>
      <c r="MGU41" s="30"/>
      <c r="MGV41" s="29"/>
      <c r="MGW41" s="30"/>
      <c r="MGX41" s="29"/>
      <c r="MGY41" s="30"/>
      <c r="MGZ41" s="29"/>
      <c r="MHA41" s="30"/>
      <c r="MHB41" s="29"/>
      <c r="MHC41" s="30"/>
      <c r="MHD41" s="29"/>
      <c r="MHE41" s="30"/>
      <c r="MHF41" s="29"/>
      <c r="MHG41" s="30"/>
      <c r="MHH41" s="29"/>
      <c r="MHI41" s="30"/>
      <c r="MHJ41" s="29"/>
      <c r="MHK41" s="30"/>
      <c r="MHL41" s="29"/>
      <c r="MHM41" s="30"/>
      <c r="MHN41" s="29"/>
      <c r="MHO41" s="30"/>
      <c r="MHP41" s="29"/>
      <c r="MHQ41" s="30"/>
      <c r="MHR41" s="29"/>
      <c r="MHS41" s="30"/>
      <c r="MHT41" s="29"/>
      <c r="MHU41" s="30"/>
      <c r="MHV41" s="29"/>
      <c r="MHW41" s="30"/>
      <c r="MHX41" s="29"/>
      <c r="MHY41" s="30"/>
      <c r="MHZ41" s="29"/>
      <c r="MIA41" s="30"/>
      <c r="MIB41" s="29"/>
      <c r="MIC41" s="30"/>
      <c r="MID41" s="29"/>
      <c r="MIE41" s="30"/>
      <c r="MIF41" s="29"/>
      <c r="MIG41" s="30"/>
      <c r="MIH41" s="29"/>
      <c r="MII41" s="30"/>
      <c r="MIJ41" s="29"/>
      <c r="MIK41" s="30"/>
      <c r="MIL41" s="29"/>
      <c r="MIM41" s="30"/>
      <c r="MIN41" s="29"/>
      <c r="MIO41" s="30"/>
      <c r="MIP41" s="29"/>
      <c r="MIQ41" s="30"/>
      <c r="MIR41" s="29"/>
      <c r="MIS41" s="30"/>
      <c r="MIT41" s="29"/>
      <c r="MIU41" s="30"/>
      <c r="MIV41" s="29"/>
      <c r="MIW41" s="30"/>
      <c r="MIX41" s="29"/>
      <c r="MIY41" s="30"/>
      <c r="MIZ41" s="29"/>
      <c r="MJA41" s="30"/>
      <c r="MJB41" s="29"/>
      <c r="MJC41" s="30"/>
      <c r="MJD41" s="29"/>
      <c r="MJE41" s="30"/>
      <c r="MJF41" s="29"/>
      <c r="MJG41" s="30"/>
      <c r="MJH41" s="29"/>
      <c r="MJI41" s="30"/>
      <c r="MJJ41" s="29"/>
      <c r="MJK41" s="30"/>
      <c r="MJL41" s="29"/>
      <c r="MJM41" s="30"/>
      <c r="MJN41" s="29"/>
      <c r="MJO41" s="30"/>
      <c r="MJP41" s="29"/>
      <c r="MJQ41" s="30"/>
      <c r="MJR41" s="29"/>
      <c r="MJS41" s="30"/>
      <c r="MJT41" s="29"/>
      <c r="MJU41" s="30"/>
      <c r="MJV41" s="29"/>
      <c r="MJW41" s="30"/>
      <c r="MJX41" s="29"/>
      <c r="MJY41" s="30"/>
      <c r="MJZ41" s="29"/>
      <c r="MKA41" s="30"/>
      <c r="MKB41" s="29"/>
      <c r="MKC41" s="30"/>
      <c r="MKD41" s="29"/>
      <c r="MKE41" s="30"/>
      <c r="MKF41" s="29"/>
      <c r="MKG41" s="30"/>
      <c r="MKH41" s="29"/>
      <c r="MKI41" s="30"/>
      <c r="MKJ41" s="29"/>
      <c r="MKK41" s="30"/>
      <c r="MKL41" s="29"/>
      <c r="MKM41" s="30"/>
      <c r="MKN41" s="29"/>
      <c r="MKO41" s="30"/>
      <c r="MKP41" s="29"/>
      <c r="MKQ41" s="30"/>
      <c r="MKR41" s="29"/>
      <c r="MKS41" s="30"/>
      <c r="MKT41" s="29"/>
      <c r="MKU41" s="30"/>
      <c r="MKV41" s="29"/>
      <c r="MKW41" s="30"/>
      <c r="MKX41" s="29"/>
      <c r="MKY41" s="30"/>
      <c r="MKZ41" s="29"/>
      <c r="MLA41" s="30"/>
      <c r="MLB41" s="29"/>
      <c r="MLC41" s="30"/>
      <c r="MLD41" s="29"/>
      <c r="MLE41" s="30"/>
      <c r="MLF41" s="29"/>
      <c r="MLG41" s="30"/>
      <c r="MLH41" s="29"/>
      <c r="MLI41" s="30"/>
      <c r="MLJ41" s="29"/>
      <c r="MLK41" s="30"/>
      <c r="MLL41" s="29"/>
      <c r="MLM41" s="30"/>
      <c r="MLN41" s="29"/>
      <c r="MLO41" s="30"/>
      <c r="MLP41" s="29"/>
      <c r="MLQ41" s="30"/>
      <c r="MLR41" s="29"/>
      <c r="MLS41" s="30"/>
      <c r="MLT41" s="29"/>
      <c r="MLU41" s="30"/>
      <c r="MLV41" s="29"/>
      <c r="MLW41" s="30"/>
      <c r="MLX41" s="29"/>
      <c r="MLY41" s="30"/>
      <c r="MLZ41" s="29"/>
      <c r="MMA41" s="30"/>
      <c r="MMB41" s="29"/>
      <c r="MMC41" s="30"/>
      <c r="MMD41" s="29"/>
      <c r="MME41" s="30"/>
      <c r="MMF41" s="29"/>
      <c r="MMG41" s="30"/>
      <c r="MMH41" s="29"/>
      <c r="MMI41" s="30"/>
      <c r="MMJ41" s="29"/>
      <c r="MMK41" s="30"/>
      <c r="MML41" s="29"/>
      <c r="MMM41" s="30"/>
      <c r="MMN41" s="29"/>
      <c r="MMO41" s="30"/>
      <c r="MMP41" s="29"/>
      <c r="MMQ41" s="30"/>
      <c r="MMR41" s="29"/>
      <c r="MMS41" s="30"/>
      <c r="MMT41" s="29"/>
      <c r="MMU41" s="30"/>
      <c r="MMV41" s="29"/>
      <c r="MMW41" s="30"/>
      <c r="MMX41" s="29"/>
      <c r="MMY41" s="30"/>
      <c r="MMZ41" s="29"/>
      <c r="MNA41" s="30"/>
      <c r="MNB41" s="29"/>
      <c r="MNC41" s="30"/>
      <c r="MND41" s="29"/>
      <c r="MNE41" s="30"/>
      <c r="MNF41" s="29"/>
      <c r="MNG41" s="30"/>
      <c r="MNH41" s="29"/>
      <c r="MNI41" s="30"/>
      <c r="MNJ41" s="29"/>
      <c r="MNK41" s="30"/>
      <c r="MNL41" s="29"/>
      <c r="MNM41" s="30"/>
      <c r="MNN41" s="29"/>
      <c r="MNO41" s="30"/>
      <c r="MNP41" s="29"/>
      <c r="MNQ41" s="30"/>
      <c r="MNR41" s="29"/>
      <c r="MNS41" s="30"/>
      <c r="MNT41" s="29"/>
      <c r="MNU41" s="30"/>
      <c r="MNV41" s="29"/>
      <c r="MNW41" s="30"/>
      <c r="MNX41" s="29"/>
      <c r="MNY41" s="30"/>
      <c r="MNZ41" s="29"/>
      <c r="MOA41" s="30"/>
      <c r="MOB41" s="29"/>
      <c r="MOC41" s="30"/>
      <c r="MOD41" s="29"/>
      <c r="MOE41" s="30"/>
      <c r="MOF41" s="29"/>
      <c r="MOG41" s="30"/>
      <c r="MOH41" s="29"/>
      <c r="MOI41" s="30"/>
      <c r="MOJ41" s="29"/>
      <c r="MOK41" s="30"/>
      <c r="MOL41" s="29"/>
      <c r="MOM41" s="30"/>
      <c r="MON41" s="29"/>
      <c r="MOO41" s="30"/>
      <c r="MOP41" s="29"/>
      <c r="MOQ41" s="30"/>
      <c r="MOR41" s="29"/>
      <c r="MOS41" s="30"/>
      <c r="MOT41" s="29"/>
      <c r="MOU41" s="30"/>
      <c r="MOV41" s="29"/>
      <c r="MOW41" s="30"/>
      <c r="MOX41" s="29"/>
      <c r="MOY41" s="30"/>
      <c r="MOZ41" s="29"/>
      <c r="MPA41" s="30"/>
      <c r="MPB41" s="29"/>
      <c r="MPC41" s="30"/>
      <c r="MPD41" s="29"/>
      <c r="MPE41" s="30"/>
      <c r="MPF41" s="29"/>
      <c r="MPG41" s="30"/>
      <c r="MPH41" s="29"/>
      <c r="MPI41" s="30"/>
      <c r="MPJ41" s="29"/>
      <c r="MPK41" s="30"/>
      <c r="MPL41" s="29"/>
      <c r="MPM41" s="30"/>
      <c r="MPN41" s="29"/>
      <c r="MPO41" s="30"/>
      <c r="MPP41" s="29"/>
      <c r="MPQ41" s="30"/>
      <c r="MPR41" s="29"/>
      <c r="MPS41" s="30"/>
      <c r="MPT41" s="29"/>
      <c r="MPU41" s="30"/>
      <c r="MPV41" s="29"/>
      <c r="MPW41" s="30"/>
      <c r="MPX41" s="29"/>
      <c r="MPY41" s="30"/>
      <c r="MPZ41" s="29"/>
      <c r="MQA41" s="30"/>
      <c r="MQB41" s="29"/>
      <c r="MQC41" s="30"/>
      <c r="MQD41" s="29"/>
      <c r="MQE41" s="30"/>
      <c r="MQF41" s="29"/>
      <c r="MQG41" s="30"/>
      <c r="MQH41" s="29"/>
      <c r="MQI41" s="30"/>
      <c r="MQJ41" s="29"/>
      <c r="MQK41" s="30"/>
      <c r="MQL41" s="29"/>
      <c r="MQM41" s="30"/>
      <c r="MQN41" s="29"/>
      <c r="MQO41" s="30"/>
      <c r="MQP41" s="29"/>
      <c r="MQQ41" s="30"/>
      <c r="MQR41" s="29"/>
      <c r="MQS41" s="30"/>
      <c r="MQT41" s="29"/>
      <c r="MQU41" s="30"/>
      <c r="MQV41" s="29"/>
      <c r="MQW41" s="30"/>
      <c r="MQX41" s="29"/>
      <c r="MQY41" s="30"/>
      <c r="MQZ41" s="29"/>
      <c r="MRA41" s="30"/>
      <c r="MRB41" s="29"/>
      <c r="MRC41" s="30"/>
      <c r="MRD41" s="29"/>
      <c r="MRE41" s="30"/>
      <c r="MRF41" s="29"/>
      <c r="MRG41" s="30"/>
      <c r="MRH41" s="29"/>
      <c r="MRI41" s="30"/>
      <c r="MRJ41" s="29"/>
      <c r="MRK41" s="30"/>
      <c r="MRL41" s="29"/>
      <c r="MRM41" s="30"/>
      <c r="MRN41" s="29"/>
      <c r="MRO41" s="30"/>
      <c r="MRP41" s="29"/>
      <c r="MRQ41" s="30"/>
      <c r="MRR41" s="29"/>
      <c r="MRS41" s="30"/>
      <c r="MRT41" s="29"/>
      <c r="MRU41" s="30"/>
      <c r="MRV41" s="29"/>
      <c r="MRW41" s="30"/>
      <c r="MRX41" s="29"/>
      <c r="MRY41" s="30"/>
      <c r="MRZ41" s="29"/>
      <c r="MSA41" s="30"/>
      <c r="MSB41" s="29"/>
      <c r="MSC41" s="30"/>
      <c r="MSD41" s="29"/>
      <c r="MSE41" s="30"/>
      <c r="MSF41" s="29"/>
      <c r="MSG41" s="30"/>
      <c r="MSH41" s="29"/>
      <c r="MSI41" s="30"/>
      <c r="MSJ41" s="29"/>
      <c r="MSK41" s="30"/>
      <c r="MSL41" s="29"/>
      <c r="MSM41" s="30"/>
      <c r="MSN41" s="29"/>
      <c r="MSO41" s="30"/>
      <c r="MSP41" s="29"/>
      <c r="MSQ41" s="30"/>
      <c r="MSR41" s="29"/>
      <c r="MSS41" s="30"/>
      <c r="MST41" s="29"/>
      <c r="MSU41" s="30"/>
      <c r="MSV41" s="29"/>
      <c r="MSW41" s="30"/>
      <c r="MSX41" s="29"/>
      <c r="MSY41" s="30"/>
      <c r="MSZ41" s="29"/>
      <c r="MTA41" s="30"/>
      <c r="MTB41" s="29"/>
      <c r="MTC41" s="30"/>
      <c r="MTD41" s="29"/>
      <c r="MTE41" s="30"/>
      <c r="MTF41" s="29"/>
      <c r="MTG41" s="30"/>
      <c r="MTH41" s="29"/>
      <c r="MTI41" s="30"/>
      <c r="MTJ41" s="29"/>
      <c r="MTK41" s="30"/>
      <c r="MTL41" s="29"/>
      <c r="MTM41" s="30"/>
      <c r="MTN41" s="29"/>
      <c r="MTO41" s="30"/>
      <c r="MTP41" s="29"/>
      <c r="MTQ41" s="30"/>
      <c r="MTR41" s="29"/>
      <c r="MTS41" s="30"/>
      <c r="MTT41" s="29"/>
      <c r="MTU41" s="30"/>
      <c r="MTV41" s="29"/>
      <c r="MTW41" s="30"/>
      <c r="MTX41" s="29"/>
      <c r="MTY41" s="30"/>
      <c r="MTZ41" s="29"/>
      <c r="MUA41" s="30"/>
      <c r="MUB41" s="29"/>
      <c r="MUC41" s="30"/>
      <c r="MUD41" s="29"/>
      <c r="MUE41" s="30"/>
      <c r="MUF41" s="29"/>
      <c r="MUG41" s="30"/>
      <c r="MUH41" s="29"/>
      <c r="MUI41" s="30"/>
      <c r="MUJ41" s="29"/>
      <c r="MUK41" s="30"/>
      <c r="MUL41" s="29"/>
      <c r="MUM41" s="30"/>
      <c r="MUN41" s="29"/>
      <c r="MUO41" s="30"/>
      <c r="MUP41" s="29"/>
      <c r="MUQ41" s="30"/>
      <c r="MUR41" s="29"/>
      <c r="MUS41" s="30"/>
      <c r="MUT41" s="29"/>
      <c r="MUU41" s="30"/>
      <c r="MUV41" s="29"/>
      <c r="MUW41" s="30"/>
      <c r="MUX41" s="29"/>
      <c r="MUY41" s="30"/>
      <c r="MUZ41" s="29"/>
      <c r="MVA41" s="30"/>
      <c r="MVB41" s="29"/>
      <c r="MVC41" s="30"/>
      <c r="MVD41" s="29"/>
      <c r="MVE41" s="30"/>
      <c r="MVF41" s="29"/>
      <c r="MVG41" s="30"/>
      <c r="MVH41" s="29"/>
      <c r="MVI41" s="30"/>
      <c r="MVJ41" s="29"/>
      <c r="MVK41" s="30"/>
      <c r="MVL41" s="29"/>
      <c r="MVM41" s="30"/>
      <c r="MVN41" s="29"/>
      <c r="MVO41" s="30"/>
      <c r="MVP41" s="29"/>
      <c r="MVQ41" s="30"/>
      <c r="MVR41" s="29"/>
      <c r="MVS41" s="30"/>
      <c r="MVT41" s="29"/>
      <c r="MVU41" s="30"/>
      <c r="MVV41" s="29"/>
      <c r="MVW41" s="30"/>
      <c r="MVX41" s="29"/>
      <c r="MVY41" s="30"/>
      <c r="MVZ41" s="29"/>
      <c r="MWA41" s="30"/>
      <c r="MWB41" s="29"/>
      <c r="MWC41" s="30"/>
      <c r="MWD41" s="29"/>
      <c r="MWE41" s="30"/>
      <c r="MWF41" s="29"/>
      <c r="MWG41" s="30"/>
      <c r="MWH41" s="29"/>
      <c r="MWI41" s="30"/>
      <c r="MWJ41" s="29"/>
      <c r="MWK41" s="30"/>
      <c r="MWL41" s="29"/>
      <c r="MWM41" s="30"/>
      <c r="MWN41" s="29"/>
      <c r="MWO41" s="30"/>
      <c r="MWP41" s="29"/>
      <c r="MWQ41" s="30"/>
      <c r="MWR41" s="29"/>
      <c r="MWS41" s="30"/>
      <c r="MWT41" s="29"/>
      <c r="MWU41" s="30"/>
      <c r="MWV41" s="29"/>
      <c r="MWW41" s="30"/>
      <c r="MWX41" s="29"/>
      <c r="MWY41" s="30"/>
      <c r="MWZ41" s="29"/>
      <c r="MXA41" s="30"/>
      <c r="MXB41" s="29"/>
      <c r="MXC41" s="30"/>
      <c r="MXD41" s="29"/>
      <c r="MXE41" s="30"/>
      <c r="MXF41" s="29"/>
      <c r="MXG41" s="30"/>
      <c r="MXH41" s="29"/>
      <c r="MXI41" s="30"/>
      <c r="MXJ41" s="29"/>
      <c r="MXK41" s="30"/>
      <c r="MXL41" s="29"/>
      <c r="MXM41" s="30"/>
      <c r="MXN41" s="29"/>
      <c r="MXO41" s="30"/>
      <c r="MXP41" s="29"/>
      <c r="MXQ41" s="30"/>
      <c r="MXR41" s="29"/>
      <c r="MXS41" s="30"/>
      <c r="MXT41" s="29"/>
      <c r="MXU41" s="30"/>
      <c r="MXV41" s="29"/>
      <c r="MXW41" s="30"/>
      <c r="MXX41" s="29"/>
      <c r="MXY41" s="30"/>
      <c r="MXZ41" s="29"/>
      <c r="MYA41" s="30"/>
      <c r="MYB41" s="29"/>
      <c r="MYC41" s="30"/>
      <c r="MYD41" s="29"/>
      <c r="MYE41" s="30"/>
      <c r="MYF41" s="29"/>
      <c r="MYG41" s="30"/>
      <c r="MYH41" s="29"/>
      <c r="MYI41" s="30"/>
      <c r="MYJ41" s="29"/>
      <c r="MYK41" s="30"/>
      <c r="MYL41" s="29"/>
      <c r="MYM41" s="30"/>
      <c r="MYN41" s="29"/>
      <c r="MYO41" s="30"/>
      <c r="MYP41" s="29"/>
      <c r="MYQ41" s="30"/>
      <c r="MYR41" s="29"/>
      <c r="MYS41" s="30"/>
      <c r="MYT41" s="29"/>
      <c r="MYU41" s="30"/>
      <c r="MYV41" s="29"/>
      <c r="MYW41" s="30"/>
      <c r="MYX41" s="29"/>
      <c r="MYY41" s="30"/>
      <c r="MYZ41" s="29"/>
      <c r="MZA41" s="30"/>
      <c r="MZB41" s="29"/>
      <c r="MZC41" s="30"/>
      <c r="MZD41" s="29"/>
      <c r="MZE41" s="30"/>
      <c r="MZF41" s="29"/>
      <c r="MZG41" s="30"/>
      <c r="MZH41" s="29"/>
      <c r="MZI41" s="30"/>
      <c r="MZJ41" s="29"/>
      <c r="MZK41" s="30"/>
      <c r="MZL41" s="29"/>
      <c r="MZM41" s="30"/>
      <c r="MZN41" s="29"/>
      <c r="MZO41" s="30"/>
      <c r="MZP41" s="29"/>
      <c r="MZQ41" s="30"/>
      <c r="MZR41" s="29"/>
      <c r="MZS41" s="30"/>
      <c r="MZT41" s="29"/>
      <c r="MZU41" s="30"/>
      <c r="MZV41" s="29"/>
      <c r="MZW41" s="30"/>
      <c r="MZX41" s="29"/>
      <c r="MZY41" s="30"/>
      <c r="MZZ41" s="29"/>
      <c r="NAA41" s="30"/>
      <c r="NAB41" s="29"/>
      <c r="NAC41" s="30"/>
      <c r="NAD41" s="29"/>
      <c r="NAE41" s="30"/>
      <c r="NAF41" s="29"/>
      <c r="NAG41" s="30"/>
      <c r="NAH41" s="29"/>
      <c r="NAI41" s="30"/>
      <c r="NAJ41" s="29"/>
      <c r="NAK41" s="30"/>
      <c r="NAL41" s="29"/>
      <c r="NAM41" s="30"/>
      <c r="NAN41" s="29"/>
      <c r="NAO41" s="30"/>
      <c r="NAP41" s="29"/>
      <c r="NAQ41" s="30"/>
      <c r="NAR41" s="29"/>
      <c r="NAS41" s="30"/>
      <c r="NAT41" s="29"/>
      <c r="NAU41" s="30"/>
      <c r="NAV41" s="29"/>
      <c r="NAW41" s="30"/>
      <c r="NAX41" s="29"/>
      <c r="NAY41" s="30"/>
      <c r="NAZ41" s="29"/>
      <c r="NBA41" s="30"/>
      <c r="NBB41" s="29"/>
      <c r="NBC41" s="30"/>
      <c r="NBD41" s="29"/>
      <c r="NBE41" s="30"/>
      <c r="NBF41" s="29"/>
      <c r="NBG41" s="30"/>
      <c r="NBH41" s="29"/>
      <c r="NBI41" s="30"/>
      <c r="NBJ41" s="29"/>
      <c r="NBK41" s="30"/>
      <c r="NBL41" s="29"/>
      <c r="NBM41" s="30"/>
      <c r="NBN41" s="29"/>
      <c r="NBO41" s="30"/>
      <c r="NBP41" s="29"/>
      <c r="NBQ41" s="30"/>
      <c r="NBR41" s="29"/>
      <c r="NBS41" s="30"/>
      <c r="NBT41" s="29"/>
      <c r="NBU41" s="30"/>
      <c r="NBV41" s="29"/>
      <c r="NBW41" s="30"/>
      <c r="NBX41" s="29"/>
      <c r="NBY41" s="30"/>
      <c r="NBZ41" s="29"/>
      <c r="NCA41" s="30"/>
      <c r="NCB41" s="29"/>
      <c r="NCC41" s="30"/>
      <c r="NCD41" s="29"/>
      <c r="NCE41" s="30"/>
      <c r="NCF41" s="29"/>
      <c r="NCG41" s="30"/>
      <c r="NCH41" s="29"/>
      <c r="NCI41" s="30"/>
      <c r="NCJ41" s="29"/>
      <c r="NCK41" s="30"/>
      <c r="NCL41" s="29"/>
      <c r="NCM41" s="30"/>
      <c r="NCN41" s="29"/>
      <c r="NCO41" s="30"/>
      <c r="NCP41" s="29"/>
      <c r="NCQ41" s="30"/>
      <c r="NCR41" s="29"/>
      <c r="NCS41" s="30"/>
      <c r="NCT41" s="29"/>
      <c r="NCU41" s="30"/>
      <c r="NCV41" s="29"/>
      <c r="NCW41" s="30"/>
      <c r="NCX41" s="29"/>
      <c r="NCY41" s="30"/>
      <c r="NCZ41" s="29"/>
      <c r="NDA41" s="30"/>
      <c r="NDB41" s="29"/>
      <c r="NDC41" s="30"/>
      <c r="NDD41" s="29"/>
      <c r="NDE41" s="30"/>
      <c r="NDF41" s="29"/>
      <c r="NDG41" s="30"/>
      <c r="NDH41" s="29"/>
      <c r="NDI41" s="30"/>
      <c r="NDJ41" s="29"/>
      <c r="NDK41" s="30"/>
      <c r="NDL41" s="29"/>
      <c r="NDM41" s="30"/>
      <c r="NDN41" s="29"/>
      <c r="NDO41" s="30"/>
      <c r="NDP41" s="29"/>
      <c r="NDQ41" s="30"/>
      <c r="NDR41" s="29"/>
      <c r="NDS41" s="30"/>
      <c r="NDT41" s="29"/>
      <c r="NDU41" s="30"/>
      <c r="NDV41" s="29"/>
      <c r="NDW41" s="30"/>
      <c r="NDX41" s="29"/>
      <c r="NDY41" s="30"/>
      <c r="NDZ41" s="29"/>
      <c r="NEA41" s="30"/>
      <c r="NEB41" s="29"/>
      <c r="NEC41" s="30"/>
      <c r="NED41" s="29"/>
      <c r="NEE41" s="30"/>
      <c r="NEF41" s="29"/>
      <c r="NEG41" s="30"/>
      <c r="NEH41" s="29"/>
      <c r="NEI41" s="30"/>
      <c r="NEJ41" s="29"/>
      <c r="NEK41" s="30"/>
      <c r="NEL41" s="29"/>
      <c r="NEM41" s="30"/>
      <c r="NEN41" s="29"/>
      <c r="NEO41" s="30"/>
      <c r="NEP41" s="29"/>
      <c r="NEQ41" s="30"/>
      <c r="NER41" s="29"/>
      <c r="NES41" s="30"/>
      <c r="NET41" s="29"/>
      <c r="NEU41" s="30"/>
      <c r="NEV41" s="29"/>
      <c r="NEW41" s="30"/>
      <c r="NEX41" s="29"/>
      <c r="NEY41" s="30"/>
      <c r="NEZ41" s="29"/>
      <c r="NFA41" s="30"/>
      <c r="NFB41" s="29"/>
      <c r="NFC41" s="30"/>
      <c r="NFD41" s="29"/>
      <c r="NFE41" s="30"/>
      <c r="NFF41" s="29"/>
      <c r="NFG41" s="30"/>
      <c r="NFH41" s="29"/>
      <c r="NFI41" s="30"/>
      <c r="NFJ41" s="29"/>
      <c r="NFK41" s="30"/>
      <c r="NFL41" s="29"/>
      <c r="NFM41" s="30"/>
      <c r="NFN41" s="29"/>
      <c r="NFO41" s="30"/>
      <c r="NFP41" s="29"/>
      <c r="NFQ41" s="30"/>
      <c r="NFR41" s="29"/>
      <c r="NFS41" s="30"/>
      <c r="NFT41" s="29"/>
      <c r="NFU41" s="30"/>
      <c r="NFV41" s="29"/>
      <c r="NFW41" s="30"/>
      <c r="NFX41" s="29"/>
      <c r="NFY41" s="30"/>
      <c r="NFZ41" s="29"/>
      <c r="NGA41" s="30"/>
      <c r="NGB41" s="29"/>
      <c r="NGC41" s="30"/>
      <c r="NGD41" s="29"/>
      <c r="NGE41" s="30"/>
      <c r="NGF41" s="29"/>
      <c r="NGG41" s="30"/>
      <c r="NGH41" s="29"/>
      <c r="NGI41" s="30"/>
      <c r="NGJ41" s="29"/>
      <c r="NGK41" s="30"/>
      <c r="NGL41" s="29"/>
      <c r="NGM41" s="30"/>
      <c r="NGN41" s="29"/>
      <c r="NGO41" s="30"/>
      <c r="NGP41" s="29"/>
      <c r="NGQ41" s="30"/>
      <c r="NGR41" s="29"/>
      <c r="NGS41" s="30"/>
      <c r="NGT41" s="29"/>
      <c r="NGU41" s="30"/>
      <c r="NGV41" s="29"/>
      <c r="NGW41" s="30"/>
      <c r="NGX41" s="29"/>
      <c r="NGY41" s="30"/>
      <c r="NGZ41" s="29"/>
      <c r="NHA41" s="30"/>
      <c r="NHB41" s="29"/>
      <c r="NHC41" s="30"/>
      <c r="NHD41" s="29"/>
      <c r="NHE41" s="30"/>
      <c r="NHF41" s="29"/>
      <c r="NHG41" s="30"/>
      <c r="NHH41" s="29"/>
      <c r="NHI41" s="30"/>
      <c r="NHJ41" s="29"/>
      <c r="NHK41" s="30"/>
      <c r="NHL41" s="29"/>
      <c r="NHM41" s="30"/>
      <c r="NHN41" s="29"/>
      <c r="NHO41" s="30"/>
      <c r="NHP41" s="29"/>
      <c r="NHQ41" s="30"/>
      <c r="NHR41" s="29"/>
      <c r="NHS41" s="30"/>
      <c r="NHT41" s="29"/>
      <c r="NHU41" s="30"/>
      <c r="NHV41" s="29"/>
      <c r="NHW41" s="30"/>
      <c r="NHX41" s="29"/>
      <c r="NHY41" s="30"/>
      <c r="NHZ41" s="29"/>
      <c r="NIA41" s="30"/>
      <c r="NIB41" s="29"/>
      <c r="NIC41" s="30"/>
      <c r="NID41" s="29"/>
      <c r="NIE41" s="30"/>
      <c r="NIF41" s="29"/>
      <c r="NIG41" s="30"/>
      <c r="NIH41" s="29"/>
      <c r="NII41" s="30"/>
      <c r="NIJ41" s="29"/>
      <c r="NIK41" s="30"/>
      <c r="NIL41" s="29"/>
      <c r="NIM41" s="30"/>
      <c r="NIN41" s="29"/>
      <c r="NIO41" s="30"/>
      <c r="NIP41" s="29"/>
      <c r="NIQ41" s="30"/>
      <c r="NIR41" s="29"/>
      <c r="NIS41" s="30"/>
      <c r="NIT41" s="29"/>
      <c r="NIU41" s="30"/>
      <c r="NIV41" s="29"/>
      <c r="NIW41" s="30"/>
      <c r="NIX41" s="29"/>
      <c r="NIY41" s="30"/>
      <c r="NIZ41" s="29"/>
      <c r="NJA41" s="30"/>
      <c r="NJB41" s="29"/>
      <c r="NJC41" s="30"/>
      <c r="NJD41" s="29"/>
      <c r="NJE41" s="30"/>
      <c r="NJF41" s="29"/>
      <c r="NJG41" s="30"/>
      <c r="NJH41" s="29"/>
      <c r="NJI41" s="30"/>
      <c r="NJJ41" s="29"/>
      <c r="NJK41" s="30"/>
      <c r="NJL41" s="29"/>
      <c r="NJM41" s="30"/>
      <c r="NJN41" s="29"/>
      <c r="NJO41" s="30"/>
      <c r="NJP41" s="29"/>
      <c r="NJQ41" s="30"/>
      <c r="NJR41" s="29"/>
      <c r="NJS41" s="30"/>
      <c r="NJT41" s="29"/>
      <c r="NJU41" s="30"/>
      <c r="NJV41" s="29"/>
      <c r="NJW41" s="30"/>
      <c r="NJX41" s="29"/>
      <c r="NJY41" s="30"/>
      <c r="NJZ41" s="29"/>
      <c r="NKA41" s="30"/>
      <c r="NKB41" s="29"/>
      <c r="NKC41" s="30"/>
      <c r="NKD41" s="29"/>
      <c r="NKE41" s="30"/>
      <c r="NKF41" s="29"/>
      <c r="NKG41" s="30"/>
      <c r="NKH41" s="29"/>
      <c r="NKI41" s="30"/>
      <c r="NKJ41" s="29"/>
      <c r="NKK41" s="30"/>
      <c r="NKL41" s="29"/>
      <c r="NKM41" s="30"/>
      <c r="NKN41" s="29"/>
      <c r="NKO41" s="30"/>
      <c r="NKP41" s="29"/>
      <c r="NKQ41" s="30"/>
      <c r="NKR41" s="29"/>
      <c r="NKS41" s="30"/>
      <c r="NKT41" s="29"/>
      <c r="NKU41" s="30"/>
      <c r="NKV41" s="29"/>
      <c r="NKW41" s="30"/>
      <c r="NKX41" s="29"/>
      <c r="NKY41" s="30"/>
      <c r="NKZ41" s="29"/>
      <c r="NLA41" s="30"/>
      <c r="NLB41" s="29"/>
      <c r="NLC41" s="30"/>
      <c r="NLD41" s="29"/>
      <c r="NLE41" s="30"/>
      <c r="NLF41" s="29"/>
      <c r="NLG41" s="30"/>
      <c r="NLH41" s="29"/>
      <c r="NLI41" s="30"/>
      <c r="NLJ41" s="29"/>
      <c r="NLK41" s="30"/>
      <c r="NLL41" s="29"/>
      <c r="NLM41" s="30"/>
      <c r="NLN41" s="29"/>
      <c r="NLO41" s="30"/>
      <c r="NLP41" s="29"/>
      <c r="NLQ41" s="30"/>
      <c r="NLR41" s="29"/>
      <c r="NLS41" s="30"/>
      <c r="NLT41" s="29"/>
      <c r="NLU41" s="30"/>
      <c r="NLV41" s="29"/>
      <c r="NLW41" s="30"/>
      <c r="NLX41" s="29"/>
      <c r="NLY41" s="30"/>
      <c r="NLZ41" s="29"/>
      <c r="NMA41" s="30"/>
      <c r="NMB41" s="29"/>
      <c r="NMC41" s="30"/>
      <c r="NMD41" s="29"/>
      <c r="NME41" s="30"/>
      <c r="NMF41" s="29"/>
      <c r="NMG41" s="30"/>
      <c r="NMH41" s="29"/>
      <c r="NMI41" s="30"/>
      <c r="NMJ41" s="29"/>
      <c r="NMK41" s="30"/>
      <c r="NML41" s="29"/>
      <c r="NMM41" s="30"/>
      <c r="NMN41" s="29"/>
      <c r="NMO41" s="30"/>
      <c r="NMP41" s="29"/>
      <c r="NMQ41" s="30"/>
      <c r="NMR41" s="29"/>
      <c r="NMS41" s="30"/>
      <c r="NMT41" s="29"/>
      <c r="NMU41" s="30"/>
      <c r="NMV41" s="29"/>
      <c r="NMW41" s="30"/>
      <c r="NMX41" s="29"/>
      <c r="NMY41" s="30"/>
      <c r="NMZ41" s="29"/>
      <c r="NNA41" s="30"/>
      <c r="NNB41" s="29"/>
      <c r="NNC41" s="30"/>
      <c r="NND41" s="29"/>
      <c r="NNE41" s="30"/>
      <c r="NNF41" s="29"/>
      <c r="NNG41" s="30"/>
      <c r="NNH41" s="29"/>
      <c r="NNI41" s="30"/>
      <c r="NNJ41" s="29"/>
      <c r="NNK41" s="30"/>
      <c r="NNL41" s="29"/>
      <c r="NNM41" s="30"/>
      <c r="NNN41" s="29"/>
      <c r="NNO41" s="30"/>
      <c r="NNP41" s="29"/>
      <c r="NNQ41" s="30"/>
      <c r="NNR41" s="29"/>
      <c r="NNS41" s="30"/>
      <c r="NNT41" s="29"/>
      <c r="NNU41" s="30"/>
      <c r="NNV41" s="29"/>
      <c r="NNW41" s="30"/>
      <c r="NNX41" s="29"/>
      <c r="NNY41" s="30"/>
      <c r="NNZ41" s="29"/>
      <c r="NOA41" s="30"/>
      <c r="NOB41" s="29"/>
      <c r="NOC41" s="30"/>
      <c r="NOD41" s="29"/>
      <c r="NOE41" s="30"/>
      <c r="NOF41" s="29"/>
      <c r="NOG41" s="30"/>
      <c r="NOH41" s="29"/>
      <c r="NOI41" s="30"/>
      <c r="NOJ41" s="29"/>
      <c r="NOK41" s="30"/>
      <c r="NOL41" s="29"/>
      <c r="NOM41" s="30"/>
      <c r="NON41" s="29"/>
      <c r="NOO41" s="30"/>
      <c r="NOP41" s="29"/>
      <c r="NOQ41" s="30"/>
      <c r="NOR41" s="29"/>
      <c r="NOS41" s="30"/>
      <c r="NOT41" s="29"/>
      <c r="NOU41" s="30"/>
      <c r="NOV41" s="29"/>
      <c r="NOW41" s="30"/>
      <c r="NOX41" s="29"/>
      <c r="NOY41" s="30"/>
      <c r="NOZ41" s="29"/>
      <c r="NPA41" s="30"/>
      <c r="NPB41" s="29"/>
      <c r="NPC41" s="30"/>
      <c r="NPD41" s="29"/>
      <c r="NPE41" s="30"/>
      <c r="NPF41" s="29"/>
      <c r="NPG41" s="30"/>
      <c r="NPH41" s="29"/>
      <c r="NPI41" s="30"/>
      <c r="NPJ41" s="29"/>
      <c r="NPK41" s="30"/>
      <c r="NPL41" s="29"/>
      <c r="NPM41" s="30"/>
      <c r="NPN41" s="29"/>
      <c r="NPO41" s="30"/>
      <c r="NPP41" s="29"/>
      <c r="NPQ41" s="30"/>
      <c r="NPR41" s="29"/>
      <c r="NPS41" s="30"/>
      <c r="NPT41" s="29"/>
      <c r="NPU41" s="30"/>
      <c r="NPV41" s="29"/>
      <c r="NPW41" s="30"/>
      <c r="NPX41" s="29"/>
      <c r="NPY41" s="30"/>
      <c r="NPZ41" s="29"/>
      <c r="NQA41" s="30"/>
      <c r="NQB41" s="29"/>
      <c r="NQC41" s="30"/>
      <c r="NQD41" s="29"/>
      <c r="NQE41" s="30"/>
      <c r="NQF41" s="29"/>
      <c r="NQG41" s="30"/>
      <c r="NQH41" s="29"/>
      <c r="NQI41" s="30"/>
      <c r="NQJ41" s="29"/>
      <c r="NQK41" s="30"/>
      <c r="NQL41" s="29"/>
      <c r="NQM41" s="30"/>
      <c r="NQN41" s="29"/>
      <c r="NQO41" s="30"/>
      <c r="NQP41" s="29"/>
      <c r="NQQ41" s="30"/>
      <c r="NQR41" s="29"/>
      <c r="NQS41" s="30"/>
      <c r="NQT41" s="29"/>
      <c r="NQU41" s="30"/>
      <c r="NQV41" s="29"/>
      <c r="NQW41" s="30"/>
      <c r="NQX41" s="29"/>
      <c r="NQY41" s="30"/>
      <c r="NQZ41" s="29"/>
      <c r="NRA41" s="30"/>
      <c r="NRB41" s="29"/>
      <c r="NRC41" s="30"/>
      <c r="NRD41" s="29"/>
      <c r="NRE41" s="30"/>
      <c r="NRF41" s="29"/>
      <c r="NRG41" s="30"/>
      <c r="NRH41" s="29"/>
      <c r="NRI41" s="30"/>
      <c r="NRJ41" s="29"/>
      <c r="NRK41" s="30"/>
      <c r="NRL41" s="29"/>
      <c r="NRM41" s="30"/>
      <c r="NRN41" s="29"/>
      <c r="NRO41" s="30"/>
      <c r="NRP41" s="29"/>
      <c r="NRQ41" s="30"/>
      <c r="NRR41" s="29"/>
      <c r="NRS41" s="30"/>
      <c r="NRT41" s="29"/>
      <c r="NRU41" s="30"/>
      <c r="NRV41" s="29"/>
      <c r="NRW41" s="30"/>
      <c r="NRX41" s="29"/>
      <c r="NRY41" s="30"/>
      <c r="NRZ41" s="29"/>
      <c r="NSA41" s="30"/>
      <c r="NSB41" s="29"/>
      <c r="NSC41" s="30"/>
      <c r="NSD41" s="29"/>
      <c r="NSE41" s="30"/>
      <c r="NSF41" s="29"/>
      <c r="NSG41" s="30"/>
      <c r="NSH41" s="29"/>
      <c r="NSI41" s="30"/>
      <c r="NSJ41" s="29"/>
      <c r="NSK41" s="30"/>
      <c r="NSL41" s="29"/>
      <c r="NSM41" s="30"/>
      <c r="NSN41" s="29"/>
      <c r="NSO41" s="30"/>
      <c r="NSP41" s="29"/>
      <c r="NSQ41" s="30"/>
      <c r="NSR41" s="29"/>
      <c r="NSS41" s="30"/>
      <c r="NST41" s="29"/>
      <c r="NSU41" s="30"/>
      <c r="NSV41" s="29"/>
      <c r="NSW41" s="30"/>
      <c r="NSX41" s="29"/>
      <c r="NSY41" s="30"/>
      <c r="NSZ41" s="29"/>
      <c r="NTA41" s="30"/>
      <c r="NTB41" s="29"/>
      <c r="NTC41" s="30"/>
      <c r="NTD41" s="29"/>
      <c r="NTE41" s="30"/>
      <c r="NTF41" s="29"/>
      <c r="NTG41" s="30"/>
      <c r="NTH41" s="29"/>
      <c r="NTI41" s="30"/>
      <c r="NTJ41" s="29"/>
      <c r="NTK41" s="30"/>
      <c r="NTL41" s="29"/>
      <c r="NTM41" s="30"/>
      <c r="NTN41" s="29"/>
      <c r="NTO41" s="30"/>
      <c r="NTP41" s="29"/>
      <c r="NTQ41" s="30"/>
      <c r="NTR41" s="29"/>
      <c r="NTS41" s="30"/>
      <c r="NTT41" s="29"/>
      <c r="NTU41" s="30"/>
      <c r="NTV41" s="29"/>
      <c r="NTW41" s="30"/>
      <c r="NTX41" s="29"/>
      <c r="NTY41" s="30"/>
      <c r="NTZ41" s="29"/>
      <c r="NUA41" s="30"/>
      <c r="NUB41" s="29"/>
      <c r="NUC41" s="30"/>
      <c r="NUD41" s="29"/>
      <c r="NUE41" s="30"/>
      <c r="NUF41" s="29"/>
      <c r="NUG41" s="30"/>
      <c r="NUH41" s="29"/>
      <c r="NUI41" s="30"/>
      <c r="NUJ41" s="29"/>
      <c r="NUK41" s="30"/>
      <c r="NUL41" s="29"/>
      <c r="NUM41" s="30"/>
      <c r="NUN41" s="29"/>
      <c r="NUO41" s="30"/>
      <c r="NUP41" s="29"/>
      <c r="NUQ41" s="30"/>
      <c r="NUR41" s="29"/>
      <c r="NUS41" s="30"/>
      <c r="NUT41" s="29"/>
      <c r="NUU41" s="30"/>
      <c r="NUV41" s="29"/>
      <c r="NUW41" s="30"/>
      <c r="NUX41" s="29"/>
      <c r="NUY41" s="30"/>
      <c r="NUZ41" s="29"/>
      <c r="NVA41" s="30"/>
      <c r="NVB41" s="29"/>
      <c r="NVC41" s="30"/>
      <c r="NVD41" s="29"/>
      <c r="NVE41" s="30"/>
      <c r="NVF41" s="29"/>
      <c r="NVG41" s="30"/>
      <c r="NVH41" s="29"/>
      <c r="NVI41" s="30"/>
      <c r="NVJ41" s="29"/>
      <c r="NVK41" s="30"/>
      <c r="NVL41" s="29"/>
      <c r="NVM41" s="30"/>
      <c r="NVN41" s="29"/>
      <c r="NVO41" s="30"/>
      <c r="NVP41" s="29"/>
      <c r="NVQ41" s="30"/>
      <c r="NVR41" s="29"/>
      <c r="NVS41" s="30"/>
      <c r="NVT41" s="29"/>
      <c r="NVU41" s="30"/>
      <c r="NVV41" s="29"/>
      <c r="NVW41" s="30"/>
      <c r="NVX41" s="29"/>
      <c r="NVY41" s="30"/>
      <c r="NVZ41" s="29"/>
      <c r="NWA41" s="30"/>
      <c r="NWB41" s="29"/>
      <c r="NWC41" s="30"/>
      <c r="NWD41" s="29"/>
      <c r="NWE41" s="30"/>
      <c r="NWF41" s="29"/>
      <c r="NWG41" s="30"/>
      <c r="NWH41" s="29"/>
      <c r="NWI41" s="30"/>
      <c r="NWJ41" s="29"/>
      <c r="NWK41" s="30"/>
      <c r="NWL41" s="29"/>
      <c r="NWM41" s="30"/>
      <c r="NWN41" s="29"/>
      <c r="NWO41" s="30"/>
      <c r="NWP41" s="29"/>
      <c r="NWQ41" s="30"/>
      <c r="NWR41" s="29"/>
      <c r="NWS41" s="30"/>
      <c r="NWT41" s="29"/>
      <c r="NWU41" s="30"/>
      <c r="NWV41" s="29"/>
      <c r="NWW41" s="30"/>
      <c r="NWX41" s="29"/>
      <c r="NWY41" s="30"/>
      <c r="NWZ41" s="29"/>
      <c r="NXA41" s="30"/>
      <c r="NXB41" s="29"/>
      <c r="NXC41" s="30"/>
      <c r="NXD41" s="29"/>
      <c r="NXE41" s="30"/>
      <c r="NXF41" s="29"/>
      <c r="NXG41" s="30"/>
      <c r="NXH41" s="29"/>
      <c r="NXI41" s="30"/>
      <c r="NXJ41" s="29"/>
      <c r="NXK41" s="30"/>
      <c r="NXL41" s="29"/>
      <c r="NXM41" s="30"/>
      <c r="NXN41" s="29"/>
      <c r="NXO41" s="30"/>
      <c r="NXP41" s="29"/>
      <c r="NXQ41" s="30"/>
      <c r="NXR41" s="29"/>
      <c r="NXS41" s="30"/>
      <c r="NXT41" s="29"/>
      <c r="NXU41" s="30"/>
      <c r="NXV41" s="29"/>
      <c r="NXW41" s="30"/>
      <c r="NXX41" s="29"/>
      <c r="NXY41" s="30"/>
      <c r="NXZ41" s="29"/>
      <c r="NYA41" s="30"/>
      <c r="NYB41" s="29"/>
      <c r="NYC41" s="30"/>
      <c r="NYD41" s="29"/>
      <c r="NYE41" s="30"/>
      <c r="NYF41" s="29"/>
      <c r="NYG41" s="30"/>
      <c r="NYH41" s="29"/>
      <c r="NYI41" s="30"/>
      <c r="NYJ41" s="29"/>
      <c r="NYK41" s="30"/>
      <c r="NYL41" s="29"/>
      <c r="NYM41" s="30"/>
      <c r="NYN41" s="29"/>
      <c r="NYO41" s="30"/>
      <c r="NYP41" s="29"/>
      <c r="NYQ41" s="30"/>
      <c r="NYR41" s="29"/>
      <c r="NYS41" s="30"/>
      <c r="NYT41" s="29"/>
      <c r="NYU41" s="30"/>
      <c r="NYV41" s="29"/>
      <c r="NYW41" s="30"/>
      <c r="NYX41" s="29"/>
      <c r="NYY41" s="30"/>
      <c r="NYZ41" s="29"/>
      <c r="NZA41" s="30"/>
      <c r="NZB41" s="29"/>
      <c r="NZC41" s="30"/>
      <c r="NZD41" s="29"/>
      <c r="NZE41" s="30"/>
      <c r="NZF41" s="29"/>
      <c r="NZG41" s="30"/>
      <c r="NZH41" s="29"/>
      <c r="NZI41" s="30"/>
      <c r="NZJ41" s="29"/>
      <c r="NZK41" s="30"/>
      <c r="NZL41" s="29"/>
      <c r="NZM41" s="30"/>
      <c r="NZN41" s="29"/>
      <c r="NZO41" s="30"/>
      <c r="NZP41" s="29"/>
      <c r="NZQ41" s="30"/>
      <c r="NZR41" s="29"/>
      <c r="NZS41" s="30"/>
      <c r="NZT41" s="29"/>
      <c r="NZU41" s="30"/>
      <c r="NZV41" s="29"/>
      <c r="NZW41" s="30"/>
      <c r="NZX41" s="29"/>
      <c r="NZY41" s="30"/>
      <c r="NZZ41" s="29"/>
      <c r="OAA41" s="30"/>
      <c r="OAB41" s="29"/>
      <c r="OAC41" s="30"/>
      <c r="OAD41" s="29"/>
      <c r="OAE41" s="30"/>
      <c r="OAF41" s="29"/>
      <c r="OAG41" s="30"/>
      <c r="OAH41" s="29"/>
      <c r="OAI41" s="30"/>
      <c r="OAJ41" s="29"/>
      <c r="OAK41" s="30"/>
      <c r="OAL41" s="29"/>
      <c r="OAM41" s="30"/>
      <c r="OAN41" s="29"/>
      <c r="OAO41" s="30"/>
      <c r="OAP41" s="29"/>
      <c r="OAQ41" s="30"/>
      <c r="OAR41" s="29"/>
      <c r="OAS41" s="30"/>
      <c r="OAT41" s="29"/>
      <c r="OAU41" s="30"/>
      <c r="OAV41" s="29"/>
      <c r="OAW41" s="30"/>
      <c r="OAX41" s="29"/>
      <c r="OAY41" s="30"/>
      <c r="OAZ41" s="29"/>
      <c r="OBA41" s="30"/>
      <c r="OBB41" s="29"/>
      <c r="OBC41" s="30"/>
      <c r="OBD41" s="29"/>
      <c r="OBE41" s="30"/>
      <c r="OBF41" s="29"/>
      <c r="OBG41" s="30"/>
      <c r="OBH41" s="29"/>
      <c r="OBI41" s="30"/>
      <c r="OBJ41" s="29"/>
      <c r="OBK41" s="30"/>
      <c r="OBL41" s="29"/>
      <c r="OBM41" s="30"/>
      <c r="OBN41" s="29"/>
      <c r="OBO41" s="30"/>
      <c r="OBP41" s="29"/>
      <c r="OBQ41" s="30"/>
      <c r="OBR41" s="29"/>
      <c r="OBS41" s="30"/>
      <c r="OBT41" s="29"/>
      <c r="OBU41" s="30"/>
      <c r="OBV41" s="29"/>
      <c r="OBW41" s="30"/>
      <c r="OBX41" s="29"/>
      <c r="OBY41" s="30"/>
      <c r="OBZ41" s="29"/>
      <c r="OCA41" s="30"/>
      <c r="OCB41" s="29"/>
      <c r="OCC41" s="30"/>
      <c r="OCD41" s="29"/>
      <c r="OCE41" s="30"/>
      <c r="OCF41" s="29"/>
      <c r="OCG41" s="30"/>
      <c r="OCH41" s="29"/>
      <c r="OCI41" s="30"/>
      <c r="OCJ41" s="29"/>
      <c r="OCK41" s="30"/>
      <c r="OCL41" s="29"/>
      <c r="OCM41" s="30"/>
      <c r="OCN41" s="29"/>
      <c r="OCO41" s="30"/>
      <c r="OCP41" s="29"/>
      <c r="OCQ41" s="30"/>
      <c r="OCR41" s="29"/>
      <c r="OCS41" s="30"/>
      <c r="OCT41" s="29"/>
      <c r="OCU41" s="30"/>
      <c r="OCV41" s="29"/>
      <c r="OCW41" s="30"/>
      <c r="OCX41" s="29"/>
      <c r="OCY41" s="30"/>
      <c r="OCZ41" s="29"/>
      <c r="ODA41" s="30"/>
      <c r="ODB41" s="29"/>
      <c r="ODC41" s="30"/>
      <c r="ODD41" s="29"/>
      <c r="ODE41" s="30"/>
      <c r="ODF41" s="29"/>
      <c r="ODG41" s="30"/>
      <c r="ODH41" s="29"/>
      <c r="ODI41" s="30"/>
      <c r="ODJ41" s="29"/>
      <c r="ODK41" s="30"/>
      <c r="ODL41" s="29"/>
      <c r="ODM41" s="30"/>
      <c r="ODN41" s="29"/>
      <c r="ODO41" s="30"/>
      <c r="ODP41" s="29"/>
      <c r="ODQ41" s="30"/>
      <c r="ODR41" s="29"/>
      <c r="ODS41" s="30"/>
      <c r="ODT41" s="29"/>
      <c r="ODU41" s="30"/>
      <c r="ODV41" s="29"/>
      <c r="ODW41" s="30"/>
      <c r="ODX41" s="29"/>
      <c r="ODY41" s="30"/>
      <c r="ODZ41" s="29"/>
      <c r="OEA41" s="30"/>
      <c r="OEB41" s="29"/>
      <c r="OEC41" s="30"/>
      <c r="OED41" s="29"/>
      <c r="OEE41" s="30"/>
      <c r="OEF41" s="29"/>
      <c r="OEG41" s="30"/>
      <c r="OEH41" s="29"/>
      <c r="OEI41" s="30"/>
      <c r="OEJ41" s="29"/>
      <c r="OEK41" s="30"/>
      <c r="OEL41" s="29"/>
      <c r="OEM41" s="30"/>
      <c r="OEN41" s="29"/>
      <c r="OEO41" s="30"/>
      <c r="OEP41" s="29"/>
      <c r="OEQ41" s="30"/>
      <c r="OER41" s="29"/>
      <c r="OES41" s="30"/>
      <c r="OET41" s="29"/>
      <c r="OEU41" s="30"/>
      <c r="OEV41" s="29"/>
      <c r="OEW41" s="30"/>
      <c r="OEX41" s="29"/>
      <c r="OEY41" s="30"/>
      <c r="OEZ41" s="29"/>
      <c r="OFA41" s="30"/>
      <c r="OFB41" s="29"/>
      <c r="OFC41" s="30"/>
      <c r="OFD41" s="29"/>
      <c r="OFE41" s="30"/>
      <c r="OFF41" s="29"/>
      <c r="OFG41" s="30"/>
      <c r="OFH41" s="29"/>
      <c r="OFI41" s="30"/>
      <c r="OFJ41" s="29"/>
      <c r="OFK41" s="30"/>
      <c r="OFL41" s="29"/>
      <c r="OFM41" s="30"/>
      <c r="OFN41" s="29"/>
      <c r="OFO41" s="30"/>
      <c r="OFP41" s="29"/>
      <c r="OFQ41" s="30"/>
      <c r="OFR41" s="29"/>
      <c r="OFS41" s="30"/>
      <c r="OFT41" s="29"/>
      <c r="OFU41" s="30"/>
      <c r="OFV41" s="29"/>
      <c r="OFW41" s="30"/>
      <c r="OFX41" s="29"/>
      <c r="OFY41" s="30"/>
      <c r="OFZ41" s="29"/>
      <c r="OGA41" s="30"/>
      <c r="OGB41" s="29"/>
      <c r="OGC41" s="30"/>
      <c r="OGD41" s="29"/>
      <c r="OGE41" s="30"/>
      <c r="OGF41" s="29"/>
      <c r="OGG41" s="30"/>
      <c r="OGH41" s="29"/>
      <c r="OGI41" s="30"/>
      <c r="OGJ41" s="29"/>
      <c r="OGK41" s="30"/>
      <c r="OGL41" s="29"/>
      <c r="OGM41" s="30"/>
      <c r="OGN41" s="29"/>
      <c r="OGO41" s="30"/>
      <c r="OGP41" s="29"/>
      <c r="OGQ41" s="30"/>
      <c r="OGR41" s="29"/>
      <c r="OGS41" s="30"/>
      <c r="OGT41" s="29"/>
      <c r="OGU41" s="30"/>
      <c r="OGV41" s="29"/>
      <c r="OGW41" s="30"/>
      <c r="OGX41" s="29"/>
      <c r="OGY41" s="30"/>
      <c r="OGZ41" s="29"/>
      <c r="OHA41" s="30"/>
      <c r="OHB41" s="29"/>
      <c r="OHC41" s="30"/>
      <c r="OHD41" s="29"/>
      <c r="OHE41" s="30"/>
      <c r="OHF41" s="29"/>
      <c r="OHG41" s="30"/>
      <c r="OHH41" s="29"/>
      <c r="OHI41" s="30"/>
      <c r="OHJ41" s="29"/>
      <c r="OHK41" s="30"/>
      <c r="OHL41" s="29"/>
      <c r="OHM41" s="30"/>
      <c r="OHN41" s="29"/>
      <c r="OHO41" s="30"/>
      <c r="OHP41" s="29"/>
      <c r="OHQ41" s="30"/>
      <c r="OHR41" s="29"/>
      <c r="OHS41" s="30"/>
      <c r="OHT41" s="29"/>
      <c r="OHU41" s="30"/>
      <c r="OHV41" s="29"/>
      <c r="OHW41" s="30"/>
      <c r="OHX41" s="29"/>
      <c r="OHY41" s="30"/>
      <c r="OHZ41" s="29"/>
      <c r="OIA41" s="30"/>
      <c r="OIB41" s="29"/>
      <c r="OIC41" s="30"/>
      <c r="OID41" s="29"/>
      <c r="OIE41" s="30"/>
      <c r="OIF41" s="29"/>
      <c r="OIG41" s="30"/>
      <c r="OIH41" s="29"/>
      <c r="OII41" s="30"/>
      <c r="OIJ41" s="29"/>
      <c r="OIK41" s="30"/>
      <c r="OIL41" s="29"/>
      <c r="OIM41" s="30"/>
      <c r="OIN41" s="29"/>
      <c r="OIO41" s="30"/>
      <c r="OIP41" s="29"/>
      <c r="OIQ41" s="30"/>
      <c r="OIR41" s="29"/>
      <c r="OIS41" s="30"/>
      <c r="OIT41" s="29"/>
      <c r="OIU41" s="30"/>
      <c r="OIV41" s="29"/>
      <c r="OIW41" s="30"/>
      <c r="OIX41" s="29"/>
      <c r="OIY41" s="30"/>
      <c r="OIZ41" s="29"/>
      <c r="OJA41" s="30"/>
      <c r="OJB41" s="29"/>
      <c r="OJC41" s="30"/>
      <c r="OJD41" s="29"/>
      <c r="OJE41" s="30"/>
      <c r="OJF41" s="29"/>
      <c r="OJG41" s="30"/>
      <c r="OJH41" s="29"/>
      <c r="OJI41" s="30"/>
      <c r="OJJ41" s="29"/>
      <c r="OJK41" s="30"/>
      <c r="OJL41" s="29"/>
      <c r="OJM41" s="30"/>
      <c r="OJN41" s="29"/>
      <c r="OJO41" s="30"/>
      <c r="OJP41" s="29"/>
      <c r="OJQ41" s="30"/>
      <c r="OJR41" s="29"/>
      <c r="OJS41" s="30"/>
      <c r="OJT41" s="29"/>
      <c r="OJU41" s="30"/>
      <c r="OJV41" s="29"/>
      <c r="OJW41" s="30"/>
      <c r="OJX41" s="29"/>
      <c r="OJY41" s="30"/>
      <c r="OJZ41" s="29"/>
      <c r="OKA41" s="30"/>
      <c r="OKB41" s="29"/>
      <c r="OKC41" s="30"/>
      <c r="OKD41" s="29"/>
      <c r="OKE41" s="30"/>
      <c r="OKF41" s="29"/>
      <c r="OKG41" s="30"/>
      <c r="OKH41" s="29"/>
      <c r="OKI41" s="30"/>
      <c r="OKJ41" s="29"/>
      <c r="OKK41" s="30"/>
      <c r="OKL41" s="29"/>
      <c r="OKM41" s="30"/>
      <c r="OKN41" s="29"/>
      <c r="OKO41" s="30"/>
      <c r="OKP41" s="29"/>
      <c r="OKQ41" s="30"/>
      <c r="OKR41" s="29"/>
      <c r="OKS41" s="30"/>
      <c r="OKT41" s="29"/>
      <c r="OKU41" s="30"/>
      <c r="OKV41" s="29"/>
      <c r="OKW41" s="30"/>
      <c r="OKX41" s="29"/>
      <c r="OKY41" s="30"/>
      <c r="OKZ41" s="29"/>
      <c r="OLA41" s="30"/>
      <c r="OLB41" s="29"/>
      <c r="OLC41" s="30"/>
      <c r="OLD41" s="29"/>
      <c r="OLE41" s="30"/>
      <c r="OLF41" s="29"/>
      <c r="OLG41" s="30"/>
      <c r="OLH41" s="29"/>
      <c r="OLI41" s="30"/>
      <c r="OLJ41" s="29"/>
      <c r="OLK41" s="30"/>
      <c r="OLL41" s="29"/>
      <c r="OLM41" s="30"/>
      <c r="OLN41" s="29"/>
      <c r="OLO41" s="30"/>
      <c r="OLP41" s="29"/>
      <c r="OLQ41" s="30"/>
      <c r="OLR41" s="29"/>
      <c r="OLS41" s="30"/>
      <c r="OLT41" s="29"/>
      <c r="OLU41" s="30"/>
      <c r="OLV41" s="29"/>
      <c r="OLW41" s="30"/>
      <c r="OLX41" s="29"/>
      <c r="OLY41" s="30"/>
      <c r="OLZ41" s="29"/>
      <c r="OMA41" s="30"/>
      <c r="OMB41" s="29"/>
      <c r="OMC41" s="30"/>
      <c r="OMD41" s="29"/>
      <c r="OME41" s="30"/>
      <c r="OMF41" s="29"/>
      <c r="OMG41" s="30"/>
      <c r="OMH41" s="29"/>
      <c r="OMI41" s="30"/>
      <c r="OMJ41" s="29"/>
      <c r="OMK41" s="30"/>
      <c r="OML41" s="29"/>
      <c r="OMM41" s="30"/>
      <c r="OMN41" s="29"/>
      <c r="OMO41" s="30"/>
      <c r="OMP41" s="29"/>
      <c r="OMQ41" s="30"/>
      <c r="OMR41" s="29"/>
      <c r="OMS41" s="30"/>
      <c r="OMT41" s="29"/>
      <c r="OMU41" s="30"/>
      <c r="OMV41" s="29"/>
      <c r="OMW41" s="30"/>
      <c r="OMX41" s="29"/>
      <c r="OMY41" s="30"/>
      <c r="OMZ41" s="29"/>
      <c r="ONA41" s="30"/>
      <c r="ONB41" s="29"/>
      <c r="ONC41" s="30"/>
      <c r="OND41" s="29"/>
      <c r="ONE41" s="30"/>
      <c r="ONF41" s="29"/>
      <c r="ONG41" s="30"/>
      <c r="ONH41" s="29"/>
      <c r="ONI41" s="30"/>
      <c r="ONJ41" s="29"/>
      <c r="ONK41" s="30"/>
      <c r="ONL41" s="29"/>
      <c r="ONM41" s="30"/>
      <c r="ONN41" s="29"/>
      <c r="ONO41" s="30"/>
      <c r="ONP41" s="29"/>
      <c r="ONQ41" s="30"/>
      <c r="ONR41" s="29"/>
      <c r="ONS41" s="30"/>
      <c r="ONT41" s="29"/>
      <c r="ONU41" s="30"/>
      <c r="ONV41" s="29"/>
      <c r="ONW41" s="30"/>
      <c r="ONX41" s="29"/>
      <c r="ONY41" s="30"/>
      <c r="ONZ41" s="29"/>
      <c r="OOA41" s="30"/>
      <c r="OOB41" s="29"/>
      <c r="OOC41" s="30"/>
      <c r="OOD41" s="29"/>
      <c r="OOE41" s="30"/>
      <c r="OOF41" s="29"/>
      <c r="OOG41" s="30"/>
      <c r="OOH41" s="29"/>
      <c r="OOI41" s="30"/>
      <c r="OOJ41" s="29"/>
      <c r="OOK41" s="30"/>
      <c r="OOL41" s="29"/>
      <c r="OOM41" s="30"/>
      <c r="OON41" s="29"/>
      <c r="OOO41" s="30"/>
      <c r="OOP41" s="29"/>
      <c r="OOQ41" s="30"/>
      <c r="OOR41" s="29"/>
      <c r="OOS41" s="30"/>
      <c r="OOT41" s="29"/>
      <c r="OOU41" s="30"/>
      <c r="OOV41" s="29"/>
      <c r="OOW41" s="30"/>
      <c r="OOX41" s="29"/>
      <c r="OOY41" s="30"/>
      <c r="OOZ41" s="29"/>
      <c r="OPA41" s="30"/>
      <c r="OPB41" s="29"/>
      <c r="OPC41" s="30"/>
      <c r="OPD41" s="29"/>
      <c r="OPE41" s="30"/>
      <c r="OPF41" s="29"/>
      <c r="OPG41" s="30"/>
      <c r="OPH41" s="29"/>
      <c r="OPI41" s="30"/>
      <c r="OPJ41" s="29"/>
      <c r="OPK41" s="30"/>
      <c r="OPL41" s="29"/>
      <c r="OPM41" s="30"/>
      <c r="OPN41" s="29"/>
      <c r="OPO41" s="30"/>
      <c r="OPP41" s="29"/>
      <c r="OPQ41" s="30"/>
      <c r="OPR41" s="29"/>
      <c r="OPS41" s="30"/>
      <c r="OPT41" s="29"/>
      <c r="OPU41" s="30"/>
      <c r="OPV41" s="29"/>
      <c r="OPW41" s="30"/>
      <c r="OPX41" s="29"/>
      <c r="OPY41" s="30"/>
      <c r="OPZ41" s="29"/>
      <c r="OQA41" s="30"/>
      <c r="OQB41" s="29"/>
      <c r="OQC41" s="30"/>
      <c r="OQD41" s="29"/>
      <c r="OQE41" s="30"/>
      <c r="OQF41" s="29"/>
      <c r="OQG41" s="30"/>
      <c r="OQH41" s="29"/>
      <c r="OQI41" s="30"/>
      <c r="OQJ41" s="29"/>
      <c r="OQK41" s="30"/>
      <c r="OQL41" s="29"/>
      <c r="OQM41" s="30"/>
      <c r="OQN41" s="29"/>
      <c r="OQO41" s="30"/>
      <c r="OQP41" s="29"/>
      <c r="OQQ41" s="30"/>
      <c r="OQR41" s="29"/>
      <c r="OQS41" s="30"/>
      <c r="OQT41" s="29"/>
      <c r="OQU41" s="30"/>
      <c r="OQV41" s="29"/>
      <c r="OQW41" s="30"/>
      <c r="OQX41" s="29"/>
      <c r="OQY41" s="30"/>
      <c r="OQZ41" s="29"/>
      <c r="ORA41" s="30"/>
      <c r="ORB41" s="29"/>
      <c r="ORC41" s="30"/>
      <c r="ORD41" s="29"/>
      <c r="ORE41" s="30"/>
      <c r="ORF41" s="29"/>
      <c r="ORG41" s="30"/>
      <c r="ORH41" s="29"/>
      <c r="ORI41" s="30"/>
      <c r="ORJ41" s="29"/>
      <c r="ORK41" s="30"/>
      <c r="ORL41" s="29"/>
      <c r="ORM41" s="30"/>
      <c r="ORN41" s="29"/>
      <c r="ORO41" s="30"/>
      <c r="ORP41" s="29"/>
      <c r="ORQ41" s="30"/>
      <c r="ORR41" s="29"/>
      <c r="ORS41" s="30"/>
      <c r="ORT41" s="29"/>
      <c r="ORU41" s="30"/>
      <c r="ORV41" s="29"/>
      <c r="ORW41" s="30"/>
      <c r="ORX41" s="29"/>
      <c r="ORY41" s="30"/>
      <c r="ORZ41" s="29"/>
      <c r="OSA41" s="30"/>
      <c r="OSB41" s="29"/>
      <c r="OSC41" s="30"/>
      <c r="OSD41" s="29"/>
      <c r="OSE41" s="30"/>
      <c r="OSF41" s="29"/>
      <c r="OSG41" s="30"/>
      <c r="OSH41" s="29"/>
      <c r="OSI41" s="30"/>
      <c r="OSJ41" s="29"/>
      <c r="OSK41" s="30"/>
      <c r="OSL41" s="29"/>
      <c r="OSM41" s="30"/>
      <c r="OSN41" s="29"/>
      <c r="OSO41" s="30"/>
      <c r="OSP41" s="29"/>
      <c r="OSQ41" s="30"/>
      <c r="OSR41" s="29"/>
      <c r="OSS41" s="30"/>
      <c r="OST41" s="29"/>
      <c r="OSU41" s="30"/>
      <c r="OSV41" s="29"/>
      <c r="OSW41" s="30"/>
      <c r="OSX41" s="29"/>
      <c r="OSY41" s="30"/>
      <c r="OSZ41" s="29"/>
      <c r="OTA41" s="30"/>
      <c r="OTB41" s="29"/>
      <c r="OTC41" s="30"/>
      <c r="OTD41" s="29"/>
      <c r="OTE41" s="30"/>
      <c r="OTF41" s="29"/>
      <c r="OTG41" s="30"/>
      <c r="OTH41" s="29"/>
      <c r="OTI41" s="30"/>
      <c r="OTJ41" s="29"/>
      <c r="OTK41" s="30"/>
      <c r="OTL41" s="29"/>
      <c r="OTM41" s="30"/>
      <c r="OTN41" s="29"/>
      <c r="OTO41" s="30"/>
      <c r="OTP41" s="29"/>
      <c r="OTQ41" s="30"/>
      <c r="OTR41" s="29"/>
      <c r="OTS41" s="30"/>
      <c r="OTT41" s="29"/>
      <c r="OTU41" s="30"/>
      <c r="OTV41" s="29"/>
      <c r="OTW41" s="30"/>
      <c r="OTX41" s="29"/>
      <c r="OTY41" s="30"/>
      <c r="OTZ41" s="29"/>
      <c r="OUA41" s="30"/>
      <c r="OUB41" s="29"/>
      <c r="OUC41" s="30"/>
      <c r="OUD41" s="29"/>
      <c r="OUE41" s="30"/>
      <c r="OUF41" s="29"/>
      <c r="OUG41" s="30"/>
      <c r="OUH41" s="29"/>
      <c r="OUI41" s="30"/>
      <c r="OUJ41" s="29"/>
      <c r="OUK41" s="30"/>
      <c r="OUL41" s="29"/>
      <c r="OUM41" s="30"/>
      <c r="OUN41" s="29"/>
      <c r="OUO41" s="30"/>
      <c r="OUP41" s="29"/>
      <c r="OUQ41" s="30"/>
      <c r="OUR41" s="29"/>
      <c r="OUS41" s="30"/>
      <c r="OUT41" s="29"/>
      <c r="OUU41" s="30"/>
      <c r="OUV41" s="29"/>
      <c r="OUW41" s="30"/>
      <c r="OUX41" s="29"/>
      <c r="OUY41" s="30"/>
      <c r="OUZ41" s="29"/>
      <c r="OVA41" s="30"/>
      <c r="OVB41" s="29"/>
      <c r="OVC41" s="30"/>
      <c r="OVD41" s="29"/>
      <c r="OVE41" s="30"/>
      <c r="OVF41" s="29"/>
      <c r="OVG41" s="30"/>
      <c r="OVH41" s="29"/>
      <c r="OVI41" s="30"/>
      <c r="OVJ41" s="29"/>
      <c r="OVK41" s="30"/>
      <c r="OVL41" s="29"/>
      <c r="OVM41" s="30"/>
      <c r="OVN41" s="29"/>
      <c r="OVO41" s="30"/>
      <c r="OVP41" s="29"/>
      <c r="OVQ41" s="30"/>
      <c r="OVR41" s="29"/>
      <c r="OVS41" s="30"/>
      <c r="OVT41" s="29"/>
      <c r="OVU41" s="30"/>
      <c r="OVV41" s="29"/>
      <c r="OVW41" s="30"/>
      <c r="OVX41" s="29"/>
      <c r="OVY41" s="30"/>
      <c r="OVZ41" s="29"/>
      <c r="OWA41" s="30"/>
      <c r="OWB41" s="29"/>
      <c r="OWC41" s="30"/>
      <c r="OWD41" s="29"/>
      <c r="OWE41" s="30"/>
      <c r="OWF41" s="29"/>
      <c r="OWG41" s="30"/>
      <c r="OWH41" s="29"/>
      <c r="OWI41" s="30"/>
      <c r="OWJ41" s="29"/>
      <c r="OWK41" s="30"/>
      <c r="OWL41" s="29"/>
      <c r="OWM41" s="30"/>
      <c r="OWN41" s="29"/>
      <c r="OWO41" s="30"/>
      <c r="OWP41" s="29"/>
      <c r="OWQ41" s="30"/>
      <c r="OWR41" s="29"/>
      <c r="OWS41" s="30"/>
      <c r="OWT41" s="29"/>
      <c r="OWU41" s="30"/>
      <c r="OWV41" s="29"/>
      <c r="OWW41" s="30"/>
      <c r="OWX41" s="29"/>
      <c r="OWY41" s="30"/>
      <c r="OWZ41" s="29"/>
      <c r="OXA41" s="30"/>
      <c r="OXB41" s="29"/>
      <c r="OXC41" s="30"/>
      <c r="OXD41" s="29"/>
      <c r="OXE41" s="30"/>
      <c r="OXF41" s="29"/>
      <c r="OXG41" s="30"/>
      <c r="OXH41" s="29"/>
      <c r="OXI41" s="30"/>
      <c r="OXJ41" s="29"/>
      <c r="OXK41" s="30"/>
      <c r="OXL41" s="29"/>
      <c r="OXM41" s="30"/>
      <c r="OXN41" s="29"/>
      <c r="OXO41" s="30"/>
      <c r="OXP41" s="29"/>
      <c r="OXQ41" s="30"/>
      <c r="OXR41" s="29"/>
      <c r="OXS41" s="30"/>
      <c r="OXT41" s="29"/>
      <c r="OXU41" s="30"/>
      <c r="OXV41" s="29"/>
      <c r="OXW41" s="30"/>
      <c r="OXX41" s="29"/>
      <c r="OXY41" s="30"/>
      <c r="OXZ41" s="29"/>
      <c r="OYA41" s="30"/>
      <c r="OYB41" s="29"/>
      <c r="OYC41" s="30"/>
      <c r="OYD41" s="29"/>
      <c r="OYE41" s="30"/>
      <c r="OYF41" s="29"/>
      <c r="OYG41" s="30"/>
      <c r="OYH41" s="29"/>
      <c r="OYI41" s="30"/>
      <c r="OYJ41" s="29"/>
      <c r="OYK41" s="30"/>
      <c r="OYL41" s="29"/>
      <c r="OYM41" s="30"/>
      <c r="OYN41" s="29"/>
      <c r="OYO41" s="30"/>
      <c r="OYP41" s="29"/>
      <c r="OYQ41" s="30"/>
      <c r="OYR41" s="29"/>
      <c r="OYS41" s="30"/>
      <c r="OYT41" s="29"/>
      <c r="OYU41" s="30"/>
      <c r="OYV41" s="29"/>
      <c r="OYW41" s="30"/>
      <c r="OYX41" s="29"/>
      <c r="OYY41" s="30"/>
      <c r="OYZ41" s="29"/>
      <c r="OZA41" s="30"/>
      <c r="OZB41" s="29"/>
      <c r="OZC41" s="30"/>
      <c r="OZD41" s="29"/>
      <c r="OZE41" s="30"/>
      <c r="OZF41" s="29"/>
      <c r="OZG41" s="30"/>
      <c r="OZH41" s="29"/>
      <c r="OZI41" s="30"/>
      <c r="OZJ41" s="29"/>
      <c r="OZK41" s="30"/>
      <c r="OZL41" s="29"/>
      <c r="OZM41" s="30"/>
      <c r="OZN41" s="29"/>
      <c r="OZO41" s="30"/>
      <c r="OZP41" s="29"/>
      <c r="OZQ41" s="30"/>
      <c r="OZR41" s="29"/>
      <c r="OZS41" s="30"/>
      <c r="OZT41" s="29"/>
      <c r="OZU41" s="30"/>
      <c r="OZV41" s="29"/>
      <c r="OZW41" s="30"/>
      <c r="OZX41" s="29"/>
      <c r="OZY41" s="30"/>
      <c r="OZZ41" s="29"/>
      <c r="PAA41" s="30"/>
      <c r="PAB41" s="29"/>
      <c r="PAC41" s="30"/>
      <c r="PAD41" s="29"/>
      <c r="PAE41" s="30"/>
      <c r="PAF41" s="29"/>
      <c r="PAG41" s="30"/>
      <c r="PAH41" s="29"/>
      <c r="PAI41" s="30"/>
      <c r="PAJ41" s="29"/>
      <c r="PAK41" s="30"/>
      <c r="PAL41" s="29"/>
      <c r="PAM41" s="30"/>
      <c r="PAN41" s="29"/>
      <c r="PAO41" s="30"/>
      <c r="PAP41" s="29"/>
      <c r="PAQ41" s="30"/>
      <c r="PAR41" s="29"/>
      <c r="PAS41" s="30"/>
      <c r="PAT41" s="29"/>
      <c r="PAU41" s="30"/>
      <c r="PAV41" s="29"/>
      <c r="PAW41" s="30"/>
      <c r="PAX41" s="29"/>
      <c r="PAY41" s="30"/>
      <c r="PAZ41" s="29"/>
      <c r="PBA41" s="30"/>
      <c r="PBB41" s="29"/>
      <c r="PBC41" s="30"/>
      <c r="PBD41" s="29"/>
      <c r="PBE41" s="30"/>
      <c r="PBF41" s="29"/>
      <c r="PBG41" s="30"/>
      <c r="PBH41" s="29"/>
      <c r="PBI41" s="30"/>
      <c r="PBJ41" s="29"/>
      <c r="PBK41" s="30"/>
      <c r="PBL41" s="29"/>
      <c r="PBM41" s="30"/>
      <c r="PBN41" s="29"/>
      <c r="PBO41" s="30"/>
      <c r="PBP41" s="29"/>
      <c r="PBQ41" s="30"/>
      <c r="PBR41" s="29"/>
      <c r="PBS41" s="30"/>
      <c r="PBT41" s="29"/>
      <c r="PBU41" s="30"/>
      <c r="PBV41" s="29"/>
      <c r="PBW41" s="30"/>
      <c r="PBX41" s="29"/>
      <c r="PBY41" s="30"/>
      <c r="PBZ41" s="29"/>
      <c r="PCA41" s="30"/>
      <c r="PCB41" s="29"/>
      <c r="PCC41" s="30"/>
      <c r="PCD41" s="29"/>
      <c r="PCE41" s="30"/>
      <c r="PCF41" s="29"/>
      <c r="PCG41" s="30"/>
      <c r="PCH41" s="29"/>
      <c r="PCI41" s="30"/>
      <c r="PCJ41" s="29"/>
      <c r="PCK41" s="30"/>
      <c r="PCL41" s="29"/>
      <c r="PCM41" s="30"/>
      <c r="PCN41" s="29"/>
      <c r="PCO41" s="30"/>
      <c r="PCP41" s="29"/>
      <c r="PCQ41" s="30"/>
      <c r="PCR41" s="29"/>
      <c r="PCS41" s="30"/>
      <c r="PCT41" s="29"/>
      <c r="PCU41" s="30"/>
      <c r="PCV41" s="29"/>
      <c r="PCW41" s="30"/>
      <c r="PCX41" s="29"/>
      <c r="PCY41" s="30"/>
      <c r="PCZ41" s="29"/>
      <c r="PDA41" s="30"/>
      <c r="PDB41" s="29"/>
      <c r="PDC41" s="30"/>
      <c r="PDD41" s="29"/>
      <c r="PDE41" s="30"/>
      <c r="PDF41" s="29"/>
      <c r="PDG41" s="30"/>
      <c r="PDH41" s="29"/>
      <c r="PDI41" s="30"/>
      <c r="PDJ41" s="29"/>
      <c r="PDK41" s="30"/>
      <c r="PDL41" s="29"/>
      <c r="PDM41" s="30"/>
      <c r="PDN41" s="29"/>
      <c r="PDO41" s="30"/>
      <c r="PDP41" s="29"/>
      <c r="PDQ41" s="30"/>
      <c r="PDR41" s="29"/>
      <c r="PDS41" s="30"/>
      <c r="PDT41" s="29"/>
      <c r="PDU41" s="30"/>
      <c r="PDV41" s="29"/>
      <c r="PDW41" s="30"/>
      <c r="PDX41" s="29"/>
      <c r="PDY41" s="30"/>
      <c r="PDZ41" s="29"/>
      <c r="PEA41" s="30"/>
      <c r="PEB41" s="29"/>
      <c r="PEC41" s="30"/>
      <c r="PED41" s="29"/>
      <c r="PEE41" s="30"/>
      <c r="PEF41" s="29"/>
      <c r="PEG41" s="30"/>
      <c r="PEH41" s="29"/>
      <c r="PEI41" s="30"/>
      <c r="PEJ41" s="29"/>
      <c r="PEK41" s="30"/>
      <c r="PEL41" s="29"/>
      <c r="PEM41" s="30"/>
      <c r="PEN41" s="29"/>
      <c r="PEO41" s="30"/>
      <c r="PEP41" s="29"/>
      <c r="PEQ41" s="30"/>
      <c r="PER41" s="29"/>
      <c r="PES41" s="30"/>
      <c r="PET41" s="29"/>
      <c r="PEU41" s="30"/>
      <c r="PEV41" s="29"/>
      <c r="PEW41" s="30"/>
      <c r="PEX41" s="29"/>
      <c r="PEY41" s="30"/>
      <c r="PEZ41" s="29"/>
      <c r="PFA41" s="30"/>
      <c r="PFB41" s="29"/>
      <c r="PFC41" s="30"/>
      <c r="PFD41" s="29"/>
      <c r="PFE41" s="30"/>
      <c r="PFF41" s="29"/>
      <c r="PFG41" s="30"/>
      <c r="PFH41" s="29"/>
      <c r="PFI41" s="30"/>
      <c r="PFJ41" s="29"/>
      <c r="PFK41" s="30"/>
      <c r="PFL41" s="29"/>
      <c r="PFM41" s="30"/>
      <c r="PFN41" s="29"/>
      <c r="PFO41" s="30"/>
      <c r="PFP41" s="29"/>
      <c r="PFQ41" s="30"/>
      <c r="PFR41" s="29"/>
      <c r="PFS41" s="30"/>
      <c r="PFT41" s="29"/>
      <c r="PFU41" s="30"/>
      <c r="PFV41" s="29"/>
      <c r="PFW41" s="30"/>
      <c r="PFX41" s="29"/>
      <c r="PFY41" s="30"/>
      <c r="PFZ41" s="29"/>
      <c r="PGA41" s="30"/>
      <c r="PGB41" s="29"/>
      <c r="PGC41" s="30"/>
      <c r="PGD41" s="29"/>
      <c r="PGE41" s="30"/>
      <c r="PGF41" s="29"/>
      <c r="PGG41" s="30"/>
      <c r="PGH41" s="29"/>
      <c r="PGI41" s="30"/>
      <c r="PGJ41" s="29"/>
      <c r="PGK41" s="30"/>
      <c r="PGL41" s="29"/>
      <c r="PGM41" s="30"/>
      <c r="PGN41" s="29"/>
      <c r="PGO41" s="30"/>
      <c r="PGP41" s="29"/>
      <c r="PGQ41" s="30"/>
      <c r="PGR41" s="29"/>
      <c r="PGS41" s="30"/>
      <c r="PGT41" s="29"/>
      <c r="PGU41" s="30"/>
      <c r="PGV41" s="29"/>
      <c r="PGW41" s="30"/>
      <c r="PGX41" s="29"/>
      <c r="PGY41" s="30"/>
      <c r="PGZ41" s="29"/>
      <c r="PHA41" s="30"/>
      <c r="PHB41" s="29"/>
      <c r="PHC41" s="30"/>
      <c r="PHD41" s="29"/>
      <c r="PHE41" s="30"/>
      <c r="PHF41" s="29"/>
      <c r="PHG41" s="30"/>
      <c r="PHH41" s="29"/>
      <c r="PHI41" s="30"/>
      <c r="PHJ41" s="29"/>
      <c r="PHK41" s="30"/>
      <c r="PHL41" s="29"/>
      <c r="PHM41" s="30"/>
      <c r="PHN41" s="29"/>
      <c r="PHO41" s="30"/>
      <c r="PHP41" s="29"/>
      <c r="PHQ41" s="30"/>
      <c r="PHR41" s="29"/>
      <c r="PHS41" s="30"/>
      <c r="PHT41" s="29"/>
      <c r="PHU41" s="30"/>
      <c r="PHV41" s="29"/>
      <c r="PHW41" s="30"/>
      <c r="PHX41" s="29"/>
      <c r="PHY41" s="30"/>
      <c r="PHZ41" s="29"/>
      <c r="PIA41" s="30"/>
      <c r="PIB41" s="29"/>
      <c r="PIC41" s="30"/>
      <c r="PID41" s="29"/>
      <c r="PIE41" s="30"/>
      <c r="PIF41" s="29"/>
      <c r="PIG41" s="30"/>
      <c r="PIH41" s="29"/>
      <c r="PII41" s="30"/>
      <c r="PIJ41" s="29"/>
      <c r="PIK41" s="30"/>
      <c r="PIL41" s="29"/>
      <c r="PIM41" s="30"/>
      <c r="PIN41" s="29"/>
      <c r="PIO41" s="30"/>
      <c r="PIP41" s="29"/>
      <c r="PIQ41" s="30"/>
      <c r="PIR41" s="29"/>
      <c r="PIS41" s="30"/>
      <c r="PIT41" s="29"/>
      <c r="PIU41" s="30"/>
      <c r="PIV41" s="29"/>
      <c r="PIW41" s="30"/>
      <c r="PIX41" s="29"/>
      <c r="PIY41" s="30"/>
      <c r="PIZ41" s="29"/>
      <c r="PJA41" s="30"/>
      <c r="PJB41" s="29"/>
      <c r="PJC41" s="30"/>
      <c r="PJD41" s="29"/>
      <c r="PJE41" s="30"/>
      <c r="PJF41" s="29"/>
      <c r="PJG41" s="30"/>
      <c r="PJH41" s="29"/>
      <c r="PJI41" s="30"/>
      <c r="PJJ41" s="29"/>
      <c r="PJK41" s="30"/>
      <c r="PJL41" s="29"/>
      <c r="PJM41" s="30"/>
      <c r="PJN41" s="29"/>
      <c r="PJO41" s="30"/>
      <c r="PJP41" s="29"/>
      <c r="PJQ41" s="30"/>
      <c r="PJR41" s="29"/>
      <c r="PJS41" s="30"/>
      <c r="PJT41" s="29"/>
      <c r="PJU41" s="30"/>
      <c r="PJV41" s="29"/>
      <c r="PJW41" s="30"/>
      <c r="PJX41" s="29"/>
      <c r="PJY41" s="30"/>
      <c r="PJZ41" s="29"/>
      <c r="PKA41" s="30"/>
      <c r="PKB41" s="29"/>
      <c r="PKC41" s="30"/>
      <c r="PKD41" s="29"/>
      <c r="PKE41" s="30"/>
      <c r="PKF41" s="29"/>
      <c r="PKG41" s="30"/>
      <c r="PKH41" s="29"/>
      <c r="PKI41" s="30"/>
      <c r="PKJ41" s="29"/>
      <c r="PKK41" s="30"/>
      <c r="PKL41" s="29"/>
      <c r="PKM41" s="30"/>
      <c r="PKN41" s="29"/>
      <c r="PKO41" s="30"/>
      <c r="PKP41" s="29"/>
      <c r="PKQ41" s="30"/>
      <c r="PKR41" s="29"/>
      <c r="PKS41" s="30"/>
      <c r="PKT41" s="29"/>
      <c r="PKU41" s="30"/>
      <c r="PKV41" s="29"/>
      <c r="PKW41" s="30"/>
      <c r="PKX41" s="29"/>
      <c r="PKY41" s="30"/>
      <c r="PKZ41" s="29"/>
      <c r="PLA41" s="30"/>
      <c r="PLB41" s="29"/>
      <c r="PLC41" s="30"/>
      <c r="PLD41" s="29"/>
      <c r="PLE41" s="30"/>
      <c r="PLF41" s="29"/>
      <c r="PLG41" s="30"/>
      <c r="PLH41" s="29"/>
      <c r="PLI41" s="30"/>
      <c r="PLJ41" s="29"/>
      <c r="PLK41" s="30"/>
      <c r="PLL41" s="29"/>
      <c r="PLM41" s="30"/>
      <c r="PLN41" s="29"/>
      <c r="PLO41" s="30"/>
      <c r="PLP41" s="29"/>
      <c r="PLQ41" s="30"/>
      <c r="PLR41" s="29"/>
      <c r="PLS41" s="30"/>
      <c r="PLT41" s="29"/>
      <c r="PLU41" s="30"/>
      <c r="PLV41" s="29"/>
      <c r="PLW41" s="30"/>
      <c r="PLX41" s="29"/>
      <c r="PLY41" s="30"/>
      <c r="PLZ41" s="29"/>
      <c r="PMA41" s="30"/>
      <c r="PMB41" s="29"/>
      <c r="PMC41" s="30"/>
      <c r="PMD41" s="29"/>
      <c r="PME41" s="30"/>
      <c r="PMF41" s="29"/>
      <c r="PMG41" s="30"/>
      <c r="PMH41" s="29"/>
      <c r="PMI41" s="30"/>
      <c r="PMJ41" s="29"/>
      <c r="PMK41" s="30"/>
      <c r="PML41" s="29"/>
      <c r="PMM41" s="30"/>
      <c r="PMN41" s="29"/>
      <c r="PMO41" s="30"/>
      <c r="PMP41" s="29"/>
      <c r="PMQ41" s="30"/>
      <c r="PMR41" s="29"/>
      <c r="PMS41" s="30"/>
      <c r="PMT41" s="29"/>
      <c r="PMU41" s="30"/>
      <c r="PMV41" s="29"/>
      <c r="PMW41" s="30"/>
      <c r="PMX41" s="29"/>
      <c r="PMY41" s="30"/>
      <c r="PMZ41" s="29"/>
      <c r="PNA41" s="30"/>
      <c r="PNB41" s="29"/>
      <c r="PNC41" s="30"/>
      <c r="PND41" s="29"/>
      <c r="PNE41" s="30"/>
      <c r="PNF41" s="29"/>
      <c r="PNG41" s="30"/>
      <c r="PNH41" s="29"/>
      <c r="PNI41" s="30"/>
      <c r="PNJ41" s="29"/>
      <c r="PNK41" s="30"/>
      <c r="PNL41" s="29"/>
      <c r="PNM41" s="30"/>
      <c r="PNN41" s="29"/>
      <c r="PNO41" s="30"/>
      <c r="PNP41" s="29"/>
      <c r="PNQ41" s="30"/>
      <c r="PNR41" s="29"/>
      <c r="PNS41" s="30"/>
      <c r="PNT41" s="29"/>
      <c r="PNU41" s="30"/>
      <c r="PNV41" s="29"/>
      <c r="PNW41" s="30"/>
      <c r="PNX41" s="29"/>
      <c r="PNY41" s="30"/>
      <c r="PNZ41" s="29"/>
      <c r="POA41" s="30"/>
      <c r="POB41" s="29"/>
      <c r="POC41" s="30"/>
      <c r="POD41" s="29"/>
      <c r="POE41" s="30"/>
      <c r="POF41" s="29"/>
      <c r="POG41" s="30"/>
      <c r="POH41" s="29"/>
      <c r="POI41" s="30"/>
      <c r="POJ41" s="29"/>
      <c r="POK41" s="30"/>
      <c r="POL41" s="29"/>
      <c r="POM41" s="30"/>
      <c r="PON41" s="29"/>
      <c r="POO41" s="30"/>
      <c r="POP41" s="29"/>
      <c r="POQ41" s="30"/>
      <c r="POR41" s="29"/>
      <c r="POS41" s="30"/>
      <c r="POT41" s="29"/>
      <c r="POU41" s="30"/>
      <c r="POV41" s="29"/>
      <c r="POW41" s="30"/>
      <c r="POX41" s="29"/>
      <c r="POY41" s="30"/>
      <c r="POZ41" s="29"/>
      <c r="PPA41" s="30"/>
      <c r="PPB41" s="29"/>
      <c r="PPC41" s="30"/>
      <c r="PPD41" s="29"/>
      <c r="PPE41" s="30"/>
      <c r="PPF41" s="29"/>
      <c r="PPG41" s="30"/>
      <c r="PPH41" s="29"/>
      <c r="PPI41" s="30"/>
      <c r="PPJ41" s="29"/>
      <c r="PPK41" s="30"/>
      <c r="PPL41" s="29"/>
      <c r="PPM41" s="30"/>
      <c r="PPN41" s="29"/>
      <c r="PPO41" s="30"/>
      <c r="PPP41" s="29"/>
      <c r="PPQ41" s="30"/>
      <c r="PPR41" s="29"/>
      <c r="PPS41" s="30"/>
      <c r="PPT41" s="29"/>
      <c r="PPU41" s="30"/>
      <c r="PPV41" s="29"/>
      <c r="PPW41" s="30"/>
      <c r="PPX41" s="29"/>
      <c r="PPY41" s="30"/>
      <c r="PPZ41" s="29"/>
      <c r="PQA41" s="30"/>
      <c r="PQB41" s="29"/>
      <c r="PQC41" s="30"/>
      <c r="PQD41" s="29"/>
      <c r="PQE41" s="30"/>
      <c r="PQF41" s="29"/>
      <c r="PQG41" s="30"/>
      <c r="PQH41" s="29"/>
      <c r="PQI41" s="30"/>
      <c r="PQJ41" s="29"/>
      <c r="PQK41" s="30"/>
      <c r="PQL41" s="29"/>
      <c r="PQM41" s="30"/>
      <c r="PQN41" s="29"/>
      <c r="PQO41" s="30"/>
      <c r="PQP41" s="29"/>
      <c r="PQQ41" s="30"/>
      <c r="PQR41" s="29"/>
      <c r="PQS41" s="30"/>
      <c r="PQT41" s="29"/>
      <c r="PQU41" s="30"/>
      <c r="PQV41" s="29"/>
      <c r="PQW41" s="30"/>
      <c r="PQX41" s="29"/>
      <c r="PQY41" s="30"/>
      <c r="PQZ41" s="29"/>
      <c r="PRA41" s="30"/>
      <c r="PRB41" s="29"/>
      <c r="PRC41" s="30"/>
      <c r="PRD41" s="29"/>
      <c r="PRE41" s="30"/>
      <c r="PRF41" s="29"/>
      <c r="PRG41" s="30"/>
      <c r="PRH41" s="29"/>
      <c r="PRI41" s="30"/>
      <c r="PRJ41" s="29"/>
      <c r="PRK41" s="30"/>
      <c r="PRL41" s="29"/>
      <c r="PRM41" s="30"/>
      <c r="PRN41" s="29"/>
      <c r="PRO41" s="30"/>
      <c r="PRP41" s="29"/>
      <c r="PRQ41" s="30"/>
      <c r="PRR41" s="29"/>
      <c r="PRS41" s="30"/>
      <c r="PRT41" s="29"/>
      <c r="PRU41" s="30"/>
      <c r="PRV41" s="29"/>
      <c r="PRW41" s="30"/>
      <c r="PRX41" s="29"/>
      <c r="PRY41" s="30"/>
      <c r="PRZ41" s="29"/>
      <c r="PSA41" s="30"/>
      <c r="PSB41" s="29"/>
      <c r="PSC41" s="30"/>
      <c r="PSD41" s="29"/>
      <c r="PSE41" s="30"/>
      <c r="PSF41" s="29"/>
      <c r="PSG41" s="30"/>
      <c r="PSH41" s="29"/>
      <c r="PSI41" s="30"/>
      <c r="PSJ41" s="29"/>
      <c r="PSK41" s="30"/>
      <c r="PSL41" s="29"/>
      <c r="PSM41" s="30"/>
      <c r="PSN41" s="29"/>
      <c r="PSO41" s="30"/>
      <c r="PSP41" s="29"/>
      <c r="PSQ41" s="30"/>
      <c r="PSR41" s="29"/>
      <c r="PSS41" s="30"/>
      <c r="PST41" s="29"/>
      <c r="PSU41" s="30"/>
      <c r="PSV41" s="29"/>
      <c r="PSW41" s="30"/>
      <c r="PSX41" s="29"/>
      <c r="PSY41" s="30"/>
      <c r="PSZ41" s="29"/>
      <c r="PTA41" s="30"/>
      <c r="PTB41" s="29"/>
      <c r="PTC41" s="30"/>
      <c r="PTD41" s="29"/>
      <c r="PTE41" s="30"/>
      <c r="PTF41" s="29"/>
      <c r="PTG41" s="30"/>
      <c r="PTH41" s="29"/>
      <c r="PTI41" s="30"/>
      <c r="PTJ41" s="29"/>
      <c r="PTK41" s="30"/>
      <c r="PTL41" s="29"/>
      <c r="PTM41" s="30"/>
      <c r="PTN41" s="29"/>
      <c r="PTO41" s="30"/>
      <c r="PTP41" s="29"/>
      <c r="PTQ41" s="30"/>
      <c r="PTR41" s="29"/>
      <c r="PTS41" s="30"/>
      <c r="PTT41" s="29"/>
      <c r="PTU41" s="30"/>
      <c r="PTV41" s="29"/>
      <c r="PTW41" s="30"/>
      <c r="PTX41" s="29"/>
      <c r="PTY41" s="30"/>
      <c r="PTZ41" s="29"/>
      <c r="PUA41" s="30"/>
      <c r="PUB41" s="29"/>
      <c r="PUC41" s="30"/>
      <c r="PUD41" s="29"/>
      <c r="PUE41" s="30"/>
      <c r="PUF41" s="29"/>
      <c r="PUG41" s="30"/>
      <c r="PUH41" s="29"/>
      <c r="PUI41" s="30"/>
      <c r="PUJ41" s="29"/>
      <c r="PUK41" s="30"/>
      <c r="PUL41" s="29"/>
      <c r="PUM41" s="30"/>
      <c r="PUN41" s="29"/>
      <c r="PUO41" s="30"/>
      <c r="PUP41" s="29"/>
      <c r="PUQ41" s="30"/>
      <c r="PUR41" s="29"/>
      <c r="PUS41" s="30"/>
      <c r="PUT41" s="29"/>
      <c r="PUU41" s="30"/>
      <c r="PUV41" s="29"/>
      <c r="PUW41" s="30"/>
      <c r="PUX41" s="29"/>
      <c r="PUY41" s="30"/>
      <c r="PUZ41" s="29"/>
      <c r="PVA41" s="30"/>
      <c r="PVB41" s="29"/>
      <c r="PVC41" s="30"/>
      <c r="PVD41" s="29"/>
      <c r="PVE41" s="30"/>
      <c r="PVF41" s="29"/>
      <c r="PVG41" s="30"/>
      <c r="PVH41" s="29"/>
      <c r="PVI41" s="30"/>
      <c r="PVJ41" s="29"/>
      <c r="PVK41" s="30"/>
      <c r="PVL41" s="29"/>
      <c r="PVM41" s="30"/>
      <c r="PVN41" s="29"/>
      <c r="PVO41" s="30"/>
      <c r="PVP41" s="29"/>
      <c r="PVQ41" s="30"/>
      <c r="PVR41" s="29"/>
      <c r="PVS41" s="30"/>
      <c r="PVT41" s="29"/>
      <c r="PVU41" s="30"/>
      <c r="PVV41" s="29"/>
      <c r="PVW41" s="30"/>
      <c r="PVX41" s="29"/>
      <c r="PVY41" s="30"/>
      <c r="PVZ41" s="29"/>
      <c r="PWA41" s="30"/>
      <c r="PWB41" s="29"/>
      <c r="PWC41" s="30"/>
      <c r="PWD41" s="29"/>
      <c r="PWE41" s="30"/>
      <c r="PWF41" s="29"/>
      <c r="PWG41" s="30"/>
      <c r="PWH41" s="29"/>
      <c r="PWI41" s="30"/>
      <c r="PWJ41" s="29"/>
      <c r="PWK41" s="30"/>
      <c r="PWL41" s="29"/>
      <c r="PWM41" s="30"/>
      <c r="PWN41" s="29"/>
      <c r="PWO41" s="30"/>
      <c r="PWP41" s="29"/>
      <c r="PWQ41" s="30"/>
      <c r="PWR41" s="29"/>
      <c r="PWS41" s="30"/>
      <c r="PWT41" s="29"/>
      <c r="PWU41" s="30"/>
      <c r="PWV41" s="29"/>
      <c r="PWW41" s="30"/>
      <c r="PWX41" s="29"/>
      <c r="PWY41" s="30"/>
      <c r="PWZ41" s="29"/>
      <c r="PXA41" s="30"/>
      <c r="PXB41" s="29"/>
      <c r="PXC41" s="30"/>
      <c r="PXD41" s="29"/>
      <c r="PXE41" s="30"/>
      <c r="PXF41" s="29"/>
      <c r="PXG41" s="30"/>
      <c r="PXH41" s="29"/>
      <c r="PXI41" s="30"/>
      <c r="PXJ41" s="29"/>
      <c r="PXK41" s="30"/>
      <c r="PXL41" s="29"/>
      <c r="PXM41" s="30"/>
      <c r="PXN41" s="29"/>
      <c r="PXO41" s="30"/>
      <c r="PXP41" s="29"/>
      <c r="PXQ41" s="30"/>
      <c r="PXR41" s="29"/>
      <c r="PXS41" s="30"/>
      <c r="PXT41" s="29"/>
      <c r="PXU41" s="30"/>
      <c r="PXV41" s="29"/>
      <c r="PXW41" s="30"/>
      <c r="PXX41" s="29"/>
      <c r="PXY41" s="30"/>
      <c r="PXZ41" s="29"/>
      <c r="PYA41" s="30"/>
      <c r="PYB41" s="29"/>
      <c r="PYC41" s="30"/>
      <c r="PYD41" s="29"/>
      <c r="PYE41" s="30"/>
      <c r="PYF41" s="29"/>
      <c r="PYG41" s="30"/>
      <c r="PYH41" s="29"/>
      <c r="PYI41" s="30"/>
      <c r="PYJ41" s="29"/>
      <c r="PYK41" s="30"/>
      <c r="PYL41" s="29"/>
      <c r="PYM41" s="30"/>
      <c r="PYN41" s="29"/>
      <c r="PYO41" s="30"/>
      <c r="PYP41" s="29"/>
      <c r="PYQ41" s="30"/>
      <c r="PYR41" s="29"/>
      <c r="PYS41" s="30"/>
      <c r="PYT41" s="29"/>
      <c r="PYU41" s="30"/>
      <c r="PYV41" s="29"/>
      <c r="PYW41" s="30"/>
      <c r="PYX41" s="29"/>
      <c r="PYY41" s="30"/>
      <c r="PYZ41" s="29"/>
      <c r="PZA41" s="30"/>
      <c r="PZB41" s="29"/>
      <c r="PZC41" s="30"/>
      <c r="PZD41" s="29"/>
      <c r="PZE41" s="30"/>
      <c r="PZF41" s="29"/>
      <c r="PZG41" s="30"/>
      <c r="PZH41" s="29"/>
      <c r="PZI41" s="30"/>
      <c r="PZJ41" s="29"/>
      <c r="PZK41" s="30"/>
      <c r="PZL41" s="29"/>
      <c r="PZM41" s="30"/>
      <c r="PZN41" s="29"/>
      <c r="PZO41" s="30"/>
      <c r="PZP41" s="29"/>
      <c r="PZQ41" s="30"/>
      <c r="PZR41" s="29"/>
      <c r="PZS41" s="30"/>
      <c r="PZT41" s="29"/>
      <c r="PZU41" s="30"/>
      <c r="PZV41" s="29"/>
      <c r="PZW41" s="30"/>
      <c r="PZX41" s="29"/>
      <c r="PZY41" s="30"/>
      <c r="PZZ41" s="29"/>
      <c r="QAA41" s="30"/>
      <c r="QAB41" s="29"/>
      <c r="QAC41" s="30"/>
      <c r="QAD41" s="29"/>
      <c r="QAE41" s="30"/>
      <c r="QAF41" s="29"/>
      <c r="QAG41" s="30"/>
      <c r="QAH41" s="29"/>
      <c r="QAI41" s="30"/>
      <c r="QAJ41" s="29"/>
      <c r="QAK41" s="30"/>
      <c r="QAL41" s="29"/>
      <c r="QAM41" s="30"/>
      <c r="QAN41" s="29"/>
      <c r="QAO41" s="30"/>
      <c r="QAP41" s="29"/>
      <c r="QAQ41" s="30"/>
      <c r="QAR41" s="29"/>
      <c r="QAS41" s="30"/>
      <c r="QAT41" s="29"/>
      <c r="QAU41" s="30"/>
      <c r="QAV41" s="29"/>
      <c r="QAW41" s="30"/>
      <c r="QAX41" s="29"/>
      <c r="QAY41" s="30"/>
      <c r="QAZ41" s="29"/>
      <c r="QBA41" s="30"/>
      <c r="QBB41" s="29"/>
      <c r="QBC41" s="30"/>
      <c r="QBD41" s="29"/>
      <c r="QBE41" s="30"/>
      <c r="QBF41" s="29"/>
      <c r="QBG41" s="30"/>
      <c r="QBH41" s="29"/>
      <c r="QBI41" s="30"/>
      <c r="QBJ41" s="29"/>
      <c r="QBK41" s="30"/>
      <c r="QBL41" s="29"/>
      <c r="QBM41" s="30"/>
      <c r="QBN41" s="29"/>
      <c r="QBO41" s="30"/>
      <c r="QBP41" s="29"/>
      <c r="QBQ41" s="30"/>
      <c r="QBR41" s="29"/>
      <c r="QBS41" s="30"/>
      <c r="QBT41" s="29"/>
      <c r="QBU41" s="30"/>
      <c r="QBV41" s="29"/>
      <c r="QBW41" s="30"/>
      <c r="QBX41" s="29"/>
      <c r="QBY41" s="30"/>
      <c r="QBZ41" s="29"/>
      <c r="QCA41" s="30"/>
      <c r="QCB41" s="29"/>
      <c r="QCC41" s="30"/>
      <c r="QCD41" s="29"/>
      <c r="QCE41" s="30"/>
      <c r="QCF41" s="29"/>
      <c r="QCG41" s="30"/>
      <c r="QCH41" s="29"/>
      <c r="QCI41" s="30"/>
      <c r="QCJ41" s="29"/>
      <c r="QCK41" s="30"/>
      <c r="QCL41" s="29"/>
      <c r="QCM41" s="30"/>
      <c r="QCN41" s="29"/>
      <c r="QCO41" s="30"/>
      <c r="QCP41" s="29"/>
      <c r="QCQ41" s="30"/>
      <c r="QCR41" s="29"/>
      <c r="QCS41" s="30"/>
      <c r="QCT41" s="29"/>
      <c r="QCU41" s="30"/>
      <c r="QCV41" s="29"/>
      <c r="QCW41" s="30"/>
      <c r="QCX41" s="29"/>
      <c r="QCY41" s="30"/>
      <c r="QCZ41" s="29"/>
      <c r="QDA41" s="30"/>
      <c r="QDB41" s="29"/>
      <c r="QDC41" s="30"/>
      <c r="QDD41" s="29"/>
      <c r="QDE41" s="30"/>
      <c r="QDF41" s="29"/>
      <c r="QDG41" s="30"/>
      <c r="QDH41" s="29"/>
      <c r="QDI41" s="30"/>
      <c r="QDJ41" s="29"/>
      <c r="QDK41" s="30"/>
      <c r="QDL41" s="29"/>
      <c r="QDM41" s="30"/>
      <c r="QDN41" s="29"/>
      <c r="QDO41" s="30"/>
      <c r="QDP41" s="29"/>
      <c r="QDQ41" s="30"/>
      <c r="QDR41" s="29"/>
      <c r="QDS41" s="30"/>
      <c r="QDT41" s="29"/>
      <c r="QDU41" s="30"/>
      <c r="QDV41" s="29"/>
      <c r="QDW41" s="30"/>
      <c r="QDX41" s="29"/>
      <c r="QDY41" s="30"/>
      <c r="QDZ41" s="29"/>
      <c r="QEA41" s="30"/>
      <c r="QEB41" s="29"/>
      <c r="QEC41" s="30"/>
      <c r="QED41" s="29"/>
      <c r="QEE41" s="30"/>
      <c r="QEF41" s="29"/>
      <c r="QEG41" s="30"/>
      <c r="QEH41" s="29"/>
      <c r="QEI41" s="30"/>
      <c r="QEJ41" s="29"/>
      <c r="QEK41" s="30"/>
      <c r="QEL41" s="29"/>
      <c r="QEM41" s="30"/>
      <c r="QEN41" s="29"/>
      <c r="QEO41" s="30"/>
      <c r="QEP41" s="29"/>
      <c r="QEQ41" s="30"/>
      <c r="QER41" s="29"/>
      <c r="QES41" s="30"/>
      <c r="QET41" s="29"/>
      <c r="QEU41" s="30"/>
      <c r="QEV41" s="29"/>
      <c r="QEW41" s="30"/>
      <c r="QEX41" s="29"/>
      <c r="QEY41" s="30"/>
      <c r="QEZ41" s="29"/>
      <c r="QFA41" s="30"/>
      <c r="QFB41" s="29"/>
      <c r="QFC41" s="30"/>
      <c r="QFD41" s="29"/>
      <c r="QFE41" s="30"/>
      <c r="QFF41" s="29"/>
      <c r="QFG41" s="30"/>
      <c r="QFH41" s="29"/>
      <c r="QFI41" s="30"/>
      <c r="QFJ41" s="29"/>
      <c r="QFK41" s="30"/>
      <c r="QFL41" s="29"/>
      <c r="QFM41" s="30"/>
      <c r="QFN41" s="29"/>
      <c r="QFO41" s="30"/>
      <c r="QFP41" s="29"/>
      <c r="QFQ41" s="30"/>
      <c r="QFR41" s="29"/>
      <c r="QFS41" s="30"/>
      <c r="QFT41" s="29"/>
      <c r="QFU41" s="30"/>
      <c r="QFV41" s="29"/>
      <c r="QFW41" s="30"/>
      <c r="QFX41" s="29"/>
      <c r="QFY41" s="30"/>
      <c r="QFZ41" s="29"/>
      <c r="QGA41" s="30"/>
      <c r="QGB41" s="29"/>
      <c r="QGC41" s="30"/>
      <c r="QGD41" s="29"/>
      <c r="QGE41" s="30"/>
      <c r="QGF41" s="29"/>
      <c r="QGG41" s="30"/>
      <c r="QGH41" s="29"/>
      <c r="QGI41" s="30"/>
      <c r="QGJ41" s="29"/>
      <c r="QGK41" s="30"/>
      <c r="QGL41" s="29"/>
      <c r="QGM41" s="30"/>
      <c r="QGN41" s="29"/>
      <c r="QGO41" s="30"/>
      <c r="QGP41" s="29"/>
      <c r="QGQ41" s="30"/>
      <c r="QGR41" s="29"/>
      <c r="QGS41" s="30"/>
      <c r="QGT41" s="29"/>
      <c r="QGU41" s="30"/>
      <c r="QGV41" s="29"/>
      <c r="QGW41" s="30"/>
      <c r="QGX41" s="29"/>
      <c r="QGY41" s="30"/>
      <c r="QGZ41" s="29"/>
      <c r="QHA41" s="30"/>
      <c r="QHB41" s="29"/>
      <c r="QHC41" s="30"/>
      <c r="QHD41" s="29"/>
      <c r="QHE41" s="30"/>
      <c r="QHF41" s="29"/>
      <c r="QHG41" s="30"/>
      <c r="QHH41" s="29"/>
      <c r="QHI41" s="30"/>
      <c r="QHJ41" s="29"/>
      <c r="QHK41" s="30"/>
      <c r="QHL41" s="29"/>
      <c r="QHM41" s="30"/>
      <c r="QHN41" s="29"/>
      <c r="QHO41" s="30"/>
      <c r="QHP41" s="29"/>
      <c r="QHQ41" s="30"/>
      <c r="QHR41" s="29"/>
      <c r="QHS41" s="30"/>
      <c r="QHT41" s="29"/>
      <c r="QHU41" s="30"/>
      <c r="QHV41" s="29"/>
      <c r="QHW41" s="30"/>
      <c r="QHX41" s="29"/>
      <c r="QHY41" s="30"/>
      <c r="QHZ41" s="29"/>
      <c r="QIA41" s="30"/>
      <c r="QIB41" s="29"/>
      <c r="QIC41" s="30"/>
      <c r="QID41" s="29"/>
      <c r="QIE41" s="30"/>
      <c r="QIF41" s="29"/>
      <c r="QIG41" s="30"/>
      <c r="QIH41" s="29"/>
      <c r="QII41" s="30"/>
      <c r="QIJ41" s="29"/>
      <c r="QIK41" s="30"/>
      <c r="QIL41" s="29"/>
      <c r="QIM41" s="30"/>
      <c r="QIN41" s="29"/>
      <c r="QIO41" s="30"/>
      <c r="QIP41" s="29"/>
      <c r="QIQ41" s="30"/>
      <c r="QIR41" s="29"/>
      <c r="QIS41" s="30"/>
      <c r="QIT41" s="29"/>
      <c r="QIU41" s="30"/>
      <c r="QIV41" s="29"/>
      <c r="QIW41" s="30"/>
      <c r="QIX41" s="29"/>
      <c r="QIY41" s="30"/>
      <c r="QIZ41" s="29"/>
      <c r="QJA41" s="30"/>
      <c r="QJB41" s="29"/>
      <c r="QJC41" s="30"/>
      <c r="QJD41" s="29"/>
      <c r="QJE41" s="30"/>
      <c r="QJF41" s="29"/>
      <c r="QJG41" s="30"/>
      <c r="QJH41" s="29"/>
      <c r="QJI41" s="30"/>
      <c r="QJJ41" s="29"/>
      <c r="QJK41" s="30"/>
      <c r="QJL41" s="29"/>
      <c r="QJM41" s="30"/>
      <c r="QJN41" s="29"/>
      <c r="QJO41" s="30"/>
      <c r="QJP41" s="29"/>
      <c r="QJQ41" s="30"/>
      <c r="QJR41" s="29"/>
      <c r="QJS41" s="30"/>
      <c r="QJT41" s="29"/>
      <c r="QJU41" s="30"/>
      <c r="QJV41" s="29"/>
      <c r="QJW41" s="30"/>
      <c r="QJX41" s="29"/>
      <c r="QJY41" s="30"/>
      <c r="QJZ41" s="29"/>
      <c r="QKA41" s="30"/>
      <c r="QKB41" s="29"/>
      <c r="QKC41" s="30"/>
      <c r="QKD41" s="29"/>
      <c r="QKE41" s="30"/>
      <c r="QKF41" s="29"/>
      <c r="QKG41" s="30"/>
      <c r="QKH41" s="29"/>
      <c r="QKI41" s="30"/>
      <c r="QKJ41" s="29"/>
      <c r="QKK41" s="30"/>
      <c r="QKL41" s="29"/>
      <c r="QKM41" s="30"/>
      <c r="QKN41" s="29"/>
      <c r="QKO41" s="30"/>
      <c r="QKP41" s="29"/>
      <c r="QKQ41" s="30"/>
      <c r="QKR41" s="29"/>
      <c r="QKS41" s="30"/>
      <c r="QKT41" s="29"/>
      <c r="QKU41" s="30"/>
      <c r="QKV41" s="29"/>
      <c r="QKW41" s="30"/>
      <c r="QKX41" s="29"/>
      <c r="QKY41" s="30"/>
      <c r="QKZ41" s="29"/>
      <c r="QLA41" s="30"/>
      <c r="QLB41" s="29"/>
      <c r="QLC41" s="30"/>
      <c r="QLD41" s="29"/>
      <c r="QLE41" s="30"/>
      <c r="QLF41" s="29"/>
      <c r="QLG41" s="30"/>
      <c r="QLH41" s="29"/>
      <c r="QLI41" s="30"/>
      <c r="QLJ41" s="29"/>
      <c r="QLK41" s="30"/>
      <c r="QLL41" s="29"/>
      <c r="QLM41" s="30"/>
      <c r="QLN41" s="29"/>
      <c r="QLO41" s="30"/>
      <c r="QLP41" s="29"/>
      <c r="QLQ41" s="30"/>
      <c r="QLR41" s="29"/>
      <c r="QLS41" s="30"/>
      <c r="QLT41" s="29"/>
      <c r="QLU41" s="30"/>
      <c r="QLV41" s="29"/>
      <c r="QLW41" s="30"/>
      <c r="QLX41" s="29"/>
      <c r="QLY41" s="30"/>
      <c r="QLZ41" s="29"/>
      <c r="QMA41" s="30"/>
      <c r="QMB41" s="29"/>
      <c r="QMC41" s="30"/>
      <c r="QMD41" s="29"/>
      <c r="QME41" s="30"/>
      <c r="QMF41" s="29"/>
      <c r="QMG41" s="30"/>
      <c r="QMH41" s="29"/>
      <c r="QMI41" s="30"/>
      <c r="QMJ41" s="29"/>
      <c r="QMK41" s="30"/>
      <c r="QML41" s="29"/>
      <c r="QMM41" s="30"/>
      <c r="QMN41" s="29"/>
      <c r="QMO41" s="30"/>
      <c r="QMP41" s="29"/>
      <c r="QMQ41" s="30"/>
      <c r="QMR41" s="29"/>
      <c r="QMS41" s="30"/>
      <c r="QMT41" s="29"/>
      <c r="QMU41" s="30"/>
      <c r="QMV41" s="29"/>
      <c r="QMW41" s="30"/>
      <c r="QMX41" s="29"/>
      <c r="QMY41" s="30"/>
      <c r="QMZ41" s="29"/>
      <c r="QNA41" s="30"/>
      <c r="QNB41" s="29"/>
      <c r="QNC41" s="30"/>
      <c r="QND41" s="29"/>
      <c r="QNE41" s="30"/>
      <c r="QNF41" s="29"/>
      <c r="QNG41" s="30"/>
      <c r="QNH41" s="29"/>
      <c r="QNI41" s="30"/>
      <c r="QNJ41" s="29"/>
      <c r="QNK41" s="30"/>
      <c r="QNL41" s="29"/>
      <c r="QNM41" s="30"/>
      <c r="QNN41" s="29"/>
      <c r="QNO41" s="30"/>
      <c r="QNP41" s="29"/>
      <c r="QNQ41" s="30"/>
      <c r="QNR41" s="29"/>
      <c r="QNS41" s="30"/>
      <c r="QNT41" s="29"/>
      <c r="QNU41" s="30"/>
      <c r="QNV41" s="29"/>
      <c r="QNW41" s="30"/>
      <c r="QNX41" s="29"/>
      <c r="QNY41" s="30"/>
      <c r="QNZ41" s="29"/>
      <c r="QOA41" s="30"/>
      <c r="QOB41" s="29"/>
      <c r="QOC41" s="30"/>
      <c r="QOD41" s="29"/>
      <c r="QOE41" s="30"/>
      <c r="QOF41" s="29"/>
      <c r="QOG41" s="30"/>
      <c r="QOH41" s="29"/>
      <c r="QOI41" s="30"/>
      <c r="QOJ41" s="29"/>
      <c r="QOK41" s="30"/>
      <c r="QOL41" s="29"/>
      <c r="QOM41" s="30"/>
      <c r="QON41" s="29"/>
      <c r="QOO41" s="30"/>
      <c r="QOP41" s="29"/>
      <c r="QOQ41" s="30"/>
      <c r="QOR41" s="29"/>
      <c r="QOS41" s="30"/>
      <c r="QOT41" s="29"/>
      <c r="QOU41" s="30"/>
      <c r="QOV41" s="29"/>
      <c r="QOW41" s="30"/>
      <c r="QOX41" s="29"/>
      <c r="QOY41" s="30"/>
      <c r="QOZ41" s="29"/>
      <c r="QPA41" s="30"/>
      <c r="QPB41" s="29"/>
      <c r="QPC41" s="30"/>
      <c r="QPD41" s="29"/>
      <c r="QPE41" s="30"/>
      <c r="QPF41" s="29"/>
      <c r="QPG41" s="30"/>
      <c r="QPH41" s="29"/>
      <c r="QPI41" s="30"/>
      <c r="QPJ41" s="29"/>
      <c r="QPK41" s="30"/>
      <c r="QPL41" s="29"/>
      <c r="QPM41" s="30"/>
      <c r="QPN41" s="29"/>
      <c r="QPO41" s="30"/>
      <c r="QPP41" s="29"/>
      <c r="QPQ41" s="30"/>
      <c r="QPR41" s="29"/>
      <c r="QPS41" s="30"/>
      <c r="QPT41" s="29"/>
      <c r="QPU41" s="30"/>
      <c r="QPV41" s="29"/>
      <c r="QPW41" s="30"/>
      <c r="QPX41" s="29"/>
      <c r="QPY41" s="30"/>
      <c r="QPZ41" s="29"/>
      <c r="QQA41" s="30"/>
      <c r="QQB41" s="29"/>
      <c r="QQC41" s="30"/>
      <c r="QQD41" s="29"/>
      <c r="QQE41" s="30"/>
      <c r="QQF41" s="29"/>
      <c r="QQG41" s="30"/>
      <c r="QQH41" s="29"/>
      <c r="QQI41" s="30"/>
      <c r="QQJ41" s="29"/>
      <c r="QQK41" s="30"/>
      <c r="QQL41" s="29"/>
      <c r="QQM41" s="30"/>
      <c r="QQN41" s="29"/>
      <c r="QQO41" s="30"/>
      <c r="QQP41" s="29"/>
      <c r="QQQ41" s="30"/>
      <c r="QQR41" s="29"/>
      <c r="QQS41" s="30"/>
      <c r="QQT41" s="29"/>
      <c r="QQU41" s="30"/>
      <c r="QQV41" s="29"/>
      <c r="QQW41" s="30"/>
      <c r="QQX41" s="29"/>
      <c r="QQY41" s="30"/>
      <c r="QQZ41" s="29"/>
      <c r="QRA41" s="30"/>
      <c r="QRB41" s="29"/>
      <c r="QRC41" s="30"/>
      <c r="QRD41" s="29"/>
      <c r="QRE41" s="30"/>
      <c r="QRF41" s="29"/>
      <c r="QRG41" s="30"/>
      <c r="QRH41" s="29"/>
      <c r="QRI41" s="30"/>
      <c r="QRJ41" s="29"/>
      <c r="QRK41" s="30"/>
      <c r="QRL41" s="29"/>
      <c r="QRM41" s="30"/>
      <c r="QRN41" s="29"/>
      <c r="QRO41" s="30"/>
      <c r="QRP41" s="29"/>
      <c r="QRQ41" s="30"/>
      <c r="QRR41" s="29"/>
      <c r="QRS41" s="30"/>
      <c r="QRT41" s="29"/>
      <c r="QRU41" s="30"/>
      <c r="QRV41" s="29"/>
      <c r="QRW41" s="30"/>
      <c r="QRX41" s="29"/>
      <c r="QRY41" s="30"/>
      <c r="QRZ41" s="29"/>
      <c r="QSA41" s="30"/>
      <c r="QSB41" s="29"/>
      <c r="QSC41" s="30"/>
      <c r="QSD41" s="29"/>
      <c r="QSE41" s="30"/>
      <c r="QSF41" s="29"/>
      <c r="QSG41" s="30"/>
      <c r="QSH41" s="29"/>
      <c r="QSI41" s="30"/>
      <c r="QSJ41" s="29"/>
      <c r="QSK41" s="30"/>
      <c r="QSL41" s="29"/>
      <c r="QSM41" s="30"/>
      <c r="QSN41" s="29"/>
      <c r="QSO41" s="30"/>
      <c r="QSP41" s="29"/>
      <c r="QSQ41" s="30"/>
      <c r="QSR41" s="29"/>
      <c r="QSS41" s="30"/>
      <c r="QST41" s="29"/>
      <c r="QSU41" s="30"/>
      <c r="QSV41" s="29"/>
      <c r="QSW41" s="30"/>
      <c r="QSX41" s="29"/>
      <c r="QSY41" s="30"/>
      <c r="QSZ41" s="29"/>
      <c r="QTA41" s="30"/>
      <c r="QTB41" s="29"/>
      <c r="QTC41" s="30"/>
      <c r="QTD41" s="29"/>
      <c r="QTE41" s="30"/>
      <c r="QTF41" s="29"/>
      <c r="QTG41" s="30"/>
      <c r="QTH41" s="29"/>
      <c r="QTI41" s="30"/>
      <c r="QTJ41" s="29"/>
      <c r="QTK41" s="30"/>
      <c r="QTL41" s="29"/>
      <c r="QTM41" s="30"/>
      <c r="QTN41" s="29"/>
      <c r="QTO41" s="30"/>
      <c r="QTP41" s="29"/>
      <c r="QTQ41" s="30"/>
      <c r="QTR41" s="29"/>
      <c r="QTS41" s="30"/>
      <c r="QTT41" s="29"/>
      <c r="QTU41" s="30"/>
      <c r="QTV41" s="29"/>
      <c r="QTW41" s="30"/>
      <c r="QTX41" s="29"/>
      <c r="QTY41" s="30"/>
      <c r="QTZ41" s="29"/>
      <c r="QUA41" s="30"/>
      <c r="QUB41" s="29"/>
      <c r="QUC41" s="30"/>
      <c r="QUD41" s="29"/>
      <c r="QUE41" s="30"/>
      <c r="QUF41" s="29"/>
      <c r="QUG41" s="30"/>
      <c r="QUH41" s="29"/>
      <c r="QUI41" s="30"/>
      <c r="QUJ41" s="29"/>
      <c r="QUK41" s="30"/>
      <c r="QUL41" s="29"/>
      <c r="QUM41" s="30"/>
      <c r="QUN41" s="29"/>
      <c r="QUO41" s="30"/>
      <c r="QUP41" s="29"/>
      <c r="QUQ41" s="30"/>
      <c r="QUR41" s="29"/>
      <c r="QUS41" s="30"/>
      <c r="QUT41" s="29"/>
      <c r="QUU41" s="30"/>
      <c r="QUV41" s="29"/>
      <c r="QUW41" s="30"/>
      <c r="QUX41" s="29"/>
      <c r="QUY41" s="30"/>
      <c r="QUZ41" s="29"/>
      <c r="QVA41" s="30"/>
      <c r="QVB41" s="29"/>
      <c r="QVC41" s="30"/>
      <c r="QVD41" s="29"/>
      <c r="QVE41" s="30"/>
      <c r="QVF41" s="29"/>
      <c r="QVG41" s="30"/>
      <c r="QVH41" s="29"/>
      <c r="QVI41" s="30"/>
      <c r="QVJ41" s="29"/>
      <c r="QVK41" s="30"/>
      <c r="QVL41" s="29"/>
      <c r="QVM41" s="30"/>
      <c r="QVN41" s="29"/>
      <c r="QVO41" s="30"/>
      <c r="QVP41" s="29"/>
      <c r="QVQ41" s="30"/>
      <c r="QVR41" s="29"/>
      <c r="QVS41" s="30"/>
      <c r="QVT41" s="29"/>
      <c r="QVU41" s="30"/>
      <c r="QVV41" s="29"/>
      <c r="QVW41" s="30"/>
      <c r="QVX41" s="29"/>
      <c r="QVY41" s="30"/>
      <c r="QVZ41" s="29"/>
      <c r="QWA41" s="30"/>
      <c r="QWB41" s="29"/>
      <c r="QWC41" s="30"/>
      <c r="QWD41" s="29"/>
      <c r="QWE41" s="30"/>
      <c r="QWF41" s="29"/>
      <c r="QWG41" s="30"/>
      <c r="QWH41" s="29"/>
      <c r="QWI41" s="30"/>
      <c r="QWJ41" s="29"/>
      <c r="QWK41" s="30"/>
      <c r="QWL41" s="29"/>
      <c r="QWM41" s="30"/>
      <c r="QWN41" s="29"/>
      <c r="QWO41" s="30"/>
      <c r="QWP41" s="29"/>
      <c r="QWQ41" s="30"/>
      <c r="QWR41" s="29"/>
      <c r="QWS41" s="30"/>
      <c r="QWT41" s="29"/>
      <c r="QWU41" s="30"/>
      <c r="QWV41" s="29"/>
      <c r="QWW41" s="30"/>
      <c r="QWX41" s="29"/>
      <c r="QWY41" s="30"/>
      <c r="QWZ41" s="29"/>
      <c r="QXA41" s="30"/>
      <c r="QXB41" s="29"/>
      <c r="QXC41" s="30"/>
      <c r="QXD41" s="29"/>
      <c r="QXE41" s="30"/>
      <c r="QXF41" s="29"/>
      <c r="QXG41" s="30"/>
      <c r="QXH41" s="29"/>
      <c r="QXI41" s="30"/>
      <c r="QXJ41" s="29"/>
      <c r="QXK41" s="30"/>
      <c r="QXL41" s="29"/>
      <c r="QXM41" s="30"/>
      <c r="QXN41" s="29"/>
      <c r="QXO41" s="30"/>
      <c r="QXP41" s="29"/>
      <c r="QXQ41" s="30"/>
      <c r="QXR41" s="29"/>
      <c r="QXS41" s="30"/>
      <c r="QXT41" s="29"/>
      <c r="QXU41" s="30"/>
      <c r="QXV41" s="29"/>
      <c r="QXW41" s="30"/>
      <c r="QXX41" s="29"/>
      <c r="QXY41" s="30"/>
      <c r="QXZ41" s="29"/>
      <c r="QYA41" s="30"/>
      <c r="QYB41" s="29"/>
      <c r="QYC41" s="30"/>
      <c r="QYD41" s="29"/>
      <c r="QYE41" s="30"/>
      <c r="QYF41" s="29"/>
      <c r="QYG41" s="30"/>
      <c r="QYH41" s="29"/>
      <c r="QYI41" s="30"/>
      <c r="QYJ41" s="29"/>
      <c r="QYK41" s="30"/>
      <c r="QYL41" s="29"/>
      <c r="QYM41" s="30"/>
      <c r="QYN41" s="29"/>
      <c r="QYO41" s="30"/>
      <c r="QYP41" s="29"/>
      <c r="QYQ41" s="30"/>
      <c r="QYR41" s="29"/>
      <c r="QYS41" s="30"/>
      <c r="QYT41" s="29"/>
      <c r="QYU41" s="30"/>
      <c r="QYV41" s="29"/>
      <c r="QYW41" s="30"/>
      <c r="QYX41" s="29"/>
      <c r="QYY41" s="30"/>
      <c r="QYZ41" s="29"/>
      <c r="QZA41" s="30"/>
      <c r="QZB41" s="29"/>
      <c r="QZC41" s="30"/>
      <c r="QZD41" s="29"/>
      <c r="QZE41" s="30"/>
      <c r="QZF41" s="29"/>
      <c r="QZG41" s="30"/>
      <c r="QZH41" s="29"/>
      <c r="QZI41" s="30"/>
      <c r="QZJ41" s="29"/>
      <c r="QZK41" s="30"/>
      <c r="QZL41" s="29"/>
      <c r="QZM41" s="30"/>
      <c r="QZN41" s="29"/>
      <c r="QZO41" s="30"/>
      <c r="QZP41" s="29"/>
      <c r="QZQ41" s="30"/>
      <c r="QZR41" s="29"/>
      <c r="QZS41" s="30"/>
      <c r="QZT41" s="29"/>
      <c r="QZU41" s="30"/>
      <c r="QZV41" s="29"/>
      <c r="QZW41" s="30"/>
      <c r="QZX41" s="29"/>
      <c r="QZY41" s="30"/>
      <c r="QZZ41" s="29"/>
      <c r="RAA41" s="30"/>
      <c r="RAB41" s="29"/>
      <c r="RAC41" s="30"/>
      <c r="RAD41" s="29"/>
      <c r="RAE41" s="30"/>
      <c r="RAF41" s="29"/>
      <c r="RAG41" s="30"/>
      <c r="RAH41" s="29"/>
      <c r="RAI41" s="30"/>
      <c r="RAJ41" s="29"/>
      <c r="RAK41" s="30"/>
      <c r="RAL41" s="29"/>
      <c r="RAM41" s="30"/>
      <c r="RAN41" s="29"/>
      <c r="RAO41" s="30"/>
      <c r="RAP41" s="29"/>
      <c r="RAQ41" s="30"/>
      <c r="RAR41" s="29"/>
      <c r="RAS41" s="30"/>
      <c r="RAT41" s="29"/>
      <c r="RAU41" s="30"/>
      <c r="RAV41" s="29"/>
      <c r="RAW41" s="30"/>
      <c r="RAX41" s="29"/>
      <c r="RAY41" s="30"/>
      <c r="RAZ41" s="29"/>
      <c r="RBA41" s="30"/>
      <c r="RBB41" s="29"/>
      <c r="RBC41" s="30"/>
      <c r="RBD41" s="29"/>
      <c r="RBE41" s="30"/>
      <c r="RBF41" s="29"/>
      <c r="RBG41" s="30"/>
      <c r="RBH41" s="29"/>
      <c r="RBI41" s="30"/>
      <c r="RBJ41" s="29"/>
      <c r="RBK41" s="30"/>
      <c r="RBL41" s="29"/>
      <c r="RBM41" s="30"/>
      <c r="RBN41" s="29"/>
      <c r="RBO41" s="30"/>
      <c r="RBP41" s="29"/>
      <c r="RBQ41" s="30"/>
      <c r="RBR41" s="29"/>
      <c r="RBS41" s="30"/>
      <c r="RBT41" s="29"/>
      <c r="RBU41" s="30"/>
      <c r="RBV41" s="29"/>
      <c r="RBW41" s="30"/>
      <c r="RBX41" s="29"/>
      <c r="RBY41" s="30"/>
      <c r="RBZ41" s="29"/>
      <c r="RCA41" s="30"/>
      <c r="RCB41" s="29"/>
      <c r="RCC41" s="30"/>
      <c r="RCD41" s="29"/>
      <c r="RCE41" s="30"/>
      <c r="RCF41" s="29"/>
      <c r="RCG41" s="30"/>
      <c r="RCH41" s="29"/>
      <c r="RCI41" s="30"/>
      <c r="RCJ41" s="29"/>
      <c r="RCK41" s="30"/>
      <c r="RCL41" s="29"/>
      <c r="RCM41" s="30"/>
      <c r="RCN41" s="29"/>
      <c r="RCO41" s="30"/>
      <c r="RCP41" s="29"/>
      <c r="RCQ41" s="30"/>
      <c r="RCR41" s="29"/>
      <c r="RCS41" s="30"/>
      <c r="RCT41" s="29"/>
      <c r="RCU41" s="30"/>
      <c r="RCV41" s="29"/>
      <c r="RCW41" s="30"/>
      <c r="RCX41" s="29"/>
      <c r="RCY41" s="30"/>
      <c r="RCZ41" s="29"/>
      <c r="RDA41" s="30"/>
      <c r="RDB41" s="29"/>
      <c r="RDC41" s="30"/>
      <c r="RDD41" s="29"/>
      <c r="RDE41" s="30"/>
      <c r="RDF41" s="29"/>
      <c r="RDG41" s="30"/>
      <c r="RDH41" s="29"/>
      <c r="RDI41" s="30"/>
      <c r="RDJ41" s="29"/>
      <c r="RDK41" s="30"/>
      <c r="RDL41" s="29"/>
      <c r="RDM41" s="30"/>
      <c r="RDN41" s="29"/>
      <c r="RDO41" s="30"/>
      <c r="RDP41" s="29"/>
      <c r="RDQ41" s="30"/>
      <c r="RDR41" s="29"/>
      <c r="RDS41" s="30"/>
      <c r="RDT41" s="29"/>
      <c r="RDU41" s="30"/>
      <c r="RDV41" s="29"/>
      <c r="RDW41" s="30"/>
      <c r="RDX41" s="29"/>
      <c r="RDY41" s="30"/>
      <c r="RDZ41" s="29"/>
      <c r="REA41" s="30"/>
      <c r="REB41" s="29"/>
      <c r="REC41" s="30"/>
      <c r="RED41" s="29"/>
      <c r="REE41" s="30"/>
      <c r="REF41" s="29"/>
      <c r="REG41" s="30"/>
      <c r="REH41" s="29"/>
      <c r="REI41" s="30"/>
      <c r="REJ41" s="29"/>
      <c r="REK41" s="30"/>
      <c r="REL41" s="29"/>
      <c r="REM41" s="30"/>
      <c r="REN41" s="29"/>
      <c r="REO41" s="30"/>
      <c r="REP41" s="29"/>
      <c r="REQ41" s="30"/>
      <c r="RER41" s="29"/>
      <c r="RES41" s="30"/>
      <c r="RET41" s="29"/>
      <c r="REU41" s="30"/>
      <c r="REV41" s="29"/>
      <c r="REW41" s="30"/>
      <c r="REX41" s="29"/>
      <c r="REY41" s="30"/>
      <c r="REZ41" s="29"/>
      <c r="RFA41" s="30"/>
      <c r="RFB41" s="29"/>
      <c r="RFC41" s="30"/>
      <c r="RFD41" s="29"/>
      <c r="RFE41" s="30"/>
      <c r="RFF41" s="29"/>
      <c r="RFG41" s="30"/>
      <c r="RFH41" s="29"/>
      <c r="RFI41" s="30"/>
      <c r="RFJ41" s="29"/>
      <c r="RFK41" s="30"/>
      <c r="RFL41" s="29"/>
      <c r="RFM41" s="30"/>
      <c r="RFN41" s="29"/>
      <c r="RFO41" s="30"/>
      <c r="RFP41" s="29"/>
      <c r="RFQ41" s="30"/>
      <c r="RFR41" s="29"/>
      <c r="RFS41" s="30"/>
      <c r="RFT41" s="29"/>
      <c r="RFU41" s="30"/>
      <c r="RFV41" s="29"/>
      <c r="RFW41" s="30"/>
      <c r="RFX41" s="29"/>
      <c r="RFY41" s="30"/>
      <c r="RFZ41" s="29"/>
      <c r="RGA41" s="30"/>
      <c r="RGB41" s="29"/>
      <c r="RGC41" s="30"/>
      <c r="RGD41" s="29"/>
      <c r="RGE41" s="30"/>
      <c r="RGF41" s="29"/>
      <c r="RGG41" s="30"/>
      <c r="RGH41" s="29"/>
      <c r="RGI41" s="30"/>
      <c r="RGJ41" s="29"/>
      <c r="RGK41" s="30"/>
      <c r="RGL41" s="29"/>
      <c r="RGM41" s="30"/>
      <c r="RGN41" s="29"/>
      <c r="RGO41" s="30"/>
      <c r="RGP41" s="29"/>
      <c r="RGQ41" s="30"/>
      <c r="RGR41" s="29"/>
      <c r="RGS41" s="30"/>
      <c r="RGT41" s="29"/>
      <c r="RGU41" s="30"/>
      <c r="RGV41" s="29"/>
      <c r="RGW41" s="30"/>
      <c r="RGX41" s="29"/>
      <c r="RGY41" s="30"/>
      <c r="RGZ41" s="29"/>
      <c r="RHA41" s="30"/>
      <c r="RHB41" s="29"/>
      <c r="RHC41" s="30"/>
      <c r="RHD41" s="29"/>
      <c r="RHE41" s="30"/>
      <c r="RHF41" s="29"/>
      <c r="RHG41" s="30"/>
      <c r="RHH41" s="29"/>
      <c r="RHI41" s="30"/>
      <c r="RHJ41" s="29"/>
      <c r="RHK41" s="30"/>
      <c r="RHL41" s="29"/>
      <c r="RHM41" s="30"/>
      <c r="RHN41" s="29"/>
      <c r="RHO41" s="30"/>
      <c r="RHP41" s="29"/>
      <c r="RHQ41" s="30"/>
      <c r="RHR41" s="29"/>
      <c r="RHS41" s="30"/>
      <c r="RHT41" s="29"/>
      <c r="RHU41" s="30"/>
      <c r="RHV41" s="29"/>
      <c r="RHW41" s="30"/>
      <c r="RHX41" s="29"/>
      <c r="RHY41" s="30"/>
      <c r="RHZ41" s="29"/>
      <c r="RIA41" s="30"/>
      <c r="RIB41" s="29"/>
      <c r="RIC41" s="30"/>
      <c r="RID41" s="29"/>
      <c r="RIE41" s="30"/>
      <c r="RIF41" s="29"/>
      <c r="RIG41" s="30"/>
      <c r="RIH41" s="29"/>
      <c r="RII41" s="30"/>
      <c r="RIJ41" s="29"/>
      <c r="RIK41" s="30"/>
      <c r="RIL41" s="29"/>
      <c r="RIM41" s="30"/>
      <c r="RIN41" s="29"/>
      <c r="RIO41" s="30"/>
      <c r="RIP41" s="29"/>
      <c r="RIQ41" s="30"/>
      <c r="RIR41" s="29"/>
      <c r="RIS41" s="30"/>
      <c r="RIT41" s="29"/>
      <c r="RIU41" s="30"/>
      <c r="RIV41" s="29"/>
      <c r="RIW41" s="30"/>
      <c r="RIX41" s="29"/>
      <c r="RIY41" s="30"/>
      <c r="RIZ41" s="29"/>
      <c r="RJA41" s="30"/>
      <c r="RJB41" s="29"/>
      <c r="RJC41" s="30"/>
      <c r="RJD41" s="29"/>
      <c r="RJE41" s="30"/>
      <c r="RJF41" s="29"/>
      <c r="RJG41" s="30"/>
      <c r="RJH41" s="29"/>
      <c r="RJI41" s="30"/>
      <c r="RJJ41" s="29"/>
      <c r="RJK41" s="30"/>
      <c r="RJL41" s="29"/>
      <c r="RJM41" s="30"/>
      <c r="RJN41" s="29"/>
      <c r="RJO41" s="30"/>
      <c r="RJP41" s="29"/>
      <c r="RJQ41" s="30"/>
      <c r="RJR41" s="29"/>
      <c r="RJS41" s="30"/>
      <c r="RJT41" s="29"/>
      <c r="RJU41" s="30"/>
      <c r="RJV41" s="29"/>
      <c r="RJW41" s="30"/>
      <c r="RJX41" s="29"/>
      <c r="RJY41" s="30"/>
      <c r="RJZ41" s="29"/>
      <c r="RKA41" s="30"/>
      <c r="RKB41" s="29"/>
      <c r="RKC41" s="30"/>
      <c r="RKD41" s="29"/>
      <c r="RKE41" s="30"/>
      <c r="RKF41" s="29"/>
      <c r="RKG41" s="30"/>
      <c r="RKH41" s="29"/>
      <c r="RKI41" s="30"/>
      <c r="RKJ41" s="29"/>
      <c r="RKK41" s="30"/>
      <c r="RKL41" s="29"/>
      <c r="RKM41" s="30"/>
      <c r="RKN41" s="29"/>
      <c r="RKO41" s="30"/>
      <c r="RKP41" s="29"/>
      <c r="RKQ41" s="30"/>
      <c r="RKR41" s="29"/>
      <c r="RKS41" s="30"/>
      <c r="RKT41" s="29"/>
      <c r="RKU41" s="30"/>
      <c r="RKV41" s="29"/>
      <c r="RKW41" s="30"/>
      <c r="RKX41" s="29"/>
      <c r="RKY41" s="30"/>
      <c r="RKZ41" s="29"/>
      <c r="RLA41" s="30"/>
      <c r="RLB41" s="29"/>
      <c r="RLC41" s="30"/>
      <c r="RLD41" s="29"/>
      <c r="RLE41" s="30"/>
      <c r="RLF41" s="29"/>
      <c r="RLG41" s="30"/>
      <c r="RLH41" s="29"/>
      <c r="RLI41" s="30"/>
      <c r="RLJ41" s="29"/>
      <c r="RLK41" s="30"/>
      <c r="RLL41" s="29"/>
      <c r="RLM41" s="30"/>
      <c r="RLN41" s="29"/>
      <c r="RLO41" s="30"/>
      <c r="RLP41" s="29"/>
      <c r="RLQ41" s="30"/>
      <c r="RLR41" s="29"/>
      <c r="RLS41" s="30"/>
      <c r="RLT41" s="29"/>
      <c r="RLU41" s="30"/>
      <c r="RLV41" s="29"/>
      <c r="RLW41" s="30"/>
      <c r="RLX41" s="29"/>
      <c r="RLY41" s="30"/>
      <c r="RLZ41" s="29"/>
      <c r="RMA41" s="30"/>
      <c r="RMB41" s="29"/>
      <c r="RMC41" s="30"/>
      <c r="RMD41" s="29"/>
      <c r="RME41" s="30"/>
      <c r="RMF41" s="29"/>
      <c r="RMG41" s="30"/>
      <c r="RMH41" s="29"/>
      <c r="RMI41" s="30"/>
      <c r="RMJ41" s="29"/>
      <c r="RMK41" s="30"/>
      <c r="RML41" s="29"/>
      <c r="RMM41" s="30"/>
      <c r="RMN41" s="29"/>
      <c r="RMO41" s="30"/>
      <c r="RMP41" s="29"/>
      <c r="RMQ41" s="30"/>
      <c r="RMR41" s="29"/>
      <c r="RMS41" s="30"/>
      <c r="RMT41" s="29"/>
      <c r="RMU41" s="30"/>
      <c r="RMV41" s="29"/>
      <c r="RMW41" s="30"/>
      <c r="RMX41" s="29"/>
      <c r="RMY41" s="30"/>
      <c r="RMZ41" s="29"/>
      <c r="RNA41" s="30"/>
      <c r="RNB41" s="29"/>
      <c r="RNC41" s="30"/>
      <c r="RND41" s="29"/>
      <c r="RNE41" s="30"/>
      <c r="RNF41" s="29"/>
      <c r="RNG41" s="30"/>
      <c r="RNH41" s="29"/>
      <c r="RNI41" s="30"/>
      <c r="RNJ41" s="29"/>
      <c r="RNK41" s="30"/>
      <c r="RNL41" s="29"/>
      <c r="RNM41" s="30"/>
      <c r="RNN41" s="29"/>
      <c r="RNO41" s="30"/>
      <c r="RNP41" s="29"/>
      <c r="RNQ41" s="30"/>
      <c r="RNR41" s="29"/>
      <c r="RNS41" s="30"/>
      <c r="RNT41" s="29"/>
      <c r="RNU41" s="30"/>
      <c r="RNV41" s="29"/>
      <c r="RNW41" s="30"/>
      <c r="RNX41" s="29"/>
      <c r="RNY41" s="30"/>
      <c r="RNZ41" s="29"/>
      <c r="ROA41" s="30"/>
      <c r="ROB41" s="29"/>
      <c r="ROC41" s="30"/>
      <c r="ROD41" s="29"/>
      <c r="ROE41" s="30"/>
      <c r="ROF41" s="29"/>
      <c r="ROG41" s="30"/>
      <c r="ROH41" s="29"/>
      <c r="ROI41" s="30"/>
      <c r="ROJ41" s="29"/>
      <c r="ROK41" s="30"/>
      <c r="ROL41" s="29"/>
      <c r="ROM41" s="30"/>
      <c r="RON41" s="29"/>
      <c r="ROO41" s="30"/>
      <c r="ROP41" s="29"/>
      <c r="ROQ41" s="30"/>
      <c r="ROR41" s="29"/>
      <c r="ROS41" s="30"/>
      <c r="ROT41" s="29"/>
      <c r="ROU41" s="30"/>
      <c r="ROV41" s="29"/>
      <c r="ROW41" s="30"/>
      <c r="ROX41" s="29"/>
      <c r="ROY41" s="30"/>
      <c r="ROZ41" s="29"/>
      <c r="RPA41" s="30"/>
      <c r="RPB41" s="29"/>
      <c r="RPC41" s="30"/>
      <c r="RPD41" s="29"/>
      <c r="RPE41" s="30"/>
      <c r="RPF41" s="29"/>
      <c r="RPG41" s="30"/>
      <c r="RPH41" s="29"/>
      <c r="RPI41" s="30"/>
      <c r="RPJ41" s="29"/>
      <c r="RPK41" s="30"/>
      <c r="RPL41" s="29"/>
      <c r="RPM41" s="30"/>
      <c r="RPN41" s="29"/>
      <c r="RPO41" s="30"/>
      <c r="RPP41" s="29"/>
      <c r="RPQ41" s="30"/>
      <c r="RPR41" s="29"/>
      <c r="RPS41" s="30"/>
      <c r="RPT41" s="29"/>
      <c r="RPU41" s="30"/>
      <c r="RPV41" s="29"/>
      <c r="RPW41" s="30"/>
      <c r="RPX41" s="29"/>
      <c r="RPY41" s="30"/>
      <c r="RPZ41" s="29"/>
      <c r="RQA41" s="30"/>
      <c r="RQB41" s="29"/>
      <c r="RQC41" s="30"/>
      <c r="RQD41" s="29"/>
      <c r="RQE41" s="30"/>
      <c r="RQF41" s="29"/>
      <c r="RQG41" s="30"/>
      <c r="RQH41" s="29"/>
      <c r="RQI41" s="30"/>
      <c r="RQJ41" s="29"/>
      <c r="RQK41" s="30"/>
      <c r="RQL41" s="29"/>
      <c r="RQM41" s="30"/>
      <c r="RQN41" s="29"/>
      <c r="RQO41" s="30"/>
      <c r="RQP41" s="29"/>
      <c r="RQQ41" s="30"/>
      <c r="RQR41" s="29"/>
      <c r="RQS41" s="30"/>
      <c r="RQT41" s="29"/>
      <c r="RQU41" s="30"/>
      <c r="RQV41" s="29"/>
      <c r="RQW41" s="30"/>
      <c r="RQX41" s="29"/>
      <c r="RQY41" s="30"/>
      <c r="RQZ41" s="29"/>
      <c r="RRA41" s="30"/>
      <c r="RRB41" s="29"/>
      <c r="RRC41" s="30"/>
      <c r="RRD41" s="29"/>
      <c r="RRE41" s="30"/>
      <c r="RRF41" s="29"/>
      <c r="RRG41" s="30"/>
      <c r="RRH41" s="29"/>
      <c r="RRI41" s="30"/>
      <c r="RRJ41" s="29"/>
      <c r="RRK41" s="30"/>
      <c r="RRL41" s="29"/>
      <c r="RRM41" s="30"/>
      <c r="RRN41" s="29"/>
      <c r="RRO41" s="30"/>
      <c r="RRP41" s="29"/>
      <c r="RRQ41" s="30"/>
      <c r="RRR41" s="29"/>
      <c r="RRS41" s="30"/>
      <c r="RRT41" s="29"/>
      <c r="RRU41" s="30"/>
      <c r="RRV41" s="29"/>
      <c r="RRW41" s="30"/>
      <c r="RRX41" s="29"/>
      <c r="RRY41" s="30"/>
      <c r="RRZ41" s="29"/>
      <c r="RSA41" s="30"/>
      <c r="RSB41" s="29"/>
      <c r="RSC41" s="30"/>
      <c r="RSD41" s="29"/>
      <c r="RSE41" s="30"/>
      <c r="RSF41" s="29"/>
      <c r="RSG41" s="30"/>
      <c r="RSH41" s="29"/>
      <c r="RSI41" s="30"/>
      <c r="RSJ41" s="29"/>
      <c r="RSK41" s="30"/>
      <c r="RSL41" s="29"/>
      <c r="RSM41" s="30"/>
      <c r="RSN41" s="29"/>
      <c r="RSO41" s="30"/>
      <c r="RSP41" s="29"/>
      <c r="RSQ41" s="30"/>
      <c r="RSR41" s="29"/>
      <c r="RSS41" s="30"/>
      <c r="RST41" s="29"/>
      <c r="RSU41" s="30"/>
      <c r="RSV41" s="29"/>
      <c r="RSW41" s="30"/>
      <c r="RSX41" s="29"/>
      <c r="RSY41" s="30"/>
      <c r="RSZ41" s="29"/>
      <c r="RTA41" s="30"/>
      <c r="RTB41" s="29"/>
      <c r="RTC41" s="30"/>
      <c r="RTD41" s="29"/>
      <c r="RTE41" s="30"/>
      <c r="RTF41" s="29"/>
      <c r="RTG41" s="30"/>
      <c r="RTH41" s="29"/>
      <c r="RTI41" s="30"/>
      <c r="RTJ41" s="29"/>
      <c r="RTK41" s="30"/>
      <c r="RTL41" s="29"/>
      <c r="RTM41" s="30"/>
      <c r="RTN41" s="29"/>
      <c r="RTO41" s="30"/>
      <c r="RTP41" s="29"/>
      <c r="RTQ41" s="30"/>
      <c r="RTR41" s="29"/>
      <c r="RTS41" s="30"/>
      <c r="RTT41" s="29"/>
      <c r="RTU41" s="30"/>
      <c r="RTV41" s="29"/>
      <c r="RTW41" s="30"/>
      <c r="RTX41" s="29"/>
      <c r="RTY41" s="30"/>
      <c r="RTZ41" s="29"/>
      <c r="RUA41" s="30"/>
      <c r="RUB41" s="29"/>
      <c r="RUC41" s="30"/>
      <c r="RUD41" s="29"/>
      <c r="RUE41" s="30"/>
      <c r="RUF41" s="29"/>
      <c r="RUG41" s="30"/>
      <c r="RUH41" s="29"/>
      <c r="RUI41" s="30"/>
      <c r="RUJ41" s="29"/>
      <c r="RUK41" s="30"/>
      <c r="RUL41" s="29"/>
      <c r="RUM41" s="30"/>
      <c r="RUN41" s="29"/>
      <c r="RUO41" s="30"/>
      <c r="RUP41" s="29"/>
      <c r="RUQ41" s="30"/>
      <c r="RUR41" s="29"/>
      <c r="RUS41" s="30"/>
      <c r="RUT41" s="29"/>
      <c r="RUU41" s="30"/>
      <c r="RUV41" s="29"/>
      <c r="RUW41" s="30"/>
      <c r="RUX41" s="29"/>
      <c r="RUY41" s="30"/>
      <c r="RUZ41" s="29"/>
      <c r="RVA41" s="30"/>
      <c r="RVB41" s="29"/>
      <c r="RVC41" s="30"/>
      <c r="RVD41" s="29"/>
      <c r="RVE41" s="30"/>
      <c r="RVF41" s="29"/>
      <c r="RVG41" s="30"/>
      <c r="RVH41" s="29"/>
      <c r="RVI41" s="30"/>
      <c r="RVJ41" s="29"/>
      <c r="RVK41" s="30"/>
      <c r="RVL41" s="29"/>
      <c r="RVM41" s="30"/>
      <c r="RVN41" s="29"/>
      <c r="RVO41" s="30"/>
      <c r="RVP41" s="29"/>
      <c r="RVQ41" s="30"/>
      <c r="RVR41" s="29"/>
      <c r="RVS41" s="30"/>
      <c r="RVT41" s="29"/>
      <c r="RVU41" s="30"/>
      <c r="RVV41" s="29"/>
      <c r="RVW41" s="30"/>
      <c r="RVX41" s="29"/>
      <c r="RVY41" s="30"/>
      <c r="RVZ41" s="29"/>
      <c r="RWA41" s="30"/>
      <c r="RWB41" s="29"/>
      <c r="RWC41" s="30"/>
      <c r="RWD41" s="29"/>
      <c r="RWE41" s="30"/>
      <c r="RWF41" s="29"/>
      <c r="RWG41" s="30"/>
      <c r="RWH41" s="29"/>
      <c r="RWI41" s="30"/>
      <c r="RWJ41" s="29"/>
      <c r="RWK41" s="30"/>
      <c r="RWL41" s="29"/>
      <c r="RWM41" s="30"/>
      <c r="RWN41" s="29"/>
      <c r="RWO41" s="30"/>
      <c r="RWP41" s="29"/>
      <c r="RWQ41" s="30"/>
      <c r="RWR41" s="29"/>
      <c r="RWS41" s="30"/>
      <c r="RWT41" s="29"/>
      <c r="RWU41" s="30"/>
      <c r="RWV41" s="29"/>
      <c r="RWW41" s="30"/>
      <c r="RWX41" s="29"/>
      <c r="RWY41" s="30"/>
      <c r="RWZ41" s="29"/>
      <c r="RXA41" s="30"/>
      <c r="RXB41" s="29"/>
      <c r="RXC41" s="30"/>
      <c r="RXD41" s="29"/>
      <c r="RXE41" s="30"/>
      <c r="RXF41" s="29"/>
      <c r="RXG41" s="30"/>
      <c r="RXH41" s="29"/>
      <c r="RXI41" s="30"/>
      <c r="RXJ41" s="29"/>
      <c r="RXK41" s="30"/>
      <c r="RXL41" s="29"/>
      <c r="RXM41" s="30"/>
      <c r="RXN41" s="29"/>
      <c r="RXO41" s="30"/>
      <c r="RXP41" s="29"/>
      <c r="RXQ41" s="30"/>
      <c r="RXR41" s="29"/>
      <c r="RXS41" s="30"/>
      <c r="RXT41" s="29"/>
      <c r="RXU41" s="30"/>
      <c r="RXV41" s="29"/>
      <c r="RXW41" s="30"/>
      <c r="RXX41" s="29"/>
      <c r="RXY41" s="30"/>
      <c r="RXZ41" s="29"/>
      <c r="RYA41" s="30"/>
      <c r="RYB41" s="29"/>
      <c r="RYC41" s="30"/>
      <c r="RYD41" s="29"/>
      <c r="RYE41" s="30"/>
      <c r="RYF41" s="29"/>
      <c r="RYG41" s="30"/>
      <c r="RYH41" s="29"/>
      <c r="RYI41" s="30"/>
      <c r="RYJ41" s="29"/>
      <c r="RYK41" s="30"/>
      <c r="RYL41" s="29"/>
      <c r="RYM41" s="30"/>
      <c r="RYN41" s="29"/>
      <c r="RYO41" s="30"/>
      <c r="RYP41" s="29"/>
      <c r="RYQ41" s="30"/>
      <c r="RYR41" s="29"/>
      <c r="RYS41" s="30"/>
      <c r="RYT41" s="29"/>
      <c r="RYU41" s="30"/>
      <c r="RYV41" s="29"/>
      <c r="RYW41" s="30"/>
      <c r="RYX41" s="29"/>
      <c r="RYY41" s="30"/>
      <c r="RYZ41" s="29"/>
      <c r="RZA41" s="30"/>
      <c r="RZB41" s="29"/>
      <c r="RZC41" s="30"/>
      <c r="RZD41" s="29"/>
      <c r="RZE41" s="30"/>
      <c r="RZF41" s="29"/>
      <c r="RZG41" s="30"/>
      <c r="RZH41" s="29"/>
      <c r="RZI41" s="30"/>
      <c r="RZJ41" s="29"/>
      <c r="RZK41" s="30"/>
      <c r="RZL41" s="29"/>
      <c r="RZM41" s="30"/>
      <c r="RZN41" s="29"/>
      <c r="RZO41" s="30"/>
      <c r="RZP41" s="29"/>
      <c r="RZQ41" s="30"/>
      <c r="RZR41" s="29"/>
      <c r="RZS41" s="30"/>
      <c r="RZT41" s="29"/>
      <c r="RZU41" s="30"/>
      <c r="RZV41" s="29"/>
      <c r="RZW41" s="30"/>
      <c r="RZX41" s="29"/>
      <c r="RZY41" s="30"/>
      <c r="RZZ41" s="29"/>
      <c r="SAA41" s="30"/>
      <c r="SAB41" s="29"/>
      <c r="SAC41" s="30"/>
      <c r="SAD41" s="29"/>
      <c r="SAE41" s="30"/>
      <c r="SAF41" s="29"/>
      <c r="SAG41" s="30"/>
      <c r="SAH41" s="29"/>
      <c r="SAI41" s="30"/>
      <c r="SAJ41" s="29"/>
      <c r="SAK41" s="30"/>
      <c r="SAL41" s="29"/>
      <c r="SAM41" s="30"/>
      <c r="SAN41" s="29"/>
      <c r="SAO41" s="30"/>
      <c r="SAP41" s="29"/>
      <c r="SAQ41" s="30"/>
      <c r="SAR41" s="29"/>
      <c r="SAS41" s="30"/>
      <c r="SAT41" s="29"/>
      <c r="SAU41" s="30"/>
      <c r="SAV41" s="29"/>
      <c r="SAW41" s="30"/>
      <c r="SAX41" s="29"/>
      <c r="SAY41" s="30"/>
      <c r="SAZ41" s="29"/>
      <c r="SBA41" s="30"/>
      <c r="SBB41" s="29"/>
      <c r="SBC41" s="30"/>
      <c r="SBD41" s="29"/>
      <c r="SBE41" s="30"/>
      <c r="SBF41" s="29"/>
      <c r="SBG41" s="30"/>
      <c r="SBH41" s="29"/>
      <c r="SBI41" s="30"/>
      <c r="SBJ41" s="29"/>
      <c r="SBK41" s="30"/>
      <c r="SBL41" s="29"/>
      <c r="SBM41" s="30"/>
      <c r="SBN41" s="29"/>
      <c r="SBO41" s="30"/>
      <c r="SBP41" s="29"/>
      <c r="SBQ41" s="30"/>
      <c r="SBR41" s="29"/>
      <c r="SBS41" s="30"/>
      <c r="SBT41" s="29"/>
      <c r="SBU41" s="30"/>
      <c r="SBV41" s="29"/>
      <c r="SBW41" s="30"/>
      <c r="SBX41" s="29"/>
      <c r="SBY41" s="30"/>
      <c r="SBZ41" s="29"/>
      <c r="SCA41" s="30"/>
      <c r="SCB41" s="29"/>
      <c r="SCC41" s="30"/>
      <c r="SCD41" s="29"/>
      <c r="SCE41" s="30"/>
      <c r="SCF41" s="29"/>
      <c r="SCG41" s="30"/>
      <c r="SCH41" s="29"/>
      <c r="SCI41" s="30"/>
      <c r="SCJ41" s="29"/>
      <c r="SCK41" s="30"/>
      <c r="SCL41" s="29"/>
      <c r="SCM41" s="30"/>
      <c r="SCN41" s="29"/>
      <c r="SCO41" s="30"/>
      <c r="SCP41" s="29"/>
      <c r="SCQ41" s="30"/>
      <c r="SCR41" s="29"/>
      <c r="SCS41" s="30"/>
      <c r="SCT41" s="29"/>
      <c r="SCU41" s="30"/>
      <c r="SCV41" s="29"/>
      <c r="SCW41" s="30"/>
      <c r="SCX41" s="29"/>
      <c r="SCY41" s="30"/>
      <c r="SCZ41" s="29"/>
      <c r="SDA41" s="30"/>
      <c r="SDB41" s="29"/>
      <c r="SDC41" s="30"/>
      <c r="SDD41" s="29"/>
      <c r="SDE41" s="30"/>
      <c r="SDF41" s="29"/>
      <c r="SDG41" s="30"/>
      <c r="SDH41" s="29"/>
      <c r="SDI41" s="30"/>
      <c r="SDJ41" s="29"/>
      <c r="SDK41" s="30"/>
      <c r="SDL41" s="29"/>
      <c r="SDM41" s="30"/>
      <c r="SDN41" s="29"/>
      <c r="SDO41" s="30"/>
      <c r="SDP41" s="29"/>
      <c r="SDQ41" s="30"/>
      <c r="SDR41" s="29"/>
      <c r="SDS41" s="30"/>
      <c r="SDT41" s="29"/>
      <c r="SDU41" s="30"/>
      <c r="SDV41" s="29"/>
      <c r="SDW41" s="30"/>
      <c r="SDX41" s="29"/>
      <c r="SDY41" s="30"/>
      <c r="SDZ41" s="29"/>
      <c r="SEA41" s="30"/>
      <c r="SEB41" s="29"/>
      <c r="SEC41" s="30"/>
      <c r="SED41" s="29"/>
      <c r="SEE41" s="30"/>
      <c r="SEF41" s="29"/>
      <c r="SEG41" s="30"/>
      <c r="SEH41" s="29"/>
      <c r="SEI41" s="30"/>
      <c r="SEJ41" s="29"/>
      <c r="SEK41" s="30"/>
      <c r="SEL41" s="29"/>
      <c r="SEM41" s="30"/>
      <c r="SEN41" s="29"/>
      <c r="SEO41" s="30"/>
      <c r="SEP41" s="29"/>
      <c r="SEQ41" s="30"/>
      <c r="SER41" s="29"/>
      <c r="SES41" s="30"/>
      <c r="SET41" s="29"/>
      <c r="SEU41" s="30"/>
      <c r="SEV41" s="29"/>
      <c r="SEW41" s="30"/>
      <c r="SEX41" s="29"/>
      <c r="SEY41" s="30"/>
      <c r="SEZ41" s="29"/>
      <c r="SFA41" s="30"/>
      <c r="SFB41" s="29"/>
      <c r="SFC41" s="30"/>
      <c r="SFD41" s="29"/>
      <c r="SFE41" s="30"/>
      <c r="SFF41" s="29"/>
      <c r="SFG41" s="30"/>
      <c r="SFH41" s="29"/>
      <c r="SFI41" s="30"/>
      <c r="SFJ41" s="29"/>
      <c r="SFK41" s="30"/>
      <c r="SFL41" s="29"/>
      <c r="SFM41" s="30"/>
      <c r="SFN41" s="29"/>
      <c r="SFO41" s="30"/>
      <c r="SFP41" s="29"/>
      <c r="SFQ41" s="30"/>
      <c r="SFR41" s="29"/>
      <c r="SFS41" s="30"/>
      <c r="SFT41" s="29"/>
      <c r="SFU41" s="30"/>
      <c r="SFV41" s="29"/>
      <c r="SFW41" s="30"/>
      <c r="SFX41" s="29"/>
      <c r="SFY41" s="30"/>
      <c r="SFZ41" s="29"/>
      <c r="SGA41" s="30"/>
      <c r="SGB41" s="29"/>
      <c r="SGC41" s="30"/>
      <c r="SGD41" s="29"/>
      <c r="SGE41" s="30"/>
      <c r="SGF41" s="29"/>
      <c r="SGG41" s="30"/>
      <c r="SGH41" s="29"/>
      <c r="SGI41" s="30"/>
      <c r="SGJ41" s="29"/>
      <c r="SGK41" s="30"/>
      <c r="SGL41" s="29"/>
      <c r="SGM41" s="30"/>
      <c r="SGN41" s="29"/>
      <c r="SGO41" s="30"/>
      <c r="SGP41" s="29"/>
      <c r="SGQ41" s="30"/>
      <c r="SGR41" s="29"/>
      <c r="SGS41" s="30"/>
      <c r="SGT41" s="29"/>
      <c r="SGU41" s="30"/>
      <c r="SGV41" s="29"/>
      <c r="SGW41" s="30"/>
      <c r="SGX41" s="29"/>
      <c r="SGY41" s="30"/>
      <c r="SGZ41" s="29"/>
      <c r="SHA41" s="30"/>
      <c r="SHB41" s="29"/>
      <c r="SHC41" s="30"/>
      <c r="SHD41" s="29"/>
      <c r="SHE41" s="30"/>
      <c r="SHF41" s="29"/>
      <c r="SHG41" s="30"/>
      <c r="SHH41" s="29"/>
      <c r="SHI41" s="30"/>
      <c r="SHJ41" s="29"/>
      <c r="SHK41" s="30"/>
      <c r="SHL41" s="29"/>
      <c r="SHM41" s="30"/>
      <c r="SHN41" s="29"/>
      <c r="SHO41" s="30"/>
      <c r="SHP41" s="29"/>
      <c r="SHQ41" s="30"/>
      <c r="SHR41" s="29"/>
      <c r="SHS41" s="30"/>
      <c r="SHT41" s="29"/>
      <c r="SHU41" s="30"/>
      <c r="SHV41" s="29"/>
      <c r="SHW41" s="30"/>
      <c r="SHX41" s="29"/>
      <c r="SHY41" s="30"/>
      <c r="SHZ41" s="29"/>
      <c r="SIA41" s="30"/>
      <c r="SIB41" s="29"/>
      <c r="SIC41" s="30"/>
      <c r="SID41" s="29"/>
      <c r="SIE41" s="30"/>
      <c r="SIF41" s="29"/>
      <c r="SIG41" s="30"/>
      <c r="SIH41" s="29"/>
      <c r="SII41" s="30"/>
      <c r="SIJ41" s="29"/>
      <c r="SIK41" s="30"/>
      <c r="SIL41" s="29"/>
      <c r="SIM41" s="30"/>
      <c r="SIN41" s="29"/>
      <c r="SIO41" s="30"/>
      <c r="SIP41" s="29"/>
      <c r="SIQ41" s="30"/>
      <c r="SIR41" s="29"/>
      <c r="SIS41" s="30"/>
      <c r="SIT41" s="29"/>
      <c r="SIU41" s="30"/>
      <c r="SIV41" s="29"/>
      <c r="SIW41" s="30"/>
      <c r="SIX41" s="29"/>
      <c r="SIY41" s="30"/>
      <c r="SIZ41" s="29"/>
      <c r="SJA41" s="30"/>
      <c r="SJB41" s="29"/>
      <c r="SJC41" s="30"/>
      <c r="SJD41" s="29"/>
      <c r="SJE41" s="30"/>
      <c r="SJF41" s="29"/>
      <c r="SJG41" s="30"/>
      <c r="SJH41" s="29"/>
      <c r="SJI41" s="30"/>
      <c r="SJJ41" s="29"/>
      <c r="SJK41" s="30"/>
      <c r="SJL41" s="29"/>
      <c r="SJM41" s="30"/>
      <c r="SJN41" s="29"/>
      <c r="SJO41" s="30"/>
      <c r="SJP41" s="29"/>
      <c r="SJQ41" s="30"/>
      <c r="SJR41" s="29"/>
      <c r="SJS41" s="30"/>
      <c r="SJT41" s="29"/>
      <c r="SJU41" s="30"/>
      <c r="SJV41" s="29"/>
      <c r="SJW41" s="30"/>
      <c r="SJX41" s="29"/>
      <c r="SJY41" s="30"/>
      <c r="SJZ41" s="29"/>
      <c r="SKA41" s="30"/>
      <c r="SKB41" s="29"/>
      <c r="SKC41" s="30"/>
      <c r="SKD41" s="29"/>
      <c r="SKE41" s="30"/>
      <c r="SKF41" s="29"/>
      <c r="SKG41" s="30"/>
      <c r="SKH41" s="29"/>
      <c r="SKI41" s="30"/>
      <c r="SKJ41" s="29"/>
      <c r="SKK41" s="30"/>
      <c r="SKL41" s="29"/>
      <c r="SKM41" s="30"/>
      <c r="SKN41" s="29"/>
      <c r="SKO41" s="30"/>
      <c r="SKP41" s="29"/>
      <c r="SKQ41" s="30"/>
      <c r="SKR41" s="29"/>
      <c r="SKS41" s="30"/>
      <c r="SKT41" s="29"/>
      <c r="SKU41" s="30"/>
      <c r="SKV41" s="29"/>
      <c r="SKW41" s="30"/>
      <c r="SKX41" s="29"/>
      <c r="SKY41" s="30"/>
      <c r="SKZ41" s="29"/>
      <c r="SLA41" s="30"/>
      <c r="SLB41" s="29"/>
      <c r="SLC41" s="30"/>
      <c r="SLD41" s="29"/>
      <c r="SLE41" s="30"/>
      <c r="SLF41" s="29"/>
      <c r="SLG41" s="30"/>
      <c r="SLH41" s="29"/>
      <c r="SLI41" s="30"/>
      <c r="SLJ41" s="29"/>
      <c r="SLK41" s="30"/>
      <c r="SLL41" s="29"/>
      <c r="SLM41" s="30"/>
      <c r="SLN41" s="29"/>
      <c r="SLO41" s="30"/>
      <c r="SLP41" s="29"/>
      <c r="SLQ41" s="30"/>
      <c r="SLR41" s="29"/>
      <c r="SLS41" s="30"/>
      <c r="SLT41" s="29"/>
      <c r="SLU41" s="30"/>
      <c r="SLV41" s="29"/>
      <c r="SLW41" s="30"/>
      <c r="SLX41" s="29"/>
      <c r="SLY41" s="30"/>
      <c r="SLZ41" s="29"/>
      <c r="SMA41" s="30"/>
      <c r="SMB41" s="29"/>
      <c r="SMC41" s="30"/>
      <c r="SMD41" s="29"/>
      <c r="SME41" s="30"/>
      <c r="SMF41" s="29"/>
      <c r="SMG41" s="30"/>
      <c r="SMH41" s="29"/>
      <c r="SMI41" s="30"/>
      <c r="SMJ41" s="29"/>
      <c r="SMK41" s="30"/>
      <c r="SML41" s="29"/>
      <c r="SMM41" s="30"/>
      <c r="SMN41" s="29"/>
      <c r="SMO41" s="30"/>
      <c r="SMP41" s="29"/>
      <c r="SMQ41" s="30"/>
      <c r="SMR41" s="29"/>
      <c r="SMS41" s="30"/>
      <c r="SMT41" s="29"/>
      <c r="SMU41" s="30"/>
      <c r="SMV41" s="29"/>
      <c r="SMW41" s="30"/>
      <c r="SMX41" s="29"/>
      <c r="SMY41" s="30"/>
      <c r="SMZ41" s="29"/>
      <c r="SNA41" s="30"/>
      <c r="SNB41" s="29"/>
      <c r="SNC41" s="30"/>
      <c r="SND41" s="29"/>
      <c r="SNE41" s="30"/>
      <c r="SNF41" s="29"/>
      <c r="SNG41" s="30"/>
      <c r="SNH41" s="29"/>
      <c r="SNI41" s="30"/>
      <c r="SNJ41" s="29"/>
      <c r="SNK41" s="30"/>
      <c r="SNL41" s="29"/>
      <c r="SNM41" s="30"/>
      <c r="SNN41" s="29"/>
      <c r="SNO41" s="30"/>
      <c r="SNP41" s="29"/>
      <c r="SNQ41" s="30"/>
      <c r="SNR41" s="29"/>
      <c r="SNS41" s="30"/>
      <c r="SNT41" s="29"/>
      <c r="SNU41" s="30"/>
      <c r="SNV41" s="29"/>
      <c r="SNW41" s="30"/>
      <c r="SNX41" s="29"/>
      <c r="SNY41" s="30"/>
      <c r="SNZ41" s="29"/>
      <c r="SOA41" s="30"/>
      <c r="SOB41" s="29"/>
      <c r="SOC41" s="30"/>
      <c r="SOD41" s="29"/>
      <c r="SOE41" s="30"/>
      <c r="SOF41" s="29"/>
      <c r="SOG41" s="30"/>
      <c r="SOH41" s="29"/>
      <c r="SOI41" s="30"/>
      <c r="SOJ41" s="29"/>
      <c r="SOK41" s="30"/>
      <c r="SOL41" s="29"/>
      <c r="SOM41" s="30"/>
      <c r="SON41" s="29"/>
      <c r="SOO41" s="30"/>
      <c r="SOP41" s="29"/>
      <c r="SOQ41" s="30"/>
      <c r="SOR41" s="29"/>
      <c r="SOS41" s="30"/>
      <c r="SOT41" s="29"/>
      <c r="SOU41" s="30"/>
      <c r="SOV41" s="29"/>
      <c r="SOW41" s="30"/>
      <c r="SOX41" s="29"/>
      <c r="SOY41" s="30"/>
      <c r="SOZ41" s="29"/>
      <c r="SPA41" s="30"/>
      <c r="SPB41" s="29"/>
      <c r="SPC41" s="30"/>
      <c r="SPD41" s="29"/>
      <c r="SPE41" s="30"/>
      <c r="SPF41" s="29"/>
      <c r="SPG41" s="30"/>
      <c r="SPH41" s="29"/>
      <c r="SPI41" s="30"/>
      <c r="SPJ41" s="29"/>
      <c r="SPK41" s="30"/>
      <c r="SPL41" s="29"/>
      <c r="SPM41" s="30"/>
      <c r="SPN41" s="29"/>
      <c r="SPO41" s="30"/>
      <c r="SPP41" s="29"/>
      <c r="SPQ41" s="30"/>
      <c r="SPR41" s="29"/>
      <c r="SPS41" s="30"/>
      <c r="SPT41" s="29"/>
      <c r="SPU41" s="30"/>
      <c r="SPV41" s="29"/>
      <c r="SPW41" s="30"/>
      <c r="SPX41" s="29"/>
      <c r="SPY41" s="30"/>
      <c r="SPZ41" s="29"/>
      <c r="SQA41" s="30"/>
      <c r="SQB41" s="29"/>
      <c r="SQC41" s="30"/>
      <c r="SQD41" s="29"/>
      <c r="SQE41" s="30"/>
      <c r="SQF41" s="29"/>
      <c r="SQG41" s="30"/>
      <c r="SQH41" s="29"/>
      <c r="SQI41" s="30"/>
      <c r="SQJ41" s="29"/>
      <c r="SQK41" s="30"/>
      <c r="SQL41" s="29"/>
      <c r="SQM41" s="30"/>
      <c r="SQN41" s="29"/>
      <c r="SQO41" s="30"/>
      <c r="SQP41" s="29"/>
      <c r="SQQ41" s="30"/>
      <c r="SQR41" s="29"/>
      <c r="SQS41" s="30"/>
      <c r="SQT41" s="29"/>
      <c r="SQU41" s="30"/>
      <c r="SQV41" s="29"/>
      <c r="SQW41" s="30"/>
      <c r="SQX41" s="29"/>
      <c r="SQY41" s="30"/>
      <c r="SQZ41" s="29"/>
      <c r="SRA41" s="30"/>
      <c r="SRB41" s="29"/>
      <c r="SRC41" s="30"/>
      <c r="SRD41" s="29"/>
      <c r="SRE41" s="30"/>
      <c r="SRF41" s="29"/>
      <c r="SRG41" s="30"/>
      <c r="SRH41" s="29"/>
      <c r="SRI41" s="30"/>
      <c r="SRJ41" s="29"/>
      <c r="SRK41" s="30"/>
      <c r="SRL41" s="29"/>
      <c r="SRM41" s="30"/>
      <c r="SRN41" s="29"/>
      <c r="SRO41" s="30"/>
      <c r="SRP41" s="29"/>
      <c r="SRQ41" s="30"/>
      <c r="SRR41" s="29"/>
      <c r="SRS41" s="30"/>
      <c r="SRT41" s="29"/>
      <c r="SRU41" s="30"/>
      <c r="SRV41" s="29"/>
      <c r="SRW41" s="30"/>
      <c r="SRX41" s="29"/>
      <c r="SRY41" s="30"/>
      <c r="SRZ41" s="29"/>
      <c r="SSA41" s="30"/>
      <c r="SSB41" s="29"/>
      <c r="SSC41" s="30"/>
      <c r="SSD41" s="29"/>
      <c r="SSE41" s="30"/>
      <c r="SSF41" s="29"/>
      <c r="SSG41" s="30"/>
      <c r="SSH41" s="29"/>
      <c r="SSI41" s="30"/>
      <c r="SSJ41" s="29"/>
      <c r="SSK41" s="30"/>
      <c r="SSL41" s="29"/>
      <c r="SSM41" s="30"/>
      <c r="SSN41" s="29"/>
      <c r="SSO41" s="30"/>
      <c r="SSP41" s="29"/>
      <c r="SSQ41" s="30"/>
      <c r="SSR41" s="29"/>
      <c r="SSS41" s="30"/>
      <c r="SST41" s="29"/>
      <c r="SSU41" s="30"/>
      <c r="SSV41" s="29"/>
      <c r="SSW41" s="30"/>
      <c r="SSX41" s="29"/>
      <c r="SSY41" s="30"/>
      <c r="SSZ41" s="29"/>
      <c r="STA41" s="30"/>
      <c r="STB41" s="29"/>
      <c r="STC41" s="30"/>
      <c r="STD41" s="29"/>
      <c r="STE41" s="30"/>
      <c r="STF41" s="29"/>
      <c r="STG41" s="30"/>
      <c r="STH41" s="29"/>
      <c r="STI41" s="30"/>
      <c r="STJ41" s="29"/>
      <c r="STK41" s="30"/>
      <c r="STL41" s="29"/>
      <c r="STM41" s="30"/>
      <c r="STN41" s="29"/>
      <c r="STO41" s="30"/>
      <c r="STP41" s="29"/>
      <c r="STQ41" s="30"/>
      <c r="STR41" s="29"/>
      <c r="STS41" s="30"/>
      <c r="STT41" s="29"/>
      <c r="STU41" s="30"/>
      <c r="STV41" s="29"/>
      <c r="STW41" s="30"/>
      <c r="STX41" s="29"/>
      <c r="STY41" s="30"/>
      <c r="STZ41" s="29"/>
      <c r="SUA41" s="30"/>
      <c r="SUB41" s="29"/>
      <c r="SUC41" s="30"/>
      <c r="SUD41" s="29"/>
      <c r="SUE41" s="30"/>
      <c r="SUF41" s="29"/>
      <c r="SUG41" s="30"/>
      <c r="SUH41" s="29"/>
      <c r="SUI41" s="30"/>
      <c r="SUJ41" s="29"/>
      <c r="SUK41" s="30"/>
      <c r="SUL41" s="29"/>
      <c r="SUM41" s="30"/>
      <c r="SUN41" s="29"/>
      <c r="SUO41" s="30"/>
      <c r="SUP41" s="29"/>
      <c r="SUQ41" s="30"/>
      <c r="SUR41" s="29"/>
      <c r="SUS41" s="30"/>
      <c r="SUT41" s="29"/>
      <c r="SUU41" s="30"/>
      <c r="SUV41" s="29"/>
      <c r="SUW41" s="30"/>
      <c r="SUX41" s="29"/>
      <c r="SUY41" s="30"/>
      <c r="SUZ41" s="29"/>
      <c r="SVA41" s="30"/>
      <c r="SVB41" s="29"/>
      <c r="SVC41" s="30"/>
      <c r="SVD41" s="29"/>
      <c r="SVE41" s="30"/>
      <c r="SVF41" s="29"/>
      <c r="SVG41" s="30"/>
      <c r="SVH41" s="29"/>
      <c r="SVI41" s="30"/>
      <c r="SVJ41" s="29"/>
      <c r="SVK41" s="30"/>
      <c r="SVL41" s="29"/>
      <c r="SVM41" s="30"/>
      <c r="SVN41" s="29"/>
      <c r="SVO41" s="30"/>
      <c r="SVP41" s="29"/>
      <c r="SVQ41" s="30"/>
      <c r="SVR41" s="29"/>
      <c r="SVS41" s="30"/>
      <c r="SVT41" s="29"/>
      <c r="SVU41" s="30"/>
      <c r="SVV41" s="29"/>
      <c r="SVW41" s="30"/>
      <c r="SVX41" s="29"/>
      <c r="SVY41" s="30"/>
      <c r="SVZ41" s="29"/>
      <c r="SWA41" s="30"/>
      <c r="SWB41" s="29"/>
      <c r="SWC41" s="30"/>
      <c r="SWD41" s="29"/>
      <c r="SWE41" s="30"/>
      <c r="SWF41" s="29"/>
      <c r="SWG41" s="30"/>
      <c r="SWH41" s="29"/>
      <c r="SWI41" s="30"/>
      <c r="SWJ41" s="29"/>
      <c r="SWK41" s="30"/>
      <c r="SWL41" s="29"/>
      <c r="SWM41" s="30"/>
      <c r="SWN41" s="29"/>
      <c r="SWO41" s="30"/>
      <c r="SWP41" s="29"/>
      <c r="SWQ41" s="30"/>
      <c r="SWR41" s="29"/>
      <c r="SWS41" s="30"/>
      <c r="SWT41" s="29"/>
      <c r="SWU41" s="30"/>
      <c r="SWV41" s="29"/>
      <c r="SWW41" s="30"/>
      <c r="SWX41" s="29"/>
      <c r="SWY41" s="30"/>
      <c r="SWZ41" s="29"/>
      <c r="SXA41" s="30"/>
      <c r="SXB41" s="29"/>
      <c r="SXC41" s="30"/>
      <c r="SXD41" s="29"/>
      <c r="SXE41" s="30"/>
      <c r="SXF41" s="29"/>
      <c r="SXG41" s="30"/>
      <c r="SXH41" s="29"/>
      <c r="SXI41" s="30"/>
      <c r="SXJ41" s="29"/>
      <c r="SXK41" s="30"/>
      <c r="SXL41" s="29"/>
      <c r="SXM41" s="30"/>
      <c r="SXN41" s="29"/>
      <c r="SXO41" s="30"/>
      <c r="SXP41" s="29"/>
      <c r="SXQ41" s="30"/>
      <c r="SXR41" s="29"/>
      <c r="SXS41" s="30"/>
      <c r="SXT41" s="29"/>
      <c r="SXU41" s="30"/>
      <c r="SXV41" s="29"/>
      <c r="SXW41" s="30"/>
      <c r="SXX41" s="29"/>
      <c r="SXY41" s="30"/>
      <c r="SXZ41" s="29"/>
      <c r="SYA41" s="30"/>
      <c r="SYB41" s="29"/>
      <c r="SYC41" s="30"/>
      <c r="SYD41" s="29"/>
      <c r="SYE41" s="30"/>
      <c r="SYF41" s="29"/>
      <c r="SYG41" s="30"/>
      <c r="SYH41" s="29"/>
      <c r="SYI41" s="30"/>
      <c r="SYJ41" s="29"/>
      <c r="SYK41" s="30"/>
      <c r="SYL41" s="29"/>
      <c r="SYM41" s="30"/>
      <c r="SYN41" s="29"/>
      <c r="SYO41" s="30"/>
      <c r="SYP41" s="29"/>
      <c r="SYQ41" s="30"/>
      <c r="SYR41" s="29"/>
      <c r="SYS41" s="30"/>
      <c r="SYT41" s="29"/>
      <c r="SYU41" s="30"/>
      <c r="SYV41" s="29"/>
      <c r="SYW41" s="30"/>
      <c r="SYX41" s="29"/>
      <c r="SYY41" s="30"/>
      <c r="SYZ41" s="29"/>
      <c r="SZA41" s="30"/>
      <c r="SZB41" s="29"/>
      <c r="SZC41" s="30"/>
      <c r="SZD41" s="29"/>
      <c r="SZE41" s="30"/>
      <c r="SZF41" s="29"/>
      <c r="SZG41" s="30"/>
      <c r="SZH41" s="29"/>
      <c r="SZI41" s="30"/>
      <c r="SZJ41" s="29"/>
      <c r="SZK41" s="30"/>
      <c r="SZL41" s="29"/>
      <c r="SZM41" s="30"/>
      <c r="SZN41" s="29"/>
      <c r="SZO41" s="30"/>
      <c r="SZP41" s="29"/>
      <c r="SZQ41" s="30"/>
      <c r="SZR41" s="29"/>
      <c r="SZS41" s="30"/>
      <c r="SZT41" s="29"/>
      <c r="SZU41" s="30"/>
      <c r="SZV41" s="29"/>
      <c r="SZW41" s="30"/>
      <c r="SZX41" s="29"/>
      <c r="SZY41" s="30"/>
      <c r="SZZ41" s="29"/>
      <c r="TAA41" s="30"/>
      <c r="TAB41" s="29"/>
      <c r="TAC41" s="30"/>
      <c r="TAD41" s="29"/>
      <c r="TAE41" s="30"/>
      <c r="TAF41" s="29"/>
      <c r="TAG41" s="30"/>
      <c r="TAH41" s="29"/>
      <c r="TAI41" s="30"/>
      <c r="TAJ41" s="29"/>
      <c r="TAK41" s="30"/>
      <c r="TAL41" s="29"/>
      <c r="TAM41" s="30"/>
      <c r="TAN41" s="29"/>
      <c r="TAO41" s="30"/>
      <c r="TAP41" s="29"/>
      <c r="TAQ41" s="30"/>
      <c r="TAR41" s="29"/>
      <c r="TAS41" s="30"/>
      <c r="TAT41" s="29"/>
      <c r="TAU41" s="30"/>
      <c r="TAV41" s="29"/>
      <c r="TAW41" s="30"/>
      <c r="TAX41" s="29"/>
      <c r="TAY41" s="30"/>
      <c r="TAZ41" s="29"/>
      <c r="TBA41" s="30"/>
      <c r="TBB41" s="29"/>
      <c r="TBC41" s="30"/>
      <c r="TBD41" s="29"/>
      <c r="TBE41" s="30"/>
      <c r="TBF41" s="29"/>
      <c r="TBG41" s="30"/>
      <c r="TBH41" s="29"/>
      <c r="TBI41" s="30"/>
      <c r="TBJ41" s="29"/>
      <c r="TBK41" s="30"/>
      <c r="TBL41" s="29"/>
      <c r="TBM41" s="30"/>
      <c r="TBN41" s="29"/>
      <c r="TBO41" s="30"/>
      <c r="TBP41" s="29"/>
      <c r="TBQ41" s="30"/>
      <c r="TBR41" s="29"/>
      <c r="TBS41" s="30"/>
      <c r="TBT41" s="29"/>
      <c r="TBU41" s="30"/>
      <c r="TBV41" s="29"/>
      <c r="TBW41" s="30"/>
      <c r="TBX41" s="29"/>
      <c r="TBY41" s="30"/>
      <c r="TBZ41" s="29"/>
      <c r="TCA41" s="30"/>
      <c r="TCB41" s="29"/>
      <c r="TCC41" s="30"/>
      <c r="TCD41" s="29"/>
      <c r="TCE41" s="30"/>
      <c r="TCF41" s="29"/>
      <c r="TCG41" s="30"/>
      <c r="TCH41" s="29"/>
      <c r="TCI41" s="30"/>
      <c r="TCJ41" s="29"/>
      <c r="TCK41" s="30"/>
      <c r="TCL41" s="29"/>
      <c r="TCM41" s="30"/>
      <c r="TCN41" s="29"/>
      <c r="TCO41" s="30"/>
      <c r="TCP41" s="29"/>
      <c r="TCQ41" s="30"/>
      <c r="TCR41" s="29"/>
      <c r="TCS41" s="30"/>
      <c r="TCT41" s="29"/>
      <c r="TCU41" s="30"/>
      <c r="TCV41" s="29"/>
      <c r="TCW41" s="30"/>
      <c r="TCX41" s="29"/>
      <c r="TCY41" s="30"/>
      <c r="TCZ41" s="29"/>
      <c r="TDA41" s="30"/>
      <c r="TDB41" s="29"/>
      <c r="TDC41" s="30"/>
      <c r="TDD41" s="29"/>
      <c r="TDE41" s="30"/>
      <c r="TDF41" s="29"/>
      <c r="TDG41" s="30"/>
      <c r="TDH41" s="29"/>
      <c r="TDI41" s="30"/>
      <c r="TDJ41" s="29"/>
      <c r="TDK41" s="30"/>
      <c r="TDL41" s="29"/>
      <c r="TDM41" s="30"/>
      <c r="TDN41" s="29"/>
      <c r="TDO41" s="30"/>
      <c r="TDP41" s="29"/>
      <c r="TDQ41" s="30"/>
      <c r="TDR41" s="29"/>
      <c r="TDS41" s="30"/>
      <c r="TDT41" s="29"/>
      <c r="TDU41" s="30"/>
      <c r="TDV41" s="29"/>
      <c r="TDW41" s="30"/>
      <c r="TDX41" s="29"/>
      <c r="TDY41" s="30"/>
      <c r="TDZ41" s="29"/>
      <c r="TEA41" s="30"/>
      <c r="TEB41" s="29"/>
      <c r="TEC41" s="30"/>
      <c r="TED41" s="29"/>
      <c r="TEE41" s="30"/>
      <c r="TEF41" s="29"/>
      <c r="TEG41" s="30"/>
      <c r="TEH41" s="29"/>
      <c r="TEI41" s="30"/>
      <c r="TEJ41" s="29"/>
      <c r="TEK41" s="30"/>
      <c r="TEL41" s="29"/>
      <c r="TEM41" s="30"/>
      <c r="TEN41" s="29"/>
      <c r="TEO41" s="30"/>
      <c r="TEP41" s="29"/>
      <c r="TEQ41" s="30"/>
      <c r="TER41" s="29"/>
      <c r="TES41" s="30"/>
      <c r="TET41" s="29"/>
      <c r="TEU41" s="30"/>
      <c r="TEV41" s="29"/>
      <c r="TEW41" s="30"/>
      <c r="TEX41" s="29"/>
      <c r="TEY41" s="30"/>
      <c r="TEZ41" s="29"/>
      <c r="TFA41" s="30"/>
      <c r="TFB41" s="29"/>
      <c r="TFC41" s="30"/>
      <c r="TFD41" s="29"/>
      <c r="TFE41" s="30"/>
      <c r="TFF41" s="29"/>
      <c r="TFG41" s="30"/>
      <c r="TFH41" s="29"/>
      <c r="TFI41" s="30"/>
      <c r="TFJ41" s="29"/>
      <c r="TFK41" s="30"/>
      <c r="TFL41" s="29"/>
      <c r="TFM41" s="30"/>
      <c r="TFN41" s="29"/>
      <c r="TFO41" s="30"/>
      <c r="TFP41" s="29"/>
      <c r="TFQ41" s="30"/>
      <c r="TFR41" s="29"/>
      <c r="TFS41" s="30"/>
      <c r="TFT41" s="29"/>
      <c r="TFU41" s="30"/>
      <c r="TFV41" s="29"/>
      <c r="TFW41" s="30"/>
      <c r="TFX41" s="29"/>
      <c r="TFY41" s="30"/>
      <c r="TFZ41" s="29"/>
      <c r="TGA41" s="30"/>
      <c r="TGB41" s="29"/>
      <c r="TGC41" s="30"/>
      <c r="TGD41" s="29"/>
      <c r="TGE41" s="30"/>
      <c r="TGF41" s="29"/>
      <c r="TGG41" s="30"/>
      <c r="TGH41" s="29"/>
      <c r="TGI41" s="30"/>
      <c r="TGJ41" s="29"/>
      <c r="TGK41" s="30"/>
      <c r="TGL41" s="29"/>
      <c r="TGM41" s="30"/>
      <c r="TGN41" s="29"/>
      <c r="TGO41" s="30"/>
      <c r="TGP41" s="29"/>
      <c r="TGQ41" s="30"/>
      <c r="TGR41" s="29"/>
      <c r="TGS41" s="30"/>
      <c r="TGT41" s="29"/>
      <c r="TGU41" s="30"/>
      <c r="TGV41" s="29"/>
      <c r="TGW41" s="30"/>
      <c r="TGX41" s="29"/>
      <c r="TGY41" s="30"/>
      <c r="TGZ41" s="29"/>
      <c r="THA41" s="30"/>
      <c r="THB41" s="29"/>
      <c r="THC41" s="30"/>
      <c r="THD41" s="29"/>
      <c r="THE41" s="30"/>
      <c r="THF41" s="29"/>
      <c r="THG41" s="30"/>
      <c r="THH41" s="29"/>
      <c r="THI41" s="30"/>
      <c r="THJ41" s="29"/>
      <c r="THK41" s="30"/>
      <c r="THL41" s="29"/>
      <c r="THM41" s="30"/>
      <c r="THN41" s="29"/>
      <c r="THO41" s="30"/>
      <c r="THP41" s="29"/>
      <c r="THQ41" s="30"/>
      <c r="THR41" s="29"/>
      <c r="THS41" s="30"/>
      <c r="THT41" s="29"/>
      <c r="THU41" s="30"/>
      <c r="THV41" s="29"/>
      <c r="THW41" s="30"/>
      <c r="THX41" s="29"/>
      <c r="THY41" s="30"/>
      <c r="THZ41" s="29"/>
      <c r="TIA41" s="30"/>
      <c r="TIB41" s="29"/>
      <c r="TIC41" s="30"/>
      <c r="TID41" s="29"/>
      <c r="TIE41" s="30"/>
      <c r="TIF41" s="29"/>
      <c r="TIG41" s="30"/>
      <c r="TIH41" s="29"/>
      <c r="TII41" s="30"/>
      <c r="TIJ41" s="29"/>
      <c r="TIK41" s="30"/>
      <c r="TIL41" s="29"/>
      <c r="TIM41" s="30"/>
      <c r="TIN41" s="29"/>
      <c r="TIO41" s="30"/>
      <c r="TIP41" s="29"/>
      <c r="TIQ41" s="30"/>
      <c r="TIR41" s="29"/>
      <c r="TIS41" s="30"/>
      <c r="TIT41" s="29"/>
      <c r="TIU41" s="30"/>
      <c r="TIV41" s="29"/>
      <c r="TIW41" s="30"/>
      <c r="TIX41" s="29"/>
      <c r="TIY41" s="30"/>
      <c r="TIZ41" s="29"/>
      <c r="TJA41" s="30"/>
      <c r="TJB41" s="29"/>
      <c r="TJC41" s="30"/>
      <c r="TJD41" s="29"/>
      <c r="TJE41" s="30"/>
      <c r="TJF41" s="29"/>
      <c r="TJG41" s="30"/>
      <c r="TJH41" s="29"/>
      <c r="TJI41" s="30"/>
      <c r="TJJ41" s="29"/>
      <c r="TJK41" s="30"/>
      <c r="TJL41" s="29"/>
      <c r="TJM41" s="30"/>
      <c r="TJN41" s="29"/>
      <c r="TJO41" s="30"/>
      <c r="TJP41" s="29"/>
      <c r="TJQ41" s="30"/>
      <c r="TJR41" s="29"/>
      <c r="TJS41" s="30"/>
      <c r="TJT41" s="29"/>
      <c r="TJU41" s="30"/>
      <c r="TJV41" s="29"/>
      <c r="TJW41" s="30"/>
      <c r="TJX41" s="29"/>
      <c r="TJY41" s="30"/>
      <c r="TJZ41" s="29"/>
      <c r="TKA41" s="30"/>
      <c r="TKB41" s="29"/>
      <c r="TKC41" s="30"/>
      <c r="TKD41" s="29"/>
      <c r="TKE41" s="30"/>
      <c r="TKF41" s="29"/>
      <c r="TKG41" s="30"/>
      <c r="TKH41" s="29"/>
      <c r="TKI41" s="30"/>
      <c r="TKJ41" s="29"/>
      <c r="TKK41" s="30"/>
      <c r="TKL41" s="29"/>
      <c r="TKM41" s="30"/>
      <c r="TKN41" s="29"/>
      <c r="TKO41" s="30"/>
      <c r="TKP41" s="29"/>
      <c r="TKQ41" s="30"/>
      <c r="TKR41" s="29"/>
      <c r="TKS41" s="30"/>
      <c r="TKT41" s="29"/>
      <c r="TKU41" s="30"/>
      <c r="TKV41" s="29"/>
      <c r="TKW41" s="30"/>
      <c r="TKX41" s="29"/>
      <c r="TKY41" s="30"/>
      <c r="TKZ41" s="29"/>
      <c r="TLA41" s="30"/>
      <c r="TLB41" s="29"/>
      <c r="TLC41" s="30"/>
      <c r="TLD41" s="29"/>
      <c r="TLE41" s="30"/>
      <c r="TLF41" s="29"/>
      <c r="TLG41" s="30"/>
      <c r="TLH41" s="29"/>
      <c r="TLI41" s="30"/>
      <c r="TLJ41" s="29"/>
      <c r="TLK41" s="30"/>
      <c r="TLL41" s="29"/>
      <c r="TLM41" s="30"/>
      <c r="TLN41" s="29"/>
      <c r="TLO41" s="30"/>
      <c r="TLP41" s="29"/>
      <c r="TLQ41" s="30"/>
      <c r="TLR41" s="29"/>
      <c r="TLS41" s="30"/>
      <c r="TLT41" s="29"/>
      <c r="TLU41" s="30"/>
      <c r="TLV41" s="29"/>
      <c r="TLW41" s="30"/>
      <c r="TLX41" s="29"/>
      <c r="TLY41" s="30"/>
      <c r="TLZ41" s="29"/>
      <c r="TMA41" s="30"/>
      <c r="TMB41" s="29"/>
      <c r="TMC41" s="30"/>
      <c r="TMD41" s="29"/>
      <c r="TME41" s="30"/>
      <c r="TMF41" s="29"/>
      <c r="TMG41" s="30"/>
      <c r="TMH41" s="29"/>
      <c r="TMI41" s="30"/>
      <c r="TMJ41" s="29"/>
      <c r="TMK41" s="30"/>
      <c r="TML41" s="29"/>
      <c r="TMM41" s="30"/>
      <c r="TMN41" s="29"/>
      <c r="TMO41" s="30"/>
      <c r="TMP41" s="29"/>
      <c r="TMQ41" s="30"/>
      <c r="TMR41" s="29"/>
      <c r="TMS41" s="30"/>
      <c r="TMT41" s="29"/>
      <c r="TMU41" s="30"/>
      <c r="TMV41" s="29"/>
      <c r="TMW41" s="30"/>
      <c r="TMX41" s="29"/>
      <c r="TMY41" s="30"/>
      <c r="TMZ41" s="29"/>
      <c r="TNA41" s="30"/>
      <c r="TNB41" s="29"/>
      <c r="TNC41" s="30"/>
      <c r="TND41" s="29"/>
      <c r="TNE41" s="30"/>
      <c r="TNF41" s="29"/>
      <c r="TNG41" s="30"/>
      <c r="TNH41" s="29"/>
      <c r="TNI41" s="30"/>
      <c r="TNJ41" s="29"/>
      <c r="TNK41" s="30"/>
      <c r="TNL41" s="29"/>
      <c r="TNM41" s="30"/>
      <c r="TNN41" s="29"/>
      <c r="TNO41" s="30"/>
      <c r="TNP41" s="29"/>
      <c r="TNQ41" s="30"/>
      <c r="TNR41" s="29"/>
      <c r="TNS41" s="30"/>
      <c r="TNT41" s="29"/>
      <c r="TNU41" s="30"/>
      <c r="TNV41" s="29"/>
      <c r="TNW41" s="30"/>
      <c r="TNX41" s="29"/>
      <c r="TNY41" s="30"/>
      <c r="TNZ41" s="29"/>
      <c r="TOA41" s="30"/>
      <c r="TOB41" s="29"/>
      <c r="TOC41" s="30"/>
      <c r="TOD41" s="29"/>
      <c r="TOE41" s="30"/>
      <c r="TOF41" s="29"/>
      <c r="TOG41" s="30"/>
      <c r="TOH41" s="29"/>
      <c r="TOI41" s="30"/>
      <c r="TOJ41" s="29"/>
      <c r="TOK41" s="30"/>
      <c r="TOL41" s="29"/>
      <c r="TOM41" s="30"/>
      <c r="TON41" s="29"/>
      <c r="TOO41" s="30"/>
      <c r="TOP41" s="29"/>
      <c r="TOQ41" s="30"/>
      <c r="TOR41" s="29"/>
      <c r="TOS41" s="30"/>
      <c r="TOT41" s="29"/>
      <c r="TOU41" s="30"/>
      <c r="TOV41" s="29"/>
      <c r="TOW41" s="30"/>
      <c r="TOX41" s="29"/>
      <c r="TOY41" s="30"/>
      <c r="TOZ41" s="29"/>
      <c r="TPA41" s="30"/>
      <c r="TPB41" s="29"/>
      <c r="TPC41" s="30"/>
      <c r="TPD41" s="29"/>
      <c r="TPE41" s="30"/>
      <c r="TPF41" s="29"/>
      <c r="TPG41" s="30"/>
      <c r="TPH41" s="29"/>
      <c r="TPI41" s="30"/>
      <c r="TPJ41" s="29"/>
      <c r="TPK41" s="30"/>
      <c r="TPL41" s="29"/>
      <c r="TPM41" s="30"/>
      <c r="TPN41" s="29"/>
      <c r="TPO41" s="30"/>
      <c r="TPP41" s="29"/>
      <c r="TPQ41" s="30"/>
      <c r="TPR41" s="29"/>
      <c r="TPS41" s="30"/>
      <c r="TPT41" s="29"/>
      <c r="TPU41" s="30"/>
      <c r="TPV41" s="29"/>
      <c r="TPW41" s="30"/>
      <c r="TPX41" s="29"/>
      <c r="TPY41" s="30"/>
      <c r="TPZ41" s="29"/>
      <c r="TQA41" s="30"/>
      <c r="TQB41" s="29"/>
      <c r="TQC41" s="30"/>
      <c r="TQD41" s="29"/>
      <c r="TQE41" s="30"/>
      <c r="TQF41" s="29"/>
      <c r="TQG41" s="30"/>
      <c r="TQH41" s="29"/>
      <c r="TQI41" s="30"/>
      <c r="TQJ41" s="29"/>
      <c r="TQK41" s="30"/>
      <c r="TQL41" s="29"/>
      <c r="TQM41" s="30"/>
      <c r="TQN41" s="29"/>
      <c r="TQO41" s="30"/>
      <c r="TQP41" s="29"/>
      <c r="TQQ41" s="30"/>
      <c r="TQR41" s="29"/>
      <c r="TQS41" s="30"/>
      <c r="TQT41" s="29"/>
      <c r="TQU41" s="30"/>
      <c r="TQV41" s="29"/>
      <c r="TQW41" s="30"/>
      <c r="TQX41" s="29"/>
      <c r="TQY41" s="30"/>
      <c r="TQZ41" s="29"/>
      <c r="TRA41" s="30"/>
      <c r="TRB41" s="29"/>
      <c r="TRC41" s="30"/>
      <c r="TRD41" s="29"/>
      <c r="TRE41" s="30"/>
      <c r="TRF41" s="29"/>
      <c r="TRG41" s="30"/>
      <c r="TRH41" s="29"/>
      <c r="TRI41" s="30"/>
      <c r="TRJ41" s="29"/>
      <c r="TRK41" s="30"/>
      <c r="TRL41" s="29"/>
      <c r="TRM41" s="30"/>
      <c r="TRN41" s="29"/>
      <c r="TRO41" s="30"/>
      <c r="TRP41" s="29"/>
      <c r="TRQ41" s="30"/>
      <c r="TRR41" s="29"/>
      <c r="TRS41" s="30"/>
      <c r="TRT41" s="29"/>
      <c r="TRU41" s="30"/>
      <c r="TRV41" s="29"/>
      <c r="TRW41" s="30"/>
      <c r="TRX41" s="29"/>
      <c r="TRY41" s="30"/>
      <c r="TRZ41" s="29"/>
      <c r="TSA41" s="30"/>
      <c r="TSB41" s="29"/>
      <c r="TSC41" s="30"/>
      <c r="TSD41" s="29"/>
      <c r="TSE41" s="30"/>
      <c r="TSF41" s="29"/>
      <c r="TSG41" s="30"/>
      <c r="TSH41" s="29"/>
      <c r="TSI41" s="30"/>
      <c r="TSJ41" s="29"/>
      <c r="TSK41" s="30"/>
      <c r="TSL41" s="29"/>
      <c r="TSM41" s="30"/>
      <c r="TSN41" s="29"/>
      <c r="TSO41" s="30"/>
      <c r="TSP41" s="29"/>
      <c r="TSQ41" s="30"/>
      <c r="TSR41" s="29"/>
      <c r="TSS41" s="30"/>
      <c r="TST41" s="29"/>
      <c r="TSU41" s="30"/>
      <c r="TSV41" s="29"/>
      <c r="TSW41" s="30"/>
      <c r="TSX41" s="29"/>
      <c r="TSY41" s="30"/>
      <c r="TSZ41" s="29"/>
      <c r="TTA41" s="30"/>
      <c r="TTB41" s="29"/>
      <c r="TTC41" s="30"/>
      <c r="TTD41" s="29"/>
      <c r="TTE41" s="30"/>
      <c r="TTF41" s="29"/>
      <c r="TTG41" s="30"/>
      <c r="TTH41" s="29"/>
      <c r="TTI41" s="30"/>
      <c r="TTJ41" s="29"/>
      <c r="TTK41" s="30"/>
      <c r="TTL41" s="29"/>
      <c r="TTM41" s="30"/>
      <c r="TTN41" s="29"/>
      <c r="TTO41" s="30"/>
      <c r="TTP41" s="29"/>
      <c r="TTQ41" s="30"/>
      <c r="TTR41" s="29"/>
      <c r="TTS41" s="30"/>
      <c r="TTT41" s="29"/>
      <c r="TTU41" s="30"/>
      <c r="TTV41" s="29"/>
      <c r="TTW41" s="30"/>
      <c r="TTX41" s="29"/>
      <c r="TTY41" s="30"/>
      <c r="TTZ41" s="29"/>
      <c r="TUA41" s="30"/>
      <c r="TUB41" s="29"/>
      <c r="TUC41" s="30"/>
      <c r="TUD41" s="29"/>
      <c r="TUE41" s="30"/>
      <c r="TUF41" s="29"/>
      <c r="TUG41" s="30"/>
      <c r="TUH41" s="29"/>
      <c r="TUI41" s="30"/>
      <c r="TUJ41" s="29"/>
      <c r="TUK41" s="30"/>
      <c r="TUL41" s="29"/>
      <c r="TUM41" s="30"/>
      <c r="TUN41" s="29"/>
      <c r="TUO41" s="30"/>
      <c r="TUP41" s="29"/>
      <c r="TUQ41" s="30"/>
      <c r="TUR41" s="29"/>
      <c r="TUS41" s="30"/>
      <c r="TUT41" s="29"/>
      <c r="TUU41" s="30"/>
      <c r="TUV41" s="29"/>
      <c r="TUW41" s="30"/>
      <c r="TUX41" s="29"/>
      <c r="TUY41" s="30"/>
      <c r="TUZ41" s="29"/>
      <c r="TVA41" s="30"/>
      <c r="TVB41" s="29"/>
      <c r="TVC41" s="30"/>
      <c r="TVD41" s="29"/>
      <c r="TVE41" s="30"/>
      <c r="TVF41" s="29"/>
      <c r="TVG41" s="30"/>
      <c r="TVH41" s="29"/>
      <c r="TVI41" s="30"/>
      <c r="TVJ41" s="29"/>
      <c r="TVK41" s="30"/>
      <c r="TVL41" s="29"/>
      <c r="TVM41" s="30"/>
      <c r="TVN41" s="29"/>
      <c r="TVO41" s="30"/>
      <c r="TVP41" s="29"/>
      <c r="TVQ41" s="30"/>
      <c r="TVR41" s="29"/>
      <c r="TVS41" s="30"/>
      <c r="TVT41" s="29"/>
      <c r="TVU41" s="30"/>
      <c r="TVV41" s="29"/>
      <c r="TVW41" s="30"/>
      <c r="TVX41" s="29"/>
      <c r="TVY41" s="30"/>
      <c r="TVZ41" s="29"/>
      <c r="TWA41" s="30"/>
      <c r="TWB41" s="29"/>
      <c r="TWC41" s="30"/>
      <c r="TWD41" s="29"/>
      <c r="TWE41" s="30"/>
      <c r="TWF41" s="29"/>
      <c r="TWG41" s="30"/>
      <c r="TWH41" s="29"/>
      <c r="TWI41" s="30"/>
      <c r="TWJ41" s="29"/>
      <c r="TWK41" s="30"/>
      <c r="TWL41" s="29"/>
      <c r="TWM41" s="30"/>
      <c r="TWN41" s="29"/>
      <c r="TWO41" s="30"/>
      <c r="TWP41" s="29"/>
      <c r="TWQ41" s="30"/>
      <c r="TWR41" s="29"/>
      <c r="TWS41" s="30"/>
      <c r="TWT41" s="29"/>
      <c r="TWU41" s="30"/>
      <c r="TWV41" s="29"/>
      <c r="TWW41" s="30"/>
      <c r="TWX41" s="29"/>
      <c r="TWY41" s="30"/>
      <c r="TWZ41" s="29"/>
      <c r="TXA41" s="30"/>
      <c r="TXB41" s="29"/>
      <c r="TXC41" s="30"/>
      <c r="TXD41" s="29"/>
      <c r="TXE41" s="30"/>
      <c r="TXF41" s="29"/>
      <c r="TXG41" s="30"/>
      <c r="TXH41" s="29"/>
      <c r="TXI41" s="30"/>
      <c r="TXJ41" s="29"/>
      <c r="TXK41" s="30"/>
      <c r="TXL41" s="29"/>
      <c r="TXM41" s="30"/>
      <c r="TXN41" s="29"/>
      <c r="TXO41" s="30"/>
      <c r="TXP41" s="29"/>
      <c r="TXQ41" s="30"/>
      <c r="TXR41" s="29"/>
      <c r="TXS41" s="30"/>
      <c r="TXT41" s="29"/>
      <c r="TXU41" s="30"/>
      <c r="TXV41" s="29"/>
      <c r="TXW41" s="30"/>
      <c r="TXX41" s="29"/>
      <c r="TXY41" s="30"/>
      <c r="TXZ41" s="29"/>
      <c r="TYA41" s="30"/>
      <c r="TYB41" s="29"/>
      <c r="TYC41" s="30"/>
      <c r="TYD41" s="29"/>
      <c r="TYE41" s="30"/>
      <c r="TYF41" s="29"/>
      <c r="TYG41" s="30"/>
      <c r="TYH41" s="29"/>
      <c r="TYI41" s="30"/>
      <c r="TYJ41" s="29"/>
      <c r="TYK41" s="30"/>
      <c r="TYL41" s="29"/>
      <c r="TYM41" s="30"/>
      <c r="TYN41" s="29"/>
      <c r="TYO41" s="30"/>
      <c r="TYP41" s="29"/>
      <c r="TYQ41" s="30"/>
      <c r="TYR41" s="29"/>
      <c r="TYS41" s="30"/>
      <c r="TYT41" s="29"/>
      <c r="TYU41" s="30"/>
      <c r="TYV41" s="29"/>
      <c r="TYW41" s="30"/>
      <c r="TYX41" s="29"/>
      <c r="TYY41" s="30"/>
      <c r="TYZ41" s="29"/>
      <c r="TZA41" s="30"/>
      <c r="TZB41" s="29"/>
      <c r="TZC41" s="30"/>
      <c r="TZD41" s="29"/>
      <c r="TZE41" s="30"/>
      <c r="TZF41" s="29"/>
      <c r="TZG41" s="30"/>
      <c r="TZH41" s="29"/>
      <c r="TZI41" s="30"/>
      <c r="TZJ41" s="29"/>
      <c r="TZK41" s="30"/>
      <c r="TZL41" s="29"/>
      <c r="TZM41" s="30"/>
      <c r="TZN41" s="29"/>
      <c r="TZO41" s="30"/>
      <c r="TZP41" s="29"/>
      <c r="TZQ41" s="30"/>
      <c r="TZR41" s="29"/>
      <c r="TZS41" s="30"/>
      <c r="TZT41" s="29"/>
      <c r="TZU41" s="30"/>
      <c r="TZV41" s="29"/>
      <c r="TZW41" s="30"/>
      <c r="TZX41" s="29"/>
      <c r="TZY41" s="30"/>
      <c r="TZZ41" s="29"/>
      <c r="UAA41" s="30"/>
      <c r="UAB41" s="29"/>
      <c r="UAC41" s="30"/>
      <c r="UAD41" s="29"/>
      <c r="UAE41" s="30"/>
      <c r="UAF41" s="29"/>
      <c r="UAG41" s="30"/>
      <c r="UAH41" s="29"/>
      <c r="UAI41" s="30"/>
      <c r="UAJ41" s="29"/>
      <c r="UAK41" s="30"/>
      <c r="UAL41" s="29"/>
      <c r="UAM41" s="30"/>
      <c r="UAN41" s="29"/>
      <c r="UAO41" s="30"/>
      <c r="UAP41" s="29"/>
      <c r="UAQ41" s="30"/>
      <c r="UAR41" s="29"/>
      <c r="UAS41" s="30"/>
      <c r="UAT41" s="29"/>
      <c r="UAU41" s="30"/>
      <c r="UAV41" s="29"/>
      <c r="UAW41" s="30"/>
      <c r="UAX41" s="29"/>
      <c r="UAY41" s="30"/>
      <c r="UAZ41" s="29"/>
      <c r="UBA41" s="30"/>
      <c r="UBB41" s="29"/>
      <c r="UBC41" s="30"/>
      <c r="UBD41" s="29"/>
      <c r="UBE41" s="30"/>
      <c r="UBF41" s="29"/>
      <c r="UBG41" s="30"/>
      <c r="UBH41" s="29"/>
      <c r="UBI41" s="30"/>
      <c r="UBJ41" s="29"/>
      <c r="UBK41" s="30"/>
      <c r="UBL41" s="29"/>
      <c r="UBM41" s="30"/>
      <c r="UBN41" s="29"/>
      <c r="UBO41" s="30"/>
      <c r="UBP41" s="29"/>
      <c r="UBQ41" s="30"/>
      <c r="UBR41" s="29"/>
      <c r="UBS41" s="30"/>
      <c r="UBT41" s="29"/>
      <c r="UBU41" s="30"/>
      <c r="UBV41" s="29"/>
      <c r="UBW41" s="30"/>
      <c r="UBX41" s="29"/>
      <c r="UBY41" s="30"/>
      <c r="UBZ41" s="29"/>
      <c r="UCA41" s="30"/>
      <c r="UCB41" s="29"/>
      <c r="UCC41" s="30"/>
      <c r="UCD41" s="29"/>
      <c r="UCE41" s="30"/>
      <c r="UCF41" s="29"/>
      <c r="UCG41" s="30"/>
      <c r="UCH41" s="29"/>
      <c r="UCI41" s="30"/>
      <c r="UCJ41" s="29"/>
      <c r="UCK41" s="30"/>
      <c r="UCL41" s="29"/>
      <c r="UCM41" s="30"/>
      <c r="UCN41" s="29"/>
      <c r="UCO41" s="30"/>
      <c r="UCP41" s="29"/>
      <c r="UCQ41" s="30"/>
      <c r="UCR41" s="29"/>
      <c r="UCS41" s="30"/>
      <c r="UCT41" s="29"/>
      <c r="UCU41" s="30"/>
      <c r="UCV41" s="29"/>
      <c r="UCW41" s="30"/>
      <c r="UCX41" s="29"/>
      <c r="UCY41" s="30"/>
      <c r="UCZ41" s="29"/>
      <c r="UDA41" s="30"/>
      <c r="UDB41" s="29"/>
      <c r="UDC41" s="30"/>
      <c r="UDD41" s="29"/>
      <c r="UDE41" s="30"/>
      <c r="UDF41" s="29"/>
      <c r="UDG41" s="30"/>
      <c r="UDH41" s="29"/>
      <c r="UDI41" s="30"/>
      <c r="UDJ41" s="29"/>
      <c r="UDK41" s="30"/>
      <c r="UDL41" s="29"/>
      <c r="UDM41" s="30"/>
      <c r="UDN41" s="29"/>
      <c r="UDO41" s="30"/>
      <c r="UDP41" s="29"/>
      <c r="UDQ41" s="30"/>
      <c r="UDR41" s="29"/>
      <c r="UDS41" s="30"/>
      <c r="UDT41" s="29"/>
      <c r="UDU41" s="30"/>
      <c r="UDV41" s="29"/>
      <c r="UDW41" s="30"/>
      <c r="UDX41" s="29"/>
      <c r="UDY41" s="30"/>
      <c r="UDZ41" s="29"/>
      <c r="UEA41" s="30"/>
      <c r="UEB41" s="29"/>
      <c r="UEC41" s="30"/>
      <c r="UED41" s="29"/>
      <c r="UEE41" s="30"/>
      <c r="UEF41" s="29"/>
      <c r="UEG41" s="30"/>
      <c r="UEH41" s="29"/>
      <c r="UEI41" s="30"/>
      <c r="UEJ41" s="29"/>
      <c r="UEK41" s="30"/>
      <c r="UEL41" s="29"/>
      <c r="UEM41" s="30"/>
      <c r="UEN41" s="29"/>
      <c r="UEO41" s="30"/>
      <c r="UEP41" s="29"/>
      <c r="UEQ41" s="30"/>
      <c r="UER41" s="29"/>
      <c r="UES41" s="30"/>
      <c r="UET41" s="29"/>
      <c r="UEU41" s="30"/>
      <c r="UEV41" s="29"/>
      <c r="UEW41" s="30"/>
      <c r="UEX41" s="29"/>
      <c r="UEY41" s="30"/>
      <c r="UEZ41" s="29"/>
      <c r="UFA41" s="30"/>
      <c r="UFB41" s="29"/>
      <c r="UFC41" s="30"/>
      <c r="UFD41" s="29"/>
      <c r="UFE41" s="30"/>
      <c r="UFF41" s="29"/>
      <c r="UFG41" s="30"/>
      <c r="UFH41" s="29"/>
      <c r="UFI41" s="30"/>
      <c r="UFJ41" s="29"/>
      <c r="UFK41" s="30"/>
      <c r="UFL41" s="29"/>
      <c r="UFM41" s="30"/>
      <c r="UFN41" s="29"/>
      <c r="UFO41" s="30"/>
      <c r="UFP41" s="29"/>
      <c r="UFQ41" s="30"/>
      <c r="UFR41" s="29"/>
      <c r="UFS41" s="30"/>
      <c r="UFT41" s="29"/>
      <c r="UFU41" s="30"/>
      <c r="UFV41" s="29"/>
      <c r="UFW41" s="30"/>
      <c r="UFX41" s="29"/>
      <c r="UFY41" s="30"/>
      <c r="UFZ41" s="29"/>
      <c r="UGA41" s="30"/>
      <c r="UGB41" s="29"/>
      <c r="UGC41" s="30"/>
      <c r="UGD41" s="29"/>
      <c r="UGE41" s="30"/>
      <c r="UGF41" s="29"/>
      <c r="UGG41" s="30"/>
      <c r="UGH41" s="29"/>
      <c r="UGI41" s="30"/>
      <c r="UGJ41" s="29"/>
      <c r="UGK41" s="30"/>
      <c r="UGL41" s="29"/>
      <c r="UGM41" s="30"/>
      <c r="UGN41" s="29"/>
      <c r="UGO41" s="30"/>
      <c r="UGP41" s="29"/>
      <c r="UGQ41" s="30"/>
      <c r="UGR41" s="29"/>
      <c r="UGS41" s="30"/>
      <c r="UGT41" s="29"/>
      <c r="UGU41" s="30"/>
      <c r="UGV41" s="29"/>
      <c r="UGW41" s="30"/>
      <c r="UGX41" s="29"/>
      <c r="UGY41" s="30"/>
      <c r="UGZ41" s="29"/>
      <c r="UHA41" s="30"/>
      <c r="UHB41" s="29"/>
      <c r="UHC41" s="30"/>
      <c r="UHD41" s="29"/>
      <c r="UHE41" s="30"/>
      <c r="UHF41" s="29"/>
      <c r="UHG41" s="30"/>
      <c r="UHH41" s="29"/>
      <c r="UHI41" s="30"/>
      <c r="UHJ41" s="29"/>
      <c r="UHK41" s="30"/>
      <c r="UHL41" s="29"/>
      <c r="UHM41" s="30"/>
      <c r="UHN41" s="29"/>
      <c r="UHO41" s="30"/>
      <c r="UHP41" s="29"/>
      <c r="UHQ41" s="30"/>
      <c r="UHR41" s="29"/>
      <c r="UHS41" s="30"/>
      <c r="UHT41" s="29"/>
      <c r="UHU41" s="30"/>
      <c r="UHV41" s="29"/>
      <c r="UHW41" s="30"/>
      <c r="UHX41" s="29"/>
      <c r="UHY41" s="30"/>
      <c r="UHZ41" s="29"/>
      <c r="UIA41" s="30"/>
      <c r="UIB41" s="29"/>
      <c r="UIC41" s="30"/>
      <c r="UID41" s="29"/>
      <c r="UIE41" s="30"/>
      <c r="UIF41" s="29"/>
      <c r="UIG41" s="30"/>
      <c r="UIH41" s="29"/>
      <c r="UII41" s="30"/>
      <c r="UIJ41" s="29"/>
      <c r="UIK41" s="30"/>
      <c r="UIL41" s="29"/>
      <c r="UIM41" s="30"/>
      <c r="UIN41" s="29"/>
      <c r="UIO41" s="30"/>
      <c r="UIP41" s="29"/>
      <c r="UIQ41" s="30"/>
      <c r="UIR41" s="29"/>
      <c r="UIS41" s="30"/>
      <c r="UIT41" s="29"/>
      <c r="UIU41" s="30"/>
      <c r="UIV41" s="29"/>
      <c r="UIW41" s="30"/>
      <c r="UIX41" s="29"/>
      <c r="UIY41" s="30"/>
      <c r="UIZ41" s="29"/>
      <c r="UJA41" s="30"/>
      <c r="UJB41" s="29"/>
      <c r="UJC41" s="30"/>
      <c r="UJD41" s="29"/>
      <c r="UJE41" s="30"/>
      <c r="UJF41" s="29"/>
      <c r="UJG41" s="30"/>
      <c r="UJH41" s="29"/>
      <c r="UJI41" s="30"/>
      <c r="UJJ41" s="29"/>
      <c r="UJK41" s="30"/>
      <c r="UJL41" s="29"/>
      <c r="UJM41" s="30"/>
      <c r="UJN41" s="29"/>
      <c r="UJO41" s="30"/>
      <c r="UJP41" s="29"/>
      <c r="UJQ41" s="30"/>
      <c r="UJR41" s="29"/>
      <c r="UJS41" s="30"/>
      <c r="UJT41" s="29"/>
      <c r="UJU41" s="30"/>
      <c r="UJV41" s="29"/>
      <c r="UJW41" s="30"/>
      <c r="UJX41" s="29"/>
      <c r="UJY41" s="30"/>
      <c r="UJZ41" s="29"/>
      <c r="UKA41" s="30"/>
      <c r="UKB41" s="29"/>
      <c r="UKC41" s="30"/>
      <c r="UKD41" s="29"/>
      <c r="UKE41" s="30"/>
      <c r="UKF41" s="29"/>
      <c r="UKG41" s="30"/>
      <c r="UKH41" s="29"/>
      <c r="UKI41" s="30"/>
      <c r="UKJ41" s="29"/>
      <c r="UKK41" s="30"/>
      <c r="UKL41" s="29"/>
      <c r="UKM41" s="30"/>
      <c r="UKN41" s="29"/>
      <c r="UKO41" s="30"/>
      <c r="UKP41" s="29"/>
      <c r="UKQ41" s="30"/>
      <c r="UKR41" s="29"/>
      <c r="UKS41" s="30"/>
      <c r="UKT41" s="29"/>
      <c r="UKU41" s="30"/>
      <c r="UKV41" s="29"/>
      <c r="UKW41" s="30"/>
      <c r="UKX41" s="29"/>
      <c r="UKY41" s="30"/>
      <c r="UKZ41" s="29"/>
      <c r="ULA41" s="30"/>
      <c r="ULB41" s="29"/>
      <c r="ULC41" s="30"/>
      <c r="ULD41" s="29"/>
      <c r="ULE41" s="30"/>
      <c r="ULF41" s="29"/>
      <c r="ULG41" s="30"/>
      <c r="ULH41" s="29"/>
      <c r="ULI41" s="30"/>
      <c r="ULJ41" s="29"/>
      <c r="ULK41" s="30"/>
      <c r="ULL41" s="29"/>
      <c r="ULM41" s="30"/>
      <c r="ULN41" s="29"/>
      <c r="ULO41" s="30"/>
      <c r="ULP41" s="29"/>
      <c r="ULQ41" s="30"/>
      <c r="ULR41" s="29"/>
      <c r="ULS41" s="30"/>
      <c r="ULT41" s="29"/>
      <c r="ULU41" s="30"/>
      <c r="ULV41" s="29"/>
      <c r="ULW41" s="30"/>
      <c r="ULX41" s="29"/>
      <c r="ULY41" s="30"/>
      <c r="ULZ41" s="29"/>
      <c r="UMA41" s="30"/>
      <c r="UMB41" s="29"/>
      <c r="UMC41" s="30"/>
      <c r="UMD41" s="29"/>
      <c r="UME41" s="30"/>
      <c r="UMF41" s="29"/>
      <c r="UMG41" s="30"/>
      <c r="UMH41" s="29"/>
      <c r="UMI41" s="30"/>
      <c r="UMJ41" s="29"/>
      <c r="UMK41" s="30"/>
      <c r="UML41" s="29"/>
      <c r="UMM41" s="30"/>
      <c r="UMN41" s="29"/>
      <c r="UMO41" s="30"/>
      <c r="UMP41" s="29"/>
      <c r="UMQ41" s="30"/>
      <c r="UMR41" s="29"/>
      <c r="UMS41" s="30"/>
      <c r="UMT41" s="29"/>
      <c r="UMU41" s="30"/>
      <c r="UMV41" s="29"/>
      <c r="UMW41" s="30"/>
      <c r="UMX41" s="29"/>
      <c r="UMY41" s="30"/>
      <c r="UMZ41" s="29"/>
      <c r="UNA41" s="30"/>
      <c r="UNB41" s="29"/>
      <c r="UNC41" s="30"/>
      <c r="UND41" s="29"/>
      <c r="UNE41" s="30"/>
      <c r="UNF41" s="29"/>
      <c r="UNG41" s="30"/>
      <c r="UNH41" s="29"/>
      <c r="UNI41" s="30"/>
      <c r="UNJ41" s="29"/>
      <c r="UNK41" s="30"/>
      <c r="UNL41" s="29"/>
      <c r="UNM41" s="30"/>
      <c r="UNN41" s="29"/>
      <c r="UNO41" s="30"/>
      <c r="UNP41" s="29"/>
      <c r="UNQ41" s="30"/>
      <c r="UNR41" s="29"/>
      <c r="UNS41" s="30"/>
      <c r="UNT41" s="29"/>
      <c r="UNU41" s="30"/>
      <c r="UNV41" s="29"/>
      <c r="UNW41" s="30"/>
      <c r="UNX41" s="29"/>
      <c r="UNY41" s="30"/>
      <c r="UNZ41" s="29"/>
      <c r="UOA41" s="30"/>
      <c r="UOB41" s="29"/>
      <c r="UOC41" s="30"/>
      <c r="UOD41" s="29"/>
      <c r="UOE41" s="30"/>
      <c r="UOF41" s="29"/>
      <c r="UOG41" s="30"/>
      <c r="UOH41" s="29"/>
      <c r="UOI41" s="30"/>
      <c r="UOJ41" s="29"/>
      <c r="UOK41" s="30"/>
      <c r="UOL41" s="29"/>
      <c r="UOM41" s="30"/>
      <c r="UON41" s="29"/>
      <c r="UOO41" s="30"/>
      <c r="UOP41" s="29"/>
      <c r="UOQ41" s="30"/>
      <c r="UOR41" s="29"/>
      <c r="UOS41" s="30"/>
      <c r="UOT41" s="29"/>
      <c r="UOU41" s="30"/>
      <c r="UOV41" s="29"/>
      <c r="UOW41" s="30"/>
      <c r="UOX41" s="29"/>
      <c r="UOY41" s="30"/>
      <c r="UOZ41" s="29"/>
      <c r="UPA41" s="30"/>
      <c r="UPB41" s="29"/>
      <c r="UPC41" s="30"/>
      <c r="UPD41" s="29"/>
      <c r="UPE41" s="30"/>
      <c r="UPF41" s="29"/>
      <c r="UPG41" s="30"/>
      <c r="UPH41" s="29"/>
      <c r="UPI41" s="30"/>
      <c r="UPJ41" s="29"/>
      <c r="UPK41" s="30"/>
      <c r="UPL41" s="29"/>
      <c r="UPM41" s="30"/>
      <c r="UPN41" s="29"/>
      <c r="UPO41" s="30"/>
      <c r="UPP41" s="29"/>
      <c r="UPQ41" s="30"/>
      <c r="UPR41" s="29"/>
      <c r="UPS41" s="30"/>
      <c r="UPT41" s="29"/>
      <c r="UPU41" s="30"/>
      <c r="UPV41" s="29"/>
      <c r="UPW41" s="30"/>
      <c r="UPX41" s="29"/>
      <c r="UPY41" s="30"/>
      <c r="UPZ41" s="29"/>
      <c r="UQA41" s="30"/>
      <c r="UQB41" s="29"/>
      <c r="UQC41" s="30"/>
      <c r="UQD41" s="29"/>
      <c r="UQE41" s="30"/>
      <c r="UQF41" s="29"/>
      <c r="UQG41" s="30"/>
      <c r="UQH41" s="29"/>
      <c r="UQI41" s="30"/>
      <c r="UQJ41" s="29"/>
      <c r="UQK41" s="30"/>
      <c r="UQL41" s="29"/>
      <c r="UQM41" s="30"/>
      <c r="UQN41" s="29"/>
      <c r="UQO41" s="30"/>
      <c r="UQP41" s="29"/>
      <c r="UQQ41" s="30"/>
      <c r="UQR41" s="29"/>
      <c r="UQS41" s="30"/>
      <c r="UQT41" s="29"/>
      <c r="UQU41" s="30"/>
      <c r="UQV41" s="29"/>
      <c r="UQW41" s="30"/>
      <c r="UQX41" s="29"/>
      <c r="UQY41" s="30"/>
      <c r="UQZ41" s="29"/>
      <c r="URA41" s="30"/>
      <c r="URB41" s="29"/>
      <c r="URC41" s="30"/>
      <c r="URD41" s="29"/>
      <c r="URE41" s="30"/>
      <c r="URF41" s="29"/>
      <c r="URG41" s="30"/>
      <c r="URH41" s="29"/>
      <c r="URI41" s="30"/>
      <c r="URJ41" s="29"/>
      <c r="URK41" s="30"/>
      <c r="URL41" s="29"/>
      <c r="URM41" s="30"/>
      <c r="URN41" s="29"/>
      <c r="URO41" s="30"/>
      <c r="URP41" s="29"/>
      <c r="URQ41" s="30"/>
      <c r="URR41" s="29"/>
      <c r="URS41" s="30"/>
      <c r="URT41" s="29"/>
      <c r="URU41" s="30"/>
      <c r="URV41" s="29"/>
      <c r="URW41" s="30"/>
      <c r="URX41" s="29"/>
      <c r="URY41" s="30"/>
      <c r="URZ41" s="29"/>
      <c r="USA41" s="30"/>
      <c r="USB41" s="29"/>
      <c r="USC41" s="30"/>
      <c r="USD41" s="29"/>
      <c r="USE41" s="30"/>
      <c r="USF41" s="29"/>
      <c r="USG41" s="30"/>
      <c r="USH41" s="29"/>
      <c r="USI41" s="30"/>
      <c r="USJ41" s="29"/>
      <c r="USK41" s="30"/>
      <c r="USL41" s="29"/>
      <c r="USM41" s="30"/>
      <c r="USN41" s="29"/>
      <c r="USO41" s="30"/>
      <c r="USP41" s="29"/>
      <c r="USQ41" s="30"/>
      <c r="USR41" s="29"/>
      <c r="USS41" s="30"/>
      <c r="UST41" s="29"/>
      <c r="USU41" s="30"/>
      <c r="USV41" s="29"/>
      <c r="USW41" s="30"/>
      <c r="USX41" s="29"/>
      <c r="USY41" s="30"/>
      <c r="USZ41" s="29"/>
      <c r="UTA41" s="30"/>
      <c r="UTB41" s="29"/>
      <c r="UTC41" s="30"/>
      <c r="UTD41" s="29"/>
      <c r="UTE41" s="30"/>
      <c r="UTF41" s="29"/>
      <c r="UTG41" s="30"/>
      <c r="UTH41" s="29"/>
      <c r="UTI41" s="30"/>
      <c r="UTJ41" s="29"/>
      <c r="UTK41" s="30"/>
      <c r="UTL41" s="29"/>
      <c r="UTM41" s="30"/>
      <c r="UTN41" s="29"/>
      <c r="UTO41" s="30"/>
      <c r="UTP41" s="29"/>
      <c r="UTQ41" s="30"/>
      <c r="UTR41" s="29"/>
      <c r="UTS41" s="30"/>
      <c r="UTT41" s="29"/>
      <c r="UTU41" s="30"/>
      <c r="UTV41" s="29"/>
      <c r="UTW41" s="30"/>
      <c r="UTX41" s="29"/>
      <c r="UTY41" s="30"/>
      <c r="UTZ41" s="29"/>
      <c r="UUA41" s="30"/>
      <c r="UUB41" s="29"/>
      <c r="UUC41" s="30"/>
      <c r="UUD41" s="29"/>
      <c r="UUE41" s="30"/>
      <c r="UUF41" s="29"/>
      <c r="UUG41" s="30"/>
      <c r="UUH41" s="29"/>
      <c r="UUI41" s="30"/>
      <c r="UUJ41" s="29"/>
      <c r="UUK41" s="30"/>
      <c r="UUL41" s="29"/>
      <c r="UUM41" s="30"/>
      <c r="UUN41" s="29"/>
      <c r="UUO41" s="30"/>
      <c r="UUP41" s="29"/>
      <c r="UUQ41" s="30"/>
      <c r="UUR41" s="29"/>
      <c r="UUS41" s="30"/>
      <c r="UUT41" s="29"/>
      <c r="UUU41" s="30"/>
      <c r="UUV41" s="29"/>
      <c r="UUW41" s="30"/>
      <c r="UUX41" s="29"/>
      <c r="UUY41" s="30"/>
      <c r="UUZ41" s="29"/>
      <c r="UVA41" s="30"/>
      <c r="UVB41" s="29"/>
      <c r="UVC41" s="30"/>
      <c r="UVD41" s="29"/>
      <c r="UVE41" s="30"/>
      <c r="UVF41" s="29"/>
      <c r="UVG41" s="30"/>
      <c r="UVH41" s="29"/>
      <c r="UVI41" s="30"/>
      <c r="UVJ41" s="29"/>
      <c r="UVK41" s="30"/>
      <c r="UVL41" s="29"/>
      <c r="UVM41" s="30"/>
      <c r="UVN41" s="29"/>
      <c r="UVO41" s="30"/>
      <c r="UVP41" s="29"/>
      <c r="UVQ41" s="30"/>
      <c r="UVR41" s="29"/>
      <c r="UVS41" s="30"/>
      <c r="UVT41" s="29"/>
      <c r="UVU41" s="30"/>
      <c r="UVV41" s="29"/>
      <c r="UVW41" s="30"/>
      <c r="UVX41" s="29"/>
      <c r="UVY41" s="30"/>
      <c r="UVZ41" s="29"/>
      <c r="UWA41" s="30"/>
      <c r="UWB41" s="29"/>
      <c r="UWC41" s="30"/>
      <c r="UWD41" s="29"/>
      <c r="UWE41" s="30"/>
      <c r="UWF41" s="29"/>
      <c r="UWG41" s="30"/>
      <c r="UWH41" s="29"/>
      <c r="UWI41" s="30"/>
      <c r="UWJ41" s="29"/>
      <c r="UWK41" s="30"/>
      <c r="UWL41" s="29"/>
      <c r="UWM41" s="30"/>
      <c r="UWN41" s="29"/>
      <c r="UWO41" s="30"/>
      <c r="UWP41" s="29"/>
      <c r="UWQ41" s="30"/>
      <c r="UWR41" s="29"/>
      <c r="UWS41" s="30"/>
      <c r="UWT41" s="29"/>
      <c r="UWU41" s="30"/>
      <c r="UWV41" s="29"/>
      <c r="UWW41" s="30"/>
      <c r="UWX41" s="29"/>
      <c r="UWY41" s="30"/>
      <c r="UWZ41" s="29"/>
      <c r="UXA41" s="30"/>
      <c r="UXB41" s="29"/>
      <c r="UXC41" s="30"/>
      <c r="UXD41" s="29"/>
      <c r="UXE41" s="30"/>
      <c r="UXF41" s="29"/>
      <c r="UXG41" s="30"/>
      <c r="UXH41" s="29"/>
      <c r="UXI41" s="30"/>
      <c r="UXJ41" s="29"/>
      <c r="UXK41" s="30"/>
      <c r="UXL41" s="29"/>
      <c r="UXM41" s="30"/>
      <c r="UXN41" s="29"/>
      <c r="UXO41" s="30"/>
      <c r="UXP41" s="29"/>
      <c r="UXQ41" s="30"/>
      <c r="UXR41" s="29"/>
      <c r="UXS41" s="30"/>
      <c r="UXT41" s="29"/>
      <c r="UXU41" s="30"/>
      <c r="UXV41" s="29"/>
      <c r="UXW41" s="30"/>
      <c r="UXX41" s="29"/>
      <c r="UXY41" s="30"/>
      <c r="UXZ41" s="29"/>
      <c r="UYA41" s="30"/>
      <c r="UYB41" s="29"/>
      <c r="UYC41" s="30"/>
      <c r="UYD41" s="29"/>
      <c r="UYE41" s="30"/>
      <c r="UYF41" s="29"/>
      <c r="UYG41" s="30"/>
      <c r="UYH41" s="29"/>
      <c r="UYI41" s="30"/>
      <c r="UYJ41" s="29"/>
      <c r="UYK41" s="30"/>
      <c r="UYL41" s="29"/>
      <c r="UYM41" s="30"/>
      <c r="UYN41" s="29"/>
      <c r="UYO41" s="30"/>
      <c r="UYP41" s="29"/>
      <c r="UYQ41" s="30"/>
      <c r="UYR41" s="29"/>
      <c r="UYS41" s="30"/>
      <c r="UYT41" s="29"/>
      <c r="UYU41" s="30"/>
      <c r="UYV41" s="29"/>
      <c r="UYW41" s="30"/>
      <c r="UYX41" s="29"/>
      <c r="UYY41" s="30"/>
      <c r="UYZ41" s="29"/>
      <c r="UZA41" s="30"/>
      <c r="UZB41" s="29"/>
      <c r="UZC41" s="30"/>
      <c r="UZD41" s="29"/>
      <c r="UZE41" s="30"/>
      <c r="UZF41" s="29"/>
      <c r="UZG41" s="30"/>
      <c r="UZH41" s="29"/>
      <c r="UZI41" s="30"/>
      <c r="UZJ41" s="29"/>
      <c r="UZK41" s="30"/>
      <c r="UZL41" s="29"/>
      <c r="UZM41" s="30"/>
      <c r="UZN41" s="29"/>
      <c r="UZO41" s="30"/>
      <c r="UZP41" s="29"/>
      <c r="UZQ41" s="30"/>
      <c r="UZR41" s="29"/>
      <c r="UZS41" s="30"/>
      <c r="UZT41" s="29"/>
      <c r="UZU41" s="30"/>
      <c r="UZV41" s="29"/>
      <c r="UZW41" s="30"/>
      <c r="UZX41" s="29"/>
      <c r="UZY41" s="30"/>
      <c r="UZZ41" s="29"/>
      <c r="VAA41" s="30"/>
      <c r="VAB41" s="29"/>
      <c r="VAC41" s="30"/>
      <c r="VAD41" s="29"/>
      <c r="VAE41" s="30"/>
      <c r="VAF41" s="29"/>
      <c r="VAG41" s="30"/>
      <c r="VAH41" s="29"/>
      <c r="VAI41" s="30"/>
      <c r="VAJ41" s="29"/>
      <c r="VAK41" s="30"/>
      <c r="VAL41" s="29"/>
      <c r="VAM41" s="30"/>
      <c r="VAN41" s="29"/>
      <c r="VAO41" s="30"/>
      <c r="VAP41" s="29"/>
      <c r="VAQ41" s="30"/>
      <c r="VAR41" s="29"/>
      <c r="VAS41" s="30"/>
      <c r="VAT41" s="29"/>
      <c r="VAU41" s="30"/>
      <c r="VAV41" s="29"/>
      <c r="VAW41" s="30"/>
      <c r="VAX41" s="29"/>
      <c r="VAY41" s="30"/>
      <c r="VAZ41" s="29"/>
      <c r="VBA41" s="30"/>
      <c r="VBB41" s="29"/>
      <c r="VBC41" s="30"/>
      <c r="VBD41" s="29"/>
      <c r="VBE41" s="30"/>
      <c r="VBF41" s="29"/>
      <c r="VBG41" s="30"/>
      <c r="VBH41" s="29"/>
      <c r="VBI41" s="30"/>
      <c r="VBJ41" s="29"/>
      <c r="VBK41" s="30"/>
      <c r="VBL41" s="29"/>
      <c r="VBM41" s="30"/>
      <c r="VBN41" s="29"/>
      <c r="VBO41" s="30"/>
      <c r="VBP41" s="29"/>
      <c r="VBQ41" s="30"/>
      <c r="VBR41" s="29"/>
      <c r="VBS41" s="30"/>
      <c r="VBT41" s="29"/>
      <c r="VBU41" s="30"/>
      <c r="VBV41" s="29"/>
      <c r="VBW41" s="30"/>
      <c r="VBX41" s="29"/>
      <c r="VBY41" s="30"/>
      <c r="VBZ41" s="29"/>
      <c r="VCA41" s="30"/>
      <c r="VCB41" s="29"/>
      <c r="VCC41" s="30"/>
      <c r="VCD41" s="29"/>
      <c r="VCE41" s="30"/>
      <c r="VCF41" s="29"/>
      <c r="VCG41" s="30"/>
      <c r="VCH41" s="29"/>
      <c r="VCI41" s="30"/>
      <c r="VCJ41" s="29"/>
      <c r="VCK41" s="30"/>
      <c r="VCL41" s="29"/>
      <c r="VCM41" s="30"/>
      <c r="VCN41" s="29"/>
      <c r="VCO41" s="30"/>
      <c r="VCP41" s="29"/>
      <c r="VCQ41" s="30"/>
      <c r="VCR41" s="29"/>
      <c r="VCS41" s="30"/>
      <c r="VCT41" s="29"/>
      <c r="VCU41" s="30"/>
      <c r="VCV41" s="29"/>
      <c r="VCW41" s="30"/>
      <c r="VCX41" s="29"/>
      <c r="VCY41" s="30"/>
      <c r="VCZ41" s="29"/>
      <c r="VDA41" s="30"/>
      <c r="VDB41" s="29"/>
      <c r="VDC41" s="30"/>
      <c r="VDD41" s="29"/>
      <c r="VDE41" s="30"/>
      <c r="VDF41" s="29"/>
      <c r="VDG41" s="30"/>
      <c r="VDH41" s="29"/>
      <c r="VDI41" s="30"/>
      <c r="VDJ41" s="29"/>
      <c r="VDK41" s="30"/>
      <c r="VDL41" s="29"/>
      <c r="VDM41" s="30"/>
      <c r="VDN41" s="29"/>
      <c r="VDO41" s="30"/>
      <c r="VDP41" s="29"/>
      <c r="VDQ41" s="30"/>
      <c r="VDR41" s="29"/>
      <c r="VDS41" s="30"/>
      <c r="VDT41" s="29"/>
      <c r="VDU41" s="30"/>
      <c r="VDV41" s="29"/>
      <c r="VDW41" s="30"/>
      <c r="VDX41" s="29"/>
      <c r="VDY41" s="30"/>
      <c r="VDZ41" s="29"/>
      <c r="VEA41" s="30"/>
      <c r="VEB41" s="29"/>
      <c r="VEC41" s="30"/>
      <c r="VED41" s="29"/>
      <c r="VEE41" s="30"/>
      <c r="VEF41" s="29"/>
      <c r="VEG41" s="30"/>
      <c r="VEH41" s="29"/>
      <c r="VEI41" s="30"/>
      <c r="VEJ41" s="29"/>
      <c r="VEK41" s="30"/>
      <c r="VEL41" s="29"/>
      <c r="VEM41" s="30"/>
      <c r="VEN41" s="29"/>
      <c r="VEO41" s="30"/>
      <c r="VEP41" s="29"/>
      <c r="VEQ41" s="30"/>
      <c r="VER41" s="29"/>
      <c r="VES41" s="30"/>
      <c r="VET41" s="29"/>
      <c r="VEU41" s="30"/>
      <c r="VEV41" s="29"/>
      <c r="VEW41" s="30"/>
      <c r="VEX41" s="29"/>
      <c r="VEY41" s="30"/>
      <c r="VEZ41" s="29"/>
      <c r="VFA41" s="30"/>
      <c r="VFB41" s="29"/>
      <c r="VFC41" s="30"/>
      <c r="VFD41" s="29"/>
      <c r="VFE41" s="30"/>
      <c r="VFF41" s="29"/>
      <c r="VFG41" s="30"/>
      <c r="VFH41" s="29"/>
      <c r="VFI41" s="30"/>
      <c r="VFJ41" s="29"/>
      <c r="VFK41" s="30"/>
      <c r="VFL41" s="29"/>
      <c r="VFM41" s="30"/>
      <c r="VFN41" s="29"/>
      <c r="VFO41" s="30"/>
      <c r="VFP41" s="29"/>
      <c r="VFQ41" s="30"/>
      <c r="VFR41" s="29"/>
      <c r="VFS41" s="30"/>
      <c r="VFT41" s="29"/>
      <c r="VFU41" s="30"/>
      <c r="VFV41" s="29"/>
      <c r="VFW41" s="30"/>
      <c r="VFX41" s="29"/>
      <c r="VFY41" s="30"/>
      <c r="VFZ41" s="29"/>
      <c r="VGA41" s="30"/>
      <c r="VGB41" s="29"/>
      <c r="VGC41" s="30"/>
      <c r="VGD41" s="29"/>
      <c r="VGE41" s="30"/>
      <c r="VGF41" s="29"/>
      <c r="VGG41" s="30"/>
      <c r="VGH41" s="29"/>
      <c r="VGI41" s="30"/>
      <c r="VGJ41" s="29"/>
      <c r="VGK41" s="30"/>
      <c r="VGL41" s="29"/>
      <c r="VGM41" s="30"/>
      <c r="VGN41" s="29"/>
      <c r="VGO41" s="30"/>
      <c r="VGP41" s="29"/>
      <c r="VGQ41" s="30"/>
      <c r="VGR41" s="29"/>
      <c r="VGS41" s="30"/>
      <c r="VGT41" s="29"/>
      <c r="VGU41" s="30"/>
      <c r="VGV41" s="29"/>
      <c r="VGW41" s="30"/>
      <c r="VGX41" s="29"/>
      <c r="VGY41" s="30"/>
      <c r="VGZ41" s="29"/>
      <c r="VHA41" s="30"/>
      <c r="VHB41" s="29"/>
      <c r="VHC41" s="30"/>
      <c r="VHD41" s="29"/>
      <c r="VHE41" s="30"/>
      <c r="VHF41" s="29"/>
      <c r="VHG41" s="30"/>
      <c r="VHH41" s="29"/>
      <c r="VHI41" s="30"/>
      <c r="VHJ41" s="29"/>
      <c r="VHK41" s="30"/>
      <c r="VHL41" s="29"/>
      <c r="VHM41" s="30"/>
      <c r="VHN41" s="29"/>
      <c r="VHO41" s="30"/>
      <c r="VHP41" s="29"/>
      <c r="VHQ41" s="30"/>
      <c r="VHR41" s="29"/>
      <c r="VHS41" s="30"/>
      <c r="VHT41" s="29"/>
      <c r="VHU41" s="30"/>
      <c r="VHV41" s="29"/>
      <c r="VHW41" s="30"/>
      <c r="VHX41" s="29"/>
      <c r="VHY41" s="30"/>
      <c r="VHZ41" s="29"/>
      <c r="VIA41" s="30"/>
      <c r="VIB41" s="29"/>
      <c r="VIC41" s="30"/>
      <c r="VID41" s="29"/>
      <c r="VIE41" s="30"/>
      <c r="VIF41" s="29"/>
      <c r="VIG41" s="30"/>
      <c r="VIH41" s="29"/>
      <c r="VII41" s="30"/>
      <c r="VIJ41" s="29"/>
      <c r="VIK41" s="30"/>
      <c r="VIL41" s="29"/>
      <c r="VIM41" s="30"/>
      <c r="VIN41" s="29"/>
      <c r="VIO41" s="30"/>
      <c r="VIP41" s="29"/>
      <c r="VIQ41" s="30"/>
      <c r="VIR41" s="29"/>
      <c r="VIS41" s="30"/>
      <c r="VIT41" s="29"/>
      <c r="VIU41" s="30"/>
      <c r="VIV41" s="29"/>
      <c r="VIW41" s="30"/>
      <c r="VIX41" s="29"/>
      <c r="VIY41" s="30"/>
      <c r="VIZ41" s="29"/>
      <c r="VJA41" s="30"/>
      <c r="VJB41" s="29"/>
      <c r="VJC41" s="30"/>
      <c r="VJD41" s="29"/>
      <c r="VJE41" s="30"/>
      <c r="VJF41" s="29"/>
      <c r="VJG41" s="30"/>
      <c r="VJH41" s="29"/>
      <c r="VJI41" s="30"/>
      <c r="VJJ41" s="29"/>
      <c r="VJK41" s="30"/>
      <c r="VJL41" s="29"/>
      <c r="VJM41" s="30"/>
      <c r="VJN41" s="29"/>
      <c r="VJO41" s="30"/>
      <c r="VJP41" s="29"/>
      <c r="VJQ41" s="30"/>
      <c r="VJR41" s="29"/>
      <c r="VJS41" s="30"/>
      <c r="VJT41" s="29"/>
      <c r="VJU41" s="30"/>
      <c r="VJV41" s="29"/>
      <c r="VJW41" s="30"/>
      <c r="VJX41" s="29"/>
      <c r="VJY41" s="30"/>
      <c r="VJZ41" s="29"/>
      <c r="VKA41" s="30"/>
      <c r="VKB41" s="29"/>
      <c r="VKC41" s="30"/>
      <c r="VKD41" s="29"/>
      <c r="VKE41" s="30"/>
      <c r="VKF41" s="29"/>
      <c r="VKG41" s="30"/>
      <c r="VKH41" s="29"/>
      <c r="VKI41" s="30"/>
      <c r="VKJ41" s="29"/>
      <c r="VKK41" s="30"/>
      <c r="VKL41" s="29"/>
      <c r="VKM41" s="30"/>
      <c r="VKN41" s="29"/>
      <c r="VKO41" s="30"/>
      <c r="VKP41" s="29"/>
      <c r="VKQ41" s="30"/>
      <c r="VKR41" s="29"/>
      <c r="VKS41" s="30"/>
      <c r="VKT41" s="29"/>
      <c r="VKU41" s="30"/>
      <c r="VKV41" s="29"/>
      <c r="VKW41" s="30"/>
      <c r="VKX41" s="29"/>
      <c r="VKY41" s="30"/>
      <c r="VKZ41" s="29"/>
      <c r="VLA41" s="30"/>
      <c r="VLB41" s="29"/>
      <c r="VLC41" s="30"/>
      <c r="VLD41" s="29"/>
      <c r="VLE41" s="30"/>
      <c r="VLF41" s="29"/>
      <c r="VLG41" s="30"/>
      <c r="VLH41" s="29"/>
      <c r="VLI41" s="30"/>
      <c r="VLJ41" s="29"/>
      <c r="VLK41" s="30"/>
      <c r="VLL41" s="29"/>
      <c r="VLM41" s="30"/>
      <c r="VLN41" s="29"/>
      <c r="VLO41" s="30"/>
      <c r="VLP41" s="29"/>
      <c r="VLQ41" s="30"/>
      <c r="VLR41" s="29"/>
      <c r="VLS41" s="30"/>
      <c r="VLT41" s="29"/>
      <c r="VLU41" s="30"/>
      <c r="VLV41" s="29"/>
      <c r="VLW41" s="30"/>
      <c r="VLX41" s="29"/>
      <c r="VLY41" s="30"/>
      <c r="VLZ41" s="29"/>
      <c r="VMA41" s="30"/>
      <c r="VMB41" s="29"/>
      <c r="VMC41" s="30"/>
      <c r="VMD41" s="29"/>
      <c r="VME41" s="30"/>
      <c r="VMF41" s="29"/>
      <c r="VMG41" s="30"/>
      <c r="VMH41" s="29"/>
      <c r="VMI41" s="30"/>
      <c r="VMJ41" s="29"/>
      <c r="VMK41" s="30"/>
      <c r="VML41" s="29"/>
      <c r="VMM41" s="30"/>
      <c r="VMN41" s="29"/>
      <c r="VMO41" s="30"/>
      <c r="VMP41" s="29"/>
      <c r="VMQ41" s="30"/>
      <c r="VMR41" s="29"/>
      <c r="VMS41" s="30"/>
      <c r="VMT41" s="29"/>
      <c r="VMU41" s="30"/>
      <c r="VMV41" s="29"/>
      <c r="VMW41" s="30"/>
      <c r="VMX41" s="29"/>
      <c r="VMY41" s="30"/>
      <c r="VMZ41" s="29"/>
      <c r="VNA41" s="30"/>
      <c r="VNB41" s="29"/>
      <c r="VNC41" s="30"/>
      <c r="VND41" s="29"/>
      <c r="VNE41" s="30"/>
      <c r="VNF41" s="29"/>
      <c r="VNG41" s="30"/>
      <c r="VNH41" s="29"/>
      <c r="VNI41" s="30"/>
      <c r="VNJ41" s="29"/>
      <c r="VNK41" s="30"/>
      <c r="VNL41" s="29"/>
      <c r="VNM41" s="30"/>
      <c r="VNN41" s="29"/>
      <c r="VNO41" s="30"/>
      <c r="VNP41" s="29"/>
      <c r="VNQ41" s="30"/>
      <c r="VNR41" s="29"/>
      <c r="VNS41" s="30"/>
      <c r="VNT41" s="29"/>
      <c r="VNU41" s="30"/>
      <c r="VNV41" s="29"/>
      <c r="VNW41" s="30"/>
      <c r="VNX41" s="29"/>
      <c r="VNY41" s="30"/>
      <c r="VNZ41" s="29"/>
      <c r="VOA41" s="30"/>
      <c r="VOB41" s="29"/>
      <c r="VOC41" s="30"/>
      <c r="VOD41" s="29"/>
      <c r="VOE41" s="30"/>
      <c r="VOF41" s="29"/>
      <c r="VOG41" s="30"/>
      <c r="VOH41" s="29"/>
      <c r="VOI41" s="30"/>
      <c r="VOJ41" s="29"/>
      <c r="VOK41" s="30"/>
      <c r="VOL41" s="29"/>
      <c r="VOM41" s="30"/>
      <c r="VON41" s="29"/>
      <c r="VOO41" s="30"/>
      <c r="VOP41" s="29"/>
      <c r="VOQ41" s="30"/>
      <c r="VOR41" s="29"/>
      <c r="VOS41" s="30"/>
      <c r="VOT41" s="29"/>
      <c r="VOU41" s="30"/>
      <c r="VOV41" s="29"/>
      <c r="VOW41" s="30"/>
      <c r="VOX41" s="29"/>
      <c r="VOY41" s="30"/>
      <c r="VOZ41" s="29"/>
      <c r="VPA41" s="30"/>
      <c r="VPB41" s="29"/>
      <c r="VPC41" s="30"/>
      <c r="VPD41" s="29"/>
      <c r="VPE41" s="30"/>
      <c r="VPF41" s="29"/>
      <c r="VPG41" s="30"/>
      <c r="VPH41" s="29"/>
      <c r="VPI41" s="30"/>
      <c r="VPJ41" s="29"/>
      <c r="VPK41" s="30"/>
      <c r="VPL41" s="29"/>
      <c r="VPM41" s="30"/>
      <c r="VPN41" s="29"/>
      <c r="VPO41" s="30"/>
      <c r="VPP41" s="29"/>
      <c r="VPQ41" s="30"/>
      <c r="VPR41" s="29"/>
      <c r="VPS41" s="30"/>
      <c r="VPT41" s="29"/>
      <c r="VPU41" s="30"/>
      <c r="VPV41" s="29"/>
      <c r="VPW41" s="30"/>
      <c r="VPX41" s="29"/>
      <c r="VPY41" s="30"/>
      <c r="VPZ41" s="29"/>
      <c r="VQA41" s="30"/>
      <c r="VQB41" s="29"/>
      <c r="VQC41" s="30"/>
      <c r="VQD41" s="29"/>
      <c r="VQE41" s="30"/>
      <c r="VQF41" s="29"/>
      <c r="VQG41" s="30"/>
      <c r="VQH41" s="29"/>
      <c r="VQI41" s="30"/>
      <c r="VQJ41" s="29"/>
      <c r="VQK41" s="30"/>
      <c r="VQL41" s="29"/>
      <c r="VQM41" s="30"/>
      <c r="VQN41" s="29"/>
      <c r="VQO41" s="30"/>
      <c r="VQP41" s="29"/>
      <c r="VQQ41" s="30"/>
      <c r="VQR41" s="29"/>
      <c r="VQS41" s="30"/>
      <c r="VQT41" s="29"/>
      <c r="VQU41" s="30"/>
      <c r="VQV41" s="29"/>
      <c r="VQW41" s="30"/>
      <c r="VQX41" s="29"/>
      <c r="VQY41" s="30"/>
      <c r="VQZ41" s="29"/>
      <c r="VRA41" s="30"/>
      <c r="VRB41" s="29"/>
      <c r="VRC41" s="30"/>
      <c r="VRD41" s="29"/>
      <c r="VRE41" s="30"/>
      <c r="VRF41" s="29"/>
      <c r="VRG41" s="30"/>
      <c r="VRH41" s="29"/>
      <c r="VRI41" s="30"/>
      <c r="VRJ41" s="29"/>
      <c r="VRK41" s="30"/>
      <c r="VRL41" s="29"/>
      <c r="VRM41" s="30"/>
      <c r="VRN41" s="29"/>
      <c r="VRO41" s="30"/>
      <c r="VRP41" s="29"/>
      <c r="VRQ41" s="30"/>
      <c r="VRR41" s="29"/>
      <c r="VRS41" s="30"/>
      <c r="VRT41" s="29"/>
      <c r="VRU41" s="30"/>
      <c r="VRV41" s="29"/>
      <c r="VRW41" s="30"/>
      <c r="VRX41" s="29"/>
      <c r="VRY41" s="30"/>
      <c r="VRZ41" s="29"/>
      <c r="VSA41" s="30"/>
      <c r="VSB41" s="29"/>
      <c r="VSC41" s="30"/>
      <c r="VSD41" s="29"/>
      <c r="VSE41" s="30"/>
      <c r="VSF41" s="29"/>
      <c r="VSG41" s="30"/>
      <c r="VSH41" s="29"/>
      <c r="VSI41" s="30"/>
      <c r="VSJ41" s="29"/>
      <c r="VSK41" s="30"/>
      <c r="VSL41" s="29"/>
      <c r="VSM41" s="30"/>
      <c r="VSN41" s="29"/>
      <c r="VSO41" s="30"/>
      <c r="VSP41" s="29"/>
      <c r="VSQ41" s="30"/>
      <c r="VSR41" s="29"/>
      <c r="VSS41" s="30"/>
      <c r="VST41" s="29"/>
      <c r="VSU41" s="30"/>
      <c r="VSV41" s="29"/>
      <c r="VSW41" s="30"/>
      <c r="VSX41" s="29"/>
      <c r="VSY41" s="30"/>
      <c r="VSZ41" s="29"/>
      <c r="VTA41" s="30"/>
      <c r="VTB41" s="29"/>
      <c r="VTC41" s="30"/>
      <c r="VTD41" s="29"/>
      <c r="VTE41" s="30"/>
      <c r="VTF41" s="29"/>
      <c r="VTG41" s="30"/>
      <c r="VTH41" s="29"/>
      <c r="VTI41" s="30"/>
      <c r="VTJ41" s="29"/>
      <c r="VTK41" s="30"/>
      <c r="VTL41" s="29"/>
      <c r="VTM41" s="30"/>
      <c r="VTN41" s="29"/>
      <c r="VTO41" s="30"/>
      <c r="VTP41" s="29"/>
      <c r="VTQ41" s="30"/>
      <c r="VTR41" s="29"/>
      <c r="VTS41" s="30"/>
      <c r="VTT41" s="29"/>
      <c r="VTU41" s="30"/>
      <c r="VTV41" s="29"/>
      <c r="VTW41" s="30"/>
      <c r="VTX41" s="29"/>
      <c r="VTY41" s="30"/>
      <c r="VTZ41" s="29"/>
      <c r="VUA41" s="30"/>
      <c r="VUB41" s="29"/>
      <c r="VUC41" s="30"/>
      <c r="VUD41" s="29"/>
      <c r="VUE41" s="30"/>
      <c r="VUF41" s="29"/>
      <c r="VUG41" s="30"/>
      <c r="VUH41" s="29"/>
      <c r="VUI41" s="30"/>
      <c r="VUJ41" s="29"/>
      <c r="VUK41" s="30"/>
      <c r="VUL41" s="29"/>
      <c r="VUM41" s="30"/>
      <c r="VUN41" s="29"/>
      <c r="VUO41" s="30"/>
      <c r="VUP41" s="29"/>
      <c r="VUQ41" s="30"/>
      <c r="VUR41" s="29"/>
      <c r="VUS41" s="30"/>
      <c r="VUT41" s="29"/>
      <c r="VUU41" s="30"/>
      <c r="VUV41" s="29"/>
      <c r="VUW41" s="30"/>
      <c r="VUX41" s="29"/>
      <c r="VUY41" s="30"/>
      <c r="VUZ41" s="29"/>
      <c r="VVA41" s="30"/>
      <c r="VVB41" s="29"/>
      <c r="VVC41" s="30"/>
      <c r="VVD41" s="29"/>
      <c r="VVE41" s="30"/>
      <c r="VVF41" s="29"/>
      <c r="VVG41" s="30"/>
      <c r="VVH41" s="29"/>
      <c r="VVI41" s="30"/>
      <c r="VVJ41" s="29"/>
      <c r="VVK41" s="30"/>
      <c r="VVL41" s="29"/>
      <c r="VVM41" s="30"/>
      <c r="VVN41" s="29"/>
      <c r="VVO41" s="30"/>
      <c r="VVP41" s="29"/>
      <c r="VVQ41" s="30"/>
      <c r="VVR41" s="29"/>
      <c r="VVS41" s="30"/>
      <c r="VVT41" s="29"/>
      <c r="VVU41" s="30"/>
      <c r="VVV41" s="29"/>
      <c r="VVW41" s="30"/>
      <c r="VVX41" s="29"/>
      <c r="VVY41" s="30"/>
      <c r="VVZ41" s="29"/>
      <c r="VWA41" s="30"/>
      <c r="VWB41" s="29"/>
      <c r="VWC41" s="30"/>
      <c r="VWD41" s="29"/>
      <c r="VWE41" s="30"/>
      <c r="VWF41" s="29"/>
      <c r="VWG41" s="30"/>
      <c r="VWH41" s="29"/>
      <c r="VWI41" s="30"/>
      <c r="VWJ41" s="29"/>
      <c r="VWK41" s="30"/>
      <c r="VWL41" s="29"/>
      <c r="VWM41" s="30"/>
      <c r="VWN41" s="29"/>
      <c r="VWO41" s="30"/>
      <c r="VWP41" s="29"/>
      <c r="VWQ41" s="30"/>
      <c r="VWR41" s="29"/>
      <c r="VWS41" s="30"/>
      <c r="VWT41" s="29"/>
      <c r="VWU41" s="30"/>
      <c r="VWV41" s="29"/>
      <c r="VWW41" s="30"/>
      <c r="VWX41" s="29"/>
      <c r="VWY41" s="30"/>
      <c r="VWZ41" s="29"/>
      <c r="VXA41" s="30"/>
      <c r="VXB41" s="29"/>
      <c r="VXC41" s="30"/>
      <c r="VXD41" s="29"/>
      <c r="VXE41" s="30"/>
      <c r="VXF41" s="29"/>
      <c r="VXG41" s="30"/>
      <c r="VXH41" s="29"/>
      <c r="VXI41" s="30"/>
      <c r="VXJ41" s="29"/>
      <c r="VXK41" s="30"/>
      <c r="VXL41" s="29"/>
      <c r="VXM41" s="30"/>
      <c r="VXN41" s="29"/>
      <c r="VXO41" s="30"/>
      <c r="VXP41" s="29"/>
      <c r="VXQ41" s="30"/>
      <c r="VXR41" s="29"/>
      <c r="VXS41" s="30"/>
      <c r="VXT41" s="29"/>
      <c r="VXU41" s="30"/>
      <c r="VXV41" s="29"/>
      <c r="VXW41" s="30"/>
      <c r="VXX41" s="29"/>
      <c r="VXY41" s="30"/>
      <c r="VXZ41" s="29"/>
      <c r="VYA41" s="30"/>
      <c r="VYB41" s="29"/>
      <c r="VYC41" s="30"/>
      <c r="VYD41" s="29"/>
      <c r="VYE41" s="30"/>
      <c r="VYF41" s="29"/>
      <c r="VYG41" s="30"/>
      <c r="VYH41" s="29"/>
      <c r="VYI41" s="30"/>
      <c r="VYJ41" s="29"/>
      <c r="VYK41" s="30"/>
      <c r="VYL41" s="29"/>
      <c r="VYM41" s="30"/>
      <c r="VYN41" s="29"/>
      <c r="VYO41" s="30"/>
      <c r="VYP41" s="29"/>
      <c r="VYQ41" s="30"/>
      <c r="VYR41" s="29"/>
      <c r="VYS41" s="30"/>
      <c r="VYT41" s="29"/>
      <c r="VYU41" s="30"/>
      <c r="VYV41" s="29"/>
      <c r="VYW41" s="30"/>
      <c r="VYX41" s="29"/>
      <c r="VYY41" s="30"/>
      <c r="VYZ41" s="29"/>
      <c r="VZA41" s="30"/>
      <c r="VZB41" s="29"/>
      <c r="VZC41" s="30"/>
      <c r="VZD41" s="29"/>
      <c r="VZE41" s="30"/>
      <c r="VZF41" s="29"/>
      <c r="VZG41" s="30"/>
      <c r="VZH41" s="29"/>
      <c r="VZI41" s="30"/>
      <c r="VZJ41" s="29"/>
      <c r="VZK41" s="30"/>
      <c r="VZL41" s="29"/>
      <c r="VZM41" s="30"/>
      <c r="VZN41" s="29"/>
      <c r="VZO41" s="30"/>
      <c r="VZP41" s="29"/>
      <c r="VZQ41" s="30"/>
      <c r="VZR41" s="29"/>
      <c r="VZS41" s="30"/>
      <c r="VZT41" s="29"/>
      <c r="VZU41" s="30"/>
      <c r="VZV41" s="29"/>
      <c r="VZW41" s="30"/>
      <c r="VZX41" s="29"/>
      <c r="VZY41" s="30"/>
      <c r="VZZ41" s="29"/>
      <c r="WAA41" s="30"/>
      <c r="WAB41" s="29"/>
      <c r="WAC41" s="30"/>
      <c r="WAD41" s="29"/>
      <c r="WAE41" s="30"/>
      <c r="WAF41" s="29"/>
      <c r="WAG41" s="30"/>
      <c r="WAH41" s="29"/>
      <c r="WAI41" s="30"/>
      <c r="WAJ41" s="29"/>
      <c r="WAK41" s="30"/>
      <c r="WAL41" s="29"/>
      <c r="WAM41" s="30"/>
      <c r="WAN41" s="29"/>
      <c r="WAO41" s="30"/>
      <c r="WAP41" s="29"/>
      <c r="WAQ41" s="30"/>
      <c r="WAR41" s="29"/>
      <c r="WAS41" s="30"/>
      <c r="WAT41" s="29"/>
      <c r="WAU41" s="30"/>
      <c r="WAV41" s="29"/>
      <c r="WAW41" s="30"/>
      <c r="WAX41" s="29"/>
      <c r="WAY41" s="30"/>
      <c r="WAZ41" s="29"/>
      <c r="WBA41" s="30"/>
      <c r="WBB41" s="29"/>
      <c r="WBC41" s="30"/>
      <c r="WBD41" s="29"/>
      <c r="WBE41" s="30"/>
      <c r="WBF41" s="29"/>
      <c r="WBG41" s="30"/>
      <c r="WBH41" s="29"/>
      <c r="WBI41" s="30"/>
      <c r="WBJ41" s="29"/>
      <c r="WBK41" s="30"/>
      <c r="WBL41" s="29"/>
      <c r="WBM41" s="30"/>
      <c r="WBN41" s="29"/>
      <c r="WBO41" s="30"/>
      <c r="WBP41" s="29"/>
      <c r="WBQ41" s="30"/>
      <c r="WBR41" s="29"/>
      <c r="WBS41" s="30"/>
      <c r="WBT41" s="29"/>
      <c r="WBU41" s="30"/>
      <c r="WBV41" s="29"/>
      <c r="WBW41" s="30"/>
      <c r="WBX41" s="29"/>
      <c r="WBY41" s="30"/>
      <c r="WBZ41" s="29"/>
      <c r="WCA41" s="30"/>
      <c r="WCB41" s="29"/>
      <c r="WCC41" s="30"/>
      <c r="WCD41" s="29"/>
      <c r="WCE41" s="30"/>
      <c r="WCF41" s="29"/>
      <c r="WCG41" s="30"/>
      <c r="WCH41" s="29"/>
      <c r="WCI41" s="30"/>
      <c r="WCJ41" s="29"/>
      <c r="WCK41" s="30"/>
      <c r="WCL41" s="29"/>
      <c r="WCM41" s="30"/>
      <c r="WCN41" s="29"/>
      <c r="WCO41" s="30"/>
      <c r="WCP41" s="29"/>
      <c r="WCQ41" s="30"/>
      <c r="WCR41" s="29"/>
      <c r="WCS41" s="30"/>
      <c r="WCT41" s="29"/>
      <c r="WCU41" s="30"/>
      <c r="WCV41" s="29"/>
      <c r="WCW41" s="30"/>
      <c r="WCX41" s="29"/>
      <c r="WCY41" s="30"/>
      <c r="WCZ41" s="29"/>
      <c r="WDA41" s="30"/>
      <c r="WDB41" s="29"/>
      <c r="WDC41" s="30"/>
      <c r="WDD41" s="29"/>
      <c r="WDE41" s="30"/>
      <c r="WDF41" s="29"/>
      <c r="WDG41" s="30"/>
      <c r="WDH41" s="29"/>
      <c r="WDI41" s="30"/>
      <c r="WDJ41" s="29"/>
      <c r="WDK41" s="30"/>
      <c r="WDL41" s="29"/>
      <c r="WDM41" s="30"/>
      <c r="WDN41" s="29"/>
      <c r="WDO41" s="30"/>
      <c r="WDP41" s="29"/>
      <c r="WDQ41" s="30"/>
      <c r="WDR41" s="29"/>
      <c r="WDS41" s="30"/>
      <c r="WDT41" s="29"/>
      <c r="WDU41" s="30"/>
      <c r="WDV41" s="29"/>
      <c r="WDW41" s="30"/>
      <c r="WDX41" s="29"/>
      <c r="WDY41" s="30"/>
      <c r="WDZ41" s="29"/>
      <c r="WEA41" s="30"/>
      <c r="WEB41" s="29"/>
      <c r="WEC41" s="30"/>
      <c r="WED41" s="29"/>
      <c r="WEE41" s="30"/>
      <c r="WEF41" s="29"/>
      <c r="WEG41" s="30"/>
      <c r="WEH41" s="29"/>
      <c r="WEI41" s="30"/>
      <c r="WEJ41" s="29"/>
      <c r="WEK41" s="30"/>
      <c r="WEL41" s="29"/>
      <c r="WEM41" s="30"/>
      <c r="WEN41" s="29"/>
      <c r="WEO41" s="30"/>
      <c r="WEP41" s="29"/>
      <c r="WEQ41" s="30"/>
      <c r="WER41" s="29"/>
      <c r="WES41" s="30"/>
      <c r="WET41" s="29"/>
      <c r="WEU41" s="30"/>
      <c r="WEV41" s="29"/>
      <c r="WEW41" s="30"/>
      <c r="WEX41" s="29"/>
      <c r="WEY41" s="30"/>
      <c r="WEZ41" s="29"/>
      <c r="WFA41" s="30"/>
      <c r="WFB41" s="29"/>
      <c r="WFC41" s="30"/>
      <c r="WFD41" s="29"/>
      <c r="WFE41" s="30"/>
      <c r="WFF41" s="29"/>
      <c r="WFG41" s="30"/>
      <c r="WFH41" s="29"/>
      <c r="WFI41" s="30"/>
      <c r="WFJ41" s="29"/>
      <c r="WFK41" s="30"/>
      <c r="WFL41" s="29"/>
      <c r="WFM41" s="30"/>
      <c r="WFN41" s="29"/>
      <c r="WFO41" s="30"/>
      <c r="WFP41" s="29"/>
      <c r="WFQ41" s="30"/>
      <c r="WFR41" s="29"/>
      <c r="WFS41" s="30"/>
      <c r="WFT41" s="29"/>
      <c r="WFU41" s="30"/>
      <c r="WFV41" s="29"/>
      <c r="WFW41" s="30"/>
      <c r="WFX41" s="29"/>
      <c r="WFY41" s="30"/>
      <c r="WFZ41" s="29"/>
      <c r="WGA41" s="30"/>
      <c r="WGB41" s="29"/>
      <c r="WGC41" s="30"/>
      <c r="WGD41" s="29"/>
      <c r="WGE41" s="30"/>
      <c r="WGF41" s="29"/>
      <c r="WGG41" s="30"/>
      <c r="WGH41" s="29"/>
      <c r="WGI41" s="30"/>
      <c r="WGJ41" s="29"/>
      <c r="WGK41" s="30"/>
      <c r="WGL41" s="29"/>
      <c r="WGM41" s="30"/>
      <c r="WGN41" s="29"/>
      <c r="WGO41" s="30"/>
      <c r="WGP41" s="29"/>
      <c r="WGQ41" s="30"/>
      <c r="WGR41" s="29"/>
      <c r="WGS41" s="30"/>
      <c r="WGT41" s="29"/>
      <c r="WGU41" s="30"/>
      <c r="WGV41" s="29"/>
      <c r="WGW41" s="30"/>
      <c r="WGX41" s="29"/>
      <c r="WGY41" s="30"/>
      <c r="WGZ41" s="29"/>
      <c r="WHA41" s="30"/>
      <c r="WHB41" s="29"/>
      <c r="WHC41" s="30"/>
      <c r="WHD41" s="29"/>
      <c r="WHE41" s="30"/>
      <c r="WHF41" s="29"/>
      <c r="WHG41" s="30"/>
      <c r="WHH41" s="29"/>
      <c r="WHI41" s="30"/>
      <c r="WHJ41" s="29"/>
      <c r="WHK41" s="30"/>
      <c r="WHL41" s="29"/>
      <c r="WHM41" s="30"/>
      <c r="WHN41" s="29"/>
      <c r="WHO41" s="30"/>
      <c r="WHP41" s="29"/>
      <c r="WHQ41" s="30"/>
      <c r="WHR41" s="29"/>
      <c r="WHS41" s="30"/>
      <c r="WHT41" s="29"/>
      <c r="WHU41" s="30"/>
      <c r="WHV41" s="29"/>
      <c r="WHW41" s="30"/>
      <c r="WHX41" s="29"/>
      <c r="WHY41" s="30"/>
      <c r="WHZ41" s="29"/>
      <c r="WIA41" s="30"/>
      <c r="WIB41" s="29"/>
      <c r="WIC41" s="30"/>
      <c r="WID41" s="29"/>
      <c r="WIE41" s="30"/>
      <c r="WIF41" s="29"/>
      <c r="WIG41" s="30"/>
      <c r="WIH41" s="29"/>
      <c r="WII41" s="30"/>
      <c r="WIJ41" s="29"/>
      <c r="WIK41" s="30"/>
      <c r="WIL41" s="29"/>
      <c r="WIM41" s="30"/>
      <c r="WIN41" s="29"/>
      <c r="WIO41" s="30"/>
      <c r="WIP41" s="29"/>
      <c r="WIQ41" s="30"/>
      <c r="WIR41" s="29"/>
      <c r="WIS41" s="30"/>
      <c r="WIT41" s="29"/>
      <c r="WIU41" s="30"/>
      <c r="WIV41" s="29"/>
      <c r="WIW41" s="30"/>
      <c r="WIX41" s="29"/>
      <c r="WIY41" s="30"/>
      <c r="WIZ41" s="29"/>
      <c r="WJA41" s="30"/>
      <c r="WJB41" s="29"/>
      <c r="WJC41" s="30"/>
      <c r="WJD41" s="29"/>
      <c r="WJE41" s="30"/>
      <c r="WJF41" s="29"/>
      <c r="WJG41" s="30"/>
      <c r="WJH41" s="29"/>
      <c r="WJI41" s="30"/>
      <c r="WJJ41" s="29"/>
      <c r="WJK41" s="30"/>
      <c r="WJL41" s="29"/>
      <c r="WJM41" s="30"/>
      <c r="WJN41" s="29"/>
      <c r="WJO41" s="30"/>
      <c r="WJP41" s="29"/>
      <c r="WJQ41" s="30"/>
      <c r="WJR41" s="29"/>
      <c r="WJS41" s="30"/>
      <c r="WJT41" s="29"/>
      <c r="WJU41" s="30"/>
      <c r="WJV41" s="29"/>
      <c r="WJW41" s="30"/>
      <c r="WJX41" s="29"/>
      <c r="WJY41" s="30"/>
      <c r="WJZ41" s="29"/>
      <c r="WKA41" s="30"/>
      <c r="WKB41" s="29"/>
      <c r="WKC41" s="30"/>
      <c r="WKD41" s="29"/>
      <c r="WKE41" s="30"/>
      <c r="WKF41" s="29"/>
      <c r="WKG41" s="30"/>
      <c r="WKH41" s="29"/>
      <c r="WKI41" s="30"/>
      <c r="WKJ41" s="29"/>
      <c r="WKK41" s="30"/>
      <c r="WKL41" s="29"/>
      <c r="WKM41" s="30"/>
      <c r="WKN41" s="29"/>
      <c r="WKO41" s="30"/>
      <c r="WKP41" s="29"/>
      <c r="WKQ41" s="30"/>
      <c r="WKR41" s="29"/>
      <c r="WKS41" s="30"/>
      <c r="WKT41" s="29"/>
      <c r="WKU41" s="30"/>
      <c r="WKV41" s="29"/>
      <c r="WKW41" s="30"/>
      <c r="WKX41" s="29"/>
      <c r="WKY41" s="30"/>
      <c r="WKZ41" s="29"/>
      <c r="WLA41" s="30"/>
      <c r="WLB41" s="29"/>
      <c r="WLC41" s="30"/>
      <c r="WLD41" s="29"/>
      <c r="WLE41" s="30"/>
      <c r="WLF41" s="29"/>
      <c r="WLG41" s="30"/>
      <c r="WLH41" s="29"/>
      <c r="WLI41" s="30"/>
      <c r="WLJ41" s="29"/>
      <c r="WLK41" s="30"/>
      <c r="WLL41" s="29"/>
      <c r="WLM41" s="30"/>
      <c r="WLN41" s="29"/>
      <c r="WLO41" s="30"/>
      <c r="WLP41" s="29"/>
      <c r="WLQ41" s="30"/>
      <c r="WLR41" s="29"/>
      <c r="WLS41" s="30"/>
      <c r="WLT41" s="29"/>
      <c r="WLU41" s="30"/>
      <c r="WLV41" s="29"/>
      <c r="WLW41" s="30"/>
      <c r="WLX41" s="29"/>
      <c r="WLY41" s="30"/>
      <c r="WLZ41" s="29"/>
      <c r="WMA41" s="30"/>
      <c r="WMB41" s="29"/>
      <c r="WMC41" s="30"/>
      <c r="WMD41" s="29"/>
      <c r="WME41" s="30"/>
      <c r="WMF41" s="29"/>
      <c r="WMG41" s="30"/>
      <c r="WMH41" s="29"/>
      <c r="WMI41" s="30"/>
      <c r="WMJ41" s="29"/>
      <c r="WMK41" s="30"/>
      <c r="WML41" s="29"/>
      <c r="WMM41" s="30"/>
      <c r="WMN41" s="29"/>
      <c r="WMO41" s="30"/>
      <c r="WMP41" s="29"/>
      <c r="WMQ41" s="30"/>
      <c r="WMR41" s="29"/>
      <c r="WMS41" s="30"/>
      <c r="WMT41" s="29"/>
      <c r="WMU41" s="30"/>
      <c r="WMV41" s="29"/>
      <c r="WMW41" s="30"/>
      <c r="WMX41" s="29"/>
      <c r="WMY41" s="30"/>
      <c r="WMZ41" s="29"/>
      <c r="WNA41" s="30"/>
      <c r="WNB41" s="29"/>
      <c r="WNC41" s="30"/>
      <c r="WND41" s="29"/>
      <c r="WNE41" s="30"/>
      <c r="WNF41" s="29"/>
      <c r="WNG41" s="30"/>
      <c r="WNH41" s="29"/>
      <c r="WNI41" s="30"/>
      <c r="WNJ41" s="29"/>
      <c r="WNK41" s="30"/>
      <c r="WNL41" s="29"/>
      <c r="WNM41" s="30"/>
      <c r="WNN41" s="29"/>
      <c r="WNO41" s="30"/>
      <c r="WNP41" s="29"/>
      <c r="WNQ41" s="30"/>
      <c r="WNR41" s="29"/>
      <c r="WNS41" s="30"/>
      <c r="WNT41" s="29"/>
      <c r="WNU41" s="30"/>
      <c r="WNV41" s="29"/>
      <c r="WNW41" s="30"/>
      <c r="WNX41" s="29"/>
      <c r="WNY41" s="30"/>
      <c r="WNZ41" s="29"/>
      <c r="WOA41" s="30"/>
      <c r="WOB41" s="29"/>
      <c r="WOC41" s="30"/>
      <c r="WOD41" s="29"/>
      <c r="WOE41" s="30"/>
      <c r="WOF41" s="29"/>
      <c r="WOG41" s="30"/>
      <c r="WOH41" s="29"/>
      <c r="WOI41" s="30"/>
      <c r="WOJ41" s="29"/>
      <c r="WOK41" s="30"/>
      <c r="WOL41" s="29"/>
      <c r="WOM41" s="30"/>
      <c r="WON41" s="29"/>
      <c r="WOO41" s="30"/>
      <c r="WOP41" s="29"/>
      <c r="WOQ41" s="30"/>
      <c r="WOR41" s="29"/>
      <c r="WOS41" s="30"/>
      <c r="WOT41" s="29"/>
      <c r="WOU41" s="30"/>
      <c r="WOV41" s="29"/>
      <c r="WOW41" s="30"/>
      <c r="WOX41" s="29"/>
      <c r="WOY41" s="30"/>
      <c r="WOZ41" s="29"/>
      <c r="WPA41" s="30"/>
      <c r="WPB41" s="29"/>
      <c r="WPC41" s="30"/>
      <c r="WPD41" s="29"/>
      <c r="WPE41" s="30"/>
      <c r="WPF41" s="29"/>
      <c r="WPG41" s="30"/>
      <c r="WPH41" s="29"/>
      <c r="WPI41" s="30"/>
      <c r="WPJ41" s="29"/>
      <c r="WPK41" s="30"/>
      <c r="WPL41" s="29"/>
      <c r="WPM41" s="30"/>
      <c r="WPN41" s="29"/>
      <c r="WPO41" s="30"/>
      <c r="WPP41" s="29"/>
      <c r="WPQ41" s="30"/>
      <c r="WPR41" s="29"/>
      <c r="WPS41" s="30"/>
      <c r="WPT41" s="29"/>
      <c r="WPU41" s="30"/>
      <c r="WPV41" s="29"/>
      <c r="WPW41" s="30"/>
      <c r="WPX41" s="29"/>
      <c r="WPY41" s="30"/>
      <c r="WPZ41" s="29"/>
      <c r="WQA41" s="30"/>
      <c r="WQB41" s="29"/>
      <c r="WQC41" s="30"/>
      <c r="WQD41" s="29"/>
      <c r="WQE41" s="30"/>
      <c r="WQF41" s="29"/>
      <c r="WQG41" s="30"/>
      <c r="WQH41" s="29"/>
      <c r="WQI41" s="30"/>
      <c r="WQJ41" s="29"/>
      <c r="WQK41" s="30"/>
      <c r="WQL41" s="29"/>
      <c r="WQM41" s="30"/>
      <c r="WQN41" s="29"/>
      <c r="WQO41" s="30"/>
      <c r="WQP41" s="29"/>
      <c r="WQQ41" s="30"/>
      <c r="WQR41" s="29"/>
      <c r="WQS41" s="30"/>
      <c r="WQT41" s="29"/>
      <c r="WQU41" s="30"/>
      <c r="WQV41" s="29"/>
      <c r="WQW41" s="30"/>
      <c r="WQX41" s="29"/>
      <c r="WQY41" s="30"/>
      <c r="WQZ41" s="29"/>
      <c r="WRA41" s="30"/>
      <c r="WRB41" s="29"/>
      <c r="WRC41" s="30"/>
      <c r="WRD41" s="29"/>
      <c r="WRE41" s="30"/>
      <c r="WRF41" s="29"/>
      <c r="WRG41" s="30"/>
      <c r="WRH41" s="29"/>
      <c r="WRI41" s="30"/>
      <c r="WRJ41" s="29"/>
      <c r="WRK41" s="30"/>
      <c r="WRL41" s="29"/>
      <c r="WRM41" s="30"/>
      <c r="WRN41" s="29"/>
      <c r="WRO41" s="30"/>
      <c r="WRP41" s="29"/>
      <c r="WRQ41" s="30"/>
      <c r="WRR41" s="29"/>
      <c r="WRS41" s="30"/>
      <c r="WRT41" s="29"/>
      <c r="WRU41" s="30"/>
      <c r="WRV41" s="29"/>
      <c r="WRW41" s="30"/>
      <c r="WRX41" s="29"/>
      <c r="WRY41" s="30"/>
      <c r="WRZ41" s="29"/>
      <c r="WSA41" s="30"/>
      <c r="WSB41" s="29"/>
      <c r="WSC41" s="30"/>
      <c r="WSD41" s="29"/>
      <c r="WSE41" s="30"/>
      <c r="WSF41" s="29"/>
      <c r="WSG41" s="30"/>
      <c r="WSH41" s="29"/>
      <c r="WSI41" s="30"/>
      <c r="WSJ41" s="29"/>
      <c r="WSK41" s="30"/>
      <c r="WSL41" s="29"/>
      <c r="WSM41" s="30"/>
      <c r="WSN41" s="29"/>
      <c r="WSO41" s="30"/>
      <c r="WSP41" s="29"/>
      <c r="WSQ41" s="30"/>
      <c r="WSR41" s="29"/>
      <c r="WSS41" s="30"/>
      <c r="WST41" s="29"/>
      <c r="WSU41" s="30"/>
      <c r="WSV41" s="29"/>
      <c r="WSW41" s="30"/>
      <c r="WSX41" s="29"/>
      <c r="WSY41" s="30"/>
      <c r="WSZ41" s="29"/>
      <c r="WTA41" s="30"/>
      <c r="WTB41" s="29"/>
      <c r="WTC41" s="30"/>
      <c r="WTD41" s="29"/>
      <c r="WTE41" s="30"/>
      <c r="WTF41" s="29"/>
      <c r="WTG41" s="30"/>
      <c r="WTH41" s="29"/>
      <c r="WTI41" s="30"/>
      <c r="WTJ41" s="29"/>
      <c r="WTK41" s="30"/>
      <c r="WTL41" s="29"/>
      <c r="WTM41" s="30"/>
      <c r="WTN41" s="29"/>
      <c r="WTO41" s="30"/>
      <c r="WTP41" s="29"/>
      <c r="WTQ41" s="30"/>
      <c r="WTR41" s="29"/>
      <c r="WTS41" s="30"/>
      <c r="WTT41" s="29"/>
      <c r="WTU41" s="30"/>
      <c r="WTV41" s="29"/>
      <c r="WTW41" s="30"/>
      <c r="WTX41" s="29"/>
      <c r="WTY41" s="30"/>
      <c r="WTZ41" s="29"/>
      <c r="WUA41" s="30"/>
      <c r="WUB41" s="29"/>
      <c r="WUC41" s="30"/>
      <c r="WUD41" s="29"/>
      <c r="WUE41" s="30"/>
      <c r="WUF41" s="29"/>
      <c r="WUG41" s="30"/>
      <c r="WUH41" s="29"/>
      <c r="WUI41" s="30"/>
      <c r="WUJ41" s="29"/>
      <c r="WUK41" s="30"/>
      <c r="WUL41" s="29"/>
      <c r="WUM41" s="30"/>
      <c r="WUN41" s="29"/>
      <c r="WUO41" s="30"/>
      <c r="WUP41" s="29"/>
      <c r="WUQ41" s="30"/>
      <c r="WUR41" s="29"/>
      <c r="WUS41" s="30"/>
      <c r="WUT41" s="29"/>
      <c r="WUU41" s="30"/>
      <c r="WUV41" s="29"/>
      <c r="WUW41" s="30"/>
      <c r="WUX41" s="29"/>
      <c r="WUY41" s="30"/>
      <c r="WUZ41" s="29"/>
      <c r="WVA41" s="30"/>
      <c r="WVB41" s="29"/>
      <c r="WVC41" s="30"/>
      <c r="WVD41" s="29"/>
      <c r="WVE41" s="30"/>
      <c r="WVF41" s="29"/>
      <c r="WVG41" s="30"/>
      <c r="WVH41" s="29"/>
      <c r="WVI41" s="30"/>
      <c r="WVJ41" s="29"/>
      <c r="WVK41" s="30"/>
      <c r="WVL41" s="29"/>
      <c r="WVM41" s="30"/>
      <c r="WVN41" s="29"/>
      <c r="WVO41" s="30"/>
      <c r="WVP41" s="29"/>
      <c r="WVQ41" s="30"/>
      <c r="WVR41" s="29"/>
      <c r="WVS41" s="30"/>
      <c r="WVT41" s="29"/>
      <c r="WVU41" s="30"/>
      <c r="WVV41" s="29"/>
      <c r="WVW41" s="30"/>
      <c r="WVX41" s="29"/>
      <c r="WVY41" s="30"/>
      <c r="WVZ41" s="29"/>
      <c r="WWA41" s="30"/>
      <c r="WWB41" s="29"/>
      <c r="WWC41" s="30"/>
      <c r="WWD41" s="29"/>
      <c r="WWE41" s="30"/>
      <c r="WWF41" s="29"/>
      <c r="WWG41" s="30"/>
      <c r="WWH41" s="29"/>
      <c r="WWI41" s="30"/>
      <c r="WWJ41" s="29"/>
      <c r="WWK41" s="30"/>
      <c r="WWL41" s="29"/>
      <c r="WWM41" s="30"/>
      <c r="WWN41" s="29"/>
      <c r="WWO41" s="30"/>
      <c r="WWP41" s="29"/>
      <c r="WWQ41" s="30"/>
      <c r="WWR41" s="29"/>
      <c r="WWS41" s="30"/>
      <c r="WWT41" s="29"/>
      <c r="WWU41" s="30"/>
      <c r="WWV41" s="29"/>
      <c r="WWW41" s="30"/>
      <c r="WWX41" s="29"/>
      <c r="WWY41" s="30"/>
      <c r="WWZ41" s="29"/>
      <c r="WXA41" s="30"/>
      <c r="WXB41" s="29"/>
      <c r="WXC41" s="30"/>
      <c r="WXD41" s="29"/>
      <c r="WXE41" s="30"/>
      <c r="WXF41" s="29"/>
      <c r="WXG41" s="30"/>
      <c r="WXH41" s="29"/>
      <c r="WXI41" s="30"/>
      <c r="WXJ41" s="29"/>
      <c r="WXK41" s="30"/>
      <c r="WXL41" s="29"/>
      <c r="WXM41" s="30"/>
      <c r="WXN41" s="29"/>
      <c r="WXO41" s="30"/>
      <c r="WXP41" s="29"/>
      <c r="WXQ41" s="30"/>
      <c r="WXR41" s="29"/>
      <c r="WXS41" s="30"/>
      <c r="WXT41" s="29"/>
      <c r="WXU41" s="30"/>
      <c r="WXV41" s="29"/>
      <c r="WXW41" s="30"/>
      <c r="WXX41" s="29"/>
      <c r="WXY41" s="30"/>
      <c r="WXZ41" s="29"/>
      <c r="WYA41" s="30"/>
      <c r="WYB41" s="29"/>
      <c r="WYC41" s="30"/>
      <c r="WYD41" s="29"/>
      <c r="WYE41" s="30"/>
      <c r="WYF41" s="29"/>
      <c r="WYG41" s="30"/>
      <c r="WYH41" s="29"/>
      <c r="WYI41" s="30"/>
      <c r="WYJ41" s="29"/>
      <c r="WYK41" s="30"/>
      <c r="WYL41" s="29"/>
      <c r="WYM41" s="30"/>
      <c r="WYN41" s="29"/>
      <c r="WYO41" s="30"/>
      <c r="WYP41" s="29"/>
      <c r="WYQ41" s="30"/>
      <c r="WYR41" s="29"/>
      <c r="WYS41" s="30"/>
      <c r="WYT41" s="29"/>
      <c r="WYU41" s="30"/>
      <c r="WYV41" s="29"/>
      <c r="WYW41" s="30"/>
      <c r="WYX41" s="29"/>
      <c r="WYY41" s="30"/>
      <c r="WYZ41" s="29"/>
      <c r="WZA41" s="30"/>
      <c r="WZB41" s="29"/>
      <c r="WZC41" s="30"/>
      <c r="WZD41" s="29"/>
      <c r="WZE41" s="30"/>
      <c r="WZF41" s="29"/>
      <c r="WZG41" s="30"/>
      <c r="WZH41" s="29"/>
      <c r="WZI41" s="30"/>
      <c r="WZJ41" s="29"/>
      <c r="WZK41" s="30"/>
      <c r="WZL41" s="29"/>
      <c r="WZM41" s="30"/>
      <c r="WZN41" s="29"/>
      <c r="WZO41" s="30"/>
      <c r="WZP41" s="29"/>
      <c r="WZQ41" s="30"/>
      <c r="WZR41" s="29"/>
      <c r="WZS41" s="30"/>
      <c r="WZT41" s="29"/>
      <c r="WZU41" s="30"/>
      <c r="WZV41" s="29"/>
      <c r="WZW41" s="30"/>
      <c r="WZX41" s="29"/>
      <c r="WZY41" s="30"/>
      <c r="WZZ41" s="29"/>
      <c r="XAA41" s="30"/>
      <c r="XAB41" s="29"/>
      <c r="XAC41" s="30"/>
      <c r="XAD41" s="29"/>
      <c r="XAE41" s="30"/>
      <c r="XAF41" s="29"/>
      <c r="XAG41" s="30"/>
      <c r="XAH41" s="29"/>
      <c r="XAI41" s="30"/>
      <c r="XAJ41" s="29"/>
      <c r="XAK41" s="30"/>
      <c r="XAL41" s="29"/>
      <c r="XAM41" s="30"/>
      <c r="XAN41" s="29"/>
      <c r="XAO41" s="30"/>
      <c r="XAP41" s="29"/>
      <c r="XAQ41" s="30"/>
      <c r="XAR41" s="29"/>
      <c r="XAS41" s="30"/>
      <c r="XAT41" s="29"/>
      <c r="XAU41" s="30"/>
      <c r="XAV41" s="29"/>
      <c r="XAW41" s="30"/>
      <c r="XAX41" s="29"/>
      <c r="XAY41" s="30"/>
      <c r="XAZ41" s="29"/>
      <c r="XBA41" s="30"/>
      <c r="XBB41" s="29"/>
      <c r="XBC41" s="30"/>
      <c r="XBD41" s="29"/>
      <c r="XBE41" s="30"/>
      <c r="XBF41" s="29"/>
      <c r="XBG41" s="30"/>
      <c r="XBH41" s="29"/>
      <c r="XBI41" s="30"/>
      <c r="XBJ41" s="29"/>
      <c r="XBK41" s="30"/>
      <c r="XBL41" s="29"/>
      <c r="XBM41" s="30"/>
      <c r="XBN41" s="29"/>
      <c r="XBO41" s="30"/>
      <c r="XBP41" s="29"/>
      <c r="XBQ41" s="30"/>
      <c r="XBR41" s="29"/>
      <c r="XBS41" s="30"/>
      <c r="XBT41" s="29"/>
      <c r="XBU41" s="30"/>
      <c r="XBV41" s="29"/>
      <c r="XBW41" s="30"/>
      <c r="XBX41" s="29"/>
      <c r="XBY41" s="30"/>
      <c r="XBZ41" s="29"/>
      <c r="XCA41" s="30"/>
      <c r="XCB41" s="29"/>
      <c r="XCC41" s="30"/>
      <c r="XCD41" s="29"/>
      <c r="XCE41" s="30"/>
      <c r="XCF41" s="29"/>
      <c r="XCG41" s="30"/>
      <c r="XCH41" s="29"/>
      <c r="XCI41" s="30"/>
      <c r="XCJ41" s="29"/>
      <c r="XCK41" s="30"/>
      <c r="XCL41" s="29"/>
      <c r="XCM41" s="30"/>
      <c r="XCN41" s="29"/>
      <c r="XCO41" s="30"/>
      <c r="XCP41" s="29"/>
      <c r="XCQ41" s="30"/>
      <c r="XCR41" s="29"/>
      <c r="XCS41" s="30"/>
      <c r="XCT41" s="29"/>
      <c r="XCU41" s="30"/>
      <c r="XCV41" s="29"/>
      <c r="XCW41" s="30"/>
      <c r="XCX41" s="29"/>
      <c r="XCY41" s="30"/>
      <c r="XCZ41" s="29"/>
      <c r="XDA41" s="30"/>
      <c r="XDB41" s="29"/>
      <c r="XDC41" s="30"/>
      <c r="XDD41" s="29"/>
      <c r="XDE41" s="30"/>
      <c r="XDF41" s="29"/>
      <c r="XDG41" s="30"/>
      <c r="XDH41" s="29"/>
      <c r="XDI41" s="30"/>
      <c r="XDJ41" s="29"/>
      <c r="XDK41" s="30"/>
      <c r="XDL41" s="29"/>
      <c r="XDM41" s="30"/>
      <c r="XDN41" s="29"/>
      <c r="XDO41" s="30"/>
      <c r="XDP41" s="29"/>
      <c r="XDQ41" s="30"/>
      <c r="XDR41" s="29"/>
      <c r="XDS41" s="30"/>
      <c r="XDT41" s="29"/>
      <c r="XDU41" s="30"/>
      <c r="XDV41" s="29"/>
      <c r="XDW41" s="30"/>
      <c r="XDX41" s="29"/>
      <c r="XDY41" s="30"/>
      <c r="XDZ41" s="29"/>
      <c r="XEA41" s="30"/>
      <c r="XEB41" s="29"/>
      <c r="XEC41" s="30"/>
      <c r="XED41" s="29"/>
      <c r="XEE41" s="30"/>
      <c r="XEF41" s="29"/>
      <c r="XEG41" s="30"/>
      <c r="XEH41" s="29"/>
      <c r="XEI41" s="30"/>
      <c r="XEJ41" s="29"/>
      <c r="XEK41" s="30"/>
      <c r="XEL41" s="29"/>
      <c r="XEM41" s="30"/>
      <c r="XEN41" s="29"/>
      <c r="XEO41" s="30"/>
      <c r="XEP41" s="29"/>
      <c r="XEQ41" s="30"/>
      <c r="XER41" s="29"/>
      <c r="XES41" s="30"/>
      <c r="XET41" s="29"/>
      <c r="XEU41" s="30"/>
      <c r="XEV41" s="29"/>
      <c r="XEW41" s="30"/>
      <c r="XEX41" s="29"/>
      <c r="XEY41" s="30"/>
      <c r="XEZ41" s="29"/>
      <c r="XFA41" s="30"/>
      <c r="XFB41" s="29"/>
      <c r="XFC41" s="30"/>
    </row>
    <row r="42" spans="2:16383" s="28" customFormat="1" ht="56" customHeight="1" thickBot="1">
      <c r="B42" s="217"/>
      <c r="C42" s="683" t="s">
        <v>14</v>
      </c>
      <c r="D42" s="688">
        <f>记录仪!$D$12</f>
        <v>49900</v>
      </c>
      <c r="E42" s="37" t="s">
        <v>17</v>
      </c>
      <c r="F42" s="634"/>
      <c r="G42" s="635"/>
      <c r="H42" s="457">
        <f>INDEX(神经网络!$F$10:$BN$70,MATCH(ROUND(O43*2,1)/2,神经网络!$D$10:$D$70,0),MATCH(ROUND(O42*2,1)/2,神经网络!$F$8:$BN$8,0))</f>
        <v>1.7142357281288307</v>
      </c>
      <c r="I42" s="217" t="s">
        <v>184</v>
      </c>
      <c r="J42" s="31"/>
      <c r="K42" s="217"/>
      <c r="L42" s="196" t="s">
        <v>129</v>
      </c>
      <c r="M42" s="198">
        <f>D44</f>
        <v>0.32900451320533397</v>
      </c>
      <c r="N42" s="196" t="s">
        <v>134</v>
      </c>
      <c r="O42" s="198">
        <f>_xlfn.IFS(X47=W47,U47,X47=W48,U48,X47=W49,U49,X47=W50,U50,TRUE,0)</f>
        <v>0.51136736735502097</v>
      </c>
      <c r="P42" s="196" t="s">
        <v>194</v>
      </c>
      <c r="Q42" s="198">
        <f>AVERAGE(M42,O42)</f>
        <v>0.42018594028017747</v>
      </c>
      <c r="R42" s="34"/>
      <c r="S42" s="626" t="s">
        <v>131</v>
      </c>
      <c r="T42" s="627"/>
      <c r="U42" s="628"/>
      <c r="V42" s="34"/>
      <c r="W42" s="619" t="s">
        <v>146</v>
      </c>
      <c r="X42" s="620"/>
      <c r="Y42" s="217"/>
      <c r="Z42" s="31"/>
      <c r="AA42" s="30"/>
      <c r="AB42" s="31"/>
      <c r="AC42" s="476"/>
      <c r="AD42" s="476"/>
      <c r="AE42" s="30"/>
      <c r="AF42" s="31"/>
      <c r="AG42" s="30"/>
      <c r="AH42" s="31"/>
      <c r="AI42" s="30"/>
      <c r="AJ42" s="31"/>
      <c r="AK42" s="30"/>
      <c r="AL42" s="31"/>
      <c r="AM42" s="30"/>
      <c r="AN42" s="31"/>
      <c r="AO42" s="30"/>
      <c r="AP42" s="31"/>
      <c r="AQ42" s="30"/>
      <c r="AR42" s="31"/>
      <c r="AS42" s="30"/>
      <c r="AT42" s="31"/>
      <c r="AU42" s="30"/>
      <c r="AV42" s="31"/>
      <c r="AW42" s="30"/>
      <c r="AX42" s="31"/>
      <c r="AY42" s="30"/>
      <c r="AZ42" s="31"/>
      <c r="BA42" s="30"/>
      <c r="BB42" s="31"/>
      <c r="BC42" s="30"/>
      <c r="BD42" s="31"/>
      <c r="BE42" s="30"/>
      <c r="BF42" s="31"/>
      <c r="BG42" s="30"/>
      <c r="BH42" s="31"/>
      <c r="BI42" s="30"/>
      <c r="BJ42" s="31"/>
      <c r="BK42" s="30"/>
      <c r="BL42" s="31"/>
      <c r="BM42" s="30"/>
      <c r="BN42" s="31"/>
      <c r="BO42" s="30"/>
      <c r="BP42" s="31"/>
      <c r="BQ42" s="30"/>
      <c r="BR42" s="31"/>
      <c r="BS42" s="30"/>
      <c r="BT42" s="31"/>
      <c r="BU42" s="30"/>
      <c r="BV42" s="31"/>
      <c r="BW42" s="30"/>
      <c r="BX42" s="31"/>
      <c r="BY42" s="30"/>
      <c r="BZ42" s="31"/>
      <c r="CA42" s="30"/>
      <c r="CB42" s="31"/>
      <c r="CC42" s="30"/>
      <c r="CD42" s="31"/>
      <c r="CE42" s="30"/>
      <c r="CF42" s="31"/>
      <c r="CG42" s="30"/>
      <c r="CH42" s="31"/>
      <c r="CI42" s="30"/>
      <c r="CJ42" s="31"/>
      <c r="CK42" s="30"/>
      <c r="CL42" s="31"/>
      <c r="CM42" s="30"/>
      <c r="CN42" s="31"/>
      <c r="CO42" s="30"/>
      <c r="CP42" s="31"/>
      <c r="CQ42" s="30"/>
      <c r="CR42" s="31"/>
      <c r="CS42" s="30"/>
      <c r="CT42" s="31"/>
      <c r="CU42" s="30"/>
      <c r="CV42" s="31"/>
      <c r="CW42" s="30"/>
      <c r="CX42" s="31"/>
      <c r="CY42" s="30"/>
      <c r="CZ42" s="31"/>
      <c r="DA42" s="30"/>
      <c r="DB42" s="31"/>
      <c r="DC42" s="30"/>
      <c r="DD42" s="31"/>
      <c r="DE42" s="30"/>
      <c r="DF42" s="31"/>
      <c r="DG42" s="30"/>
      <c r="DH42" s="31"/>
      <c r="DI42" s="30"/>
      <c r="DJ42" s="31"/>
      <c r="DK42" s="30"/>
      <c r="DL42" s="31"/>
      <c r="DM42" s="30"/>
      <c r="DN42" s="31"/>
      <c r="DO42" s="30"/>
      <c r="DP42" s="31"/>
      <c r="DQ42" s="30"/>
      <c r="DR42" s="31"/>
      <c r="DS42" s="30"/>
      <c r="DT42" s="31"/>
      <c r="DU42" s="30"/>
      <c r="DV42" s="31"/>
      <c r="DW42" s="30"/>
      <c r="DX42" s="31"/>
      <c r="DY42" s="30"/>
      <c r="DZ42" s="31"/>
      <c r="EA42" s="30"/>
      <c r="EB42" s="31"/>
      <c r="EC42" s="30"/>
      <c r="ED42" s="31"/>
      <c r="EE42" s="30"/>
      <c r="EF42" s="31"/>
      <c r="EG42" s="30"/>
      <c r="EH42" s="31"/>
      <c r="EI42" s="30"/>
      <c r="EJ42" s="31"/>
      <c r="EK42" s="30"/>
      <c r="EL42" s="31"/>
      <c r="EM42" s="30"/>
      <c r="EN42" s="31"/>
      <c r="EO42" s="30"/>
      <c r="EP42" s="31"/>
      <c r="EQ42" s="30"/>
      <c r="ER42" s="31"/>
      <c r="ES42" s="30"/>
      <c r="ET42" s="31"/>
      <c r="EU42" s="30"/>
      <c r="EV42" s="31"/>
      <c r="EW42" s="30"/>
      <c r="EX42" s="31"/>
      <c r="EY42" s="30"/>
      <c r="EZ42" s="31"/>
      <c r="FA42" s="30"/>
      <c r="FB42" s="31"/>
      <c r="FC42" s="30"/>
      <c r="FD42" s="31"/>
      <c r="FE42" s="30"/>
      <c r="FF42" s="31"/>
      <c r="FG42" s="30"/>
      <c r="FH42" s="31"/>
      <c r="FI42" s="30"/>
      <c r="FJ42" s="31"/>
      <c r="FK42" s="30"/>
      <c r="FL42" s="31"/>
      <c r="FM42" s="30"/>
      <c r="FN42" s="31"/>
      <c r="FO42" s="30"/>
      <c r="FP42" s="31"/>
      <c r="FQ42" s="30"/>
      <c r="FR42" s="31"/>
      <c r="FS42" s="30"/>
      <c r="FT42" s="31"/>
      <c r="FU42" s="30"/>
      <c r="FV42" s="31"/>
      <c r="FW42" s="30"/>
      <c r="FX42" s="31"/>
      <c r="FY42" s="30"/>
      <c r="FZ42" s="31"/>
      <c r="GA42" s="30"/>
      <c r="GB42" s="31"/>
      <c r="GC42" s="30"/>
      <c r="GD42" s="31"/>
      <c r="GE42" s="30"/>
      <c r="GF42" s="31"/>
      <c r="GG42" s="30"/>
      <c r="GH42" s="31"/>
      <c r="GI42" s="30"/>
      <c r="GJ42" s="31"/>
      <c r="GK42" s="30"/>
      <c r="GL42" s="31"/>
      <c r="GM42" s="30"/>
      <c r="GN42" s="31"/>
      <c r="GO42" s="30"/>
      <c r="GP42" s="31"/>
      <c r="GQ42" s="30"/>
      <c r="GR42" s="31"/>
      <c r="GS42" s="30"/>
      <c r="GT42" s="31"/>
      <c r="GU42" s="30"/>
      <c r="GV42" s="31"/>
      <c r="GW42" s="30"/>
      <c r="GX42" s="31"/>
      <c r="GY42" s="30"/>
      <c r="GZ42" s="31"/>
      <c r="HA42" s="30"/>
      <c r="HB42" s="31"/>
      <c r="HC42" s="30"/>
      <c r="HD42" s="31"/>
      <c r="HE42" s="30"/>
      <c r="HF42" s="31"/>
      <c r="HG42" s="30"/>
      <c r="HH42" s="31"/>
      <c r="HI42" s="30"/>
      <c r="HJ42" s="31"/>
      <c r="HK42" s="30"/>
      <c r="HL42" s="31"/>
      <c r="HM42" s="30"/>
      <c r="HN42" s="31"/>
      <c r="HO42" s="30"/>
      <c r="HP42" s="31"/>
      <c r="HQ42" s="30"/>
      <c r="HR42" s="31"/>
      <c r="HS42" s="30"/>
      <c r="HT42" s="31"/>
      <c r="HU42" s="30"/>
      <c r="HV42" s="31"/>
      <c r="HW42" s="30"/>
      <c r="HX42" s="31"/>
      <c r="HY42" s="30"/>
      <c r="HZ42" s="31"/>
      <c r="IA42" s="30"/>
      <c r="IB42" s="31"/>
      <c r="IC42" s="30"/>
      <c r="ID42" s="31"/>
      <c r="IE42" s="30"/>
      <c r="IF42" s="31"/>
      <c r="IG42" s="30"/>
      <c r="IH42" s="31"/>
      <c r="II42" s="30"/>
      <c r="IJ42" s="31"/>
      <c r="IK42" s="30"/>
      <c r="IL42" s="31"/>
      <c r="IM42" s="30"/>
      <c r="IN42" s="31"/>
      <c r="IO42" s="30"/>
      <c r="IP42" s="31"/>
      <c r="IQ42" s="30"/>
      <c r="IR42" s="31"/>
      <c r="IS42" s="30"/>
      <c r="IT42" s="31"/>
      <c r="IU42" s="30"/>
      <c r="IV42" s="31"/>
      <c r="IW42" s="30"/>
      <c r="IX42" s="31"/>
      <c r="IY42" s="30"/>
      <c r="IZ42" s="31"/>
      <c r="JA42" s="30"/>
      <c r="JB42" s="31"/>
      <c r="JC42" s="30"/>
      <c r="JD42" s="31"/>
      <c r="JE42" s="30"/>
      <c r="JF42" s="31"/>
      <c r="JG42" s="30"/>
      <c r="JH42" s="31"/>
      <c r="JI42" s="30"/>
      <c r="JJ42" s="31"/>
      <c r="JK42" s="30"/>
      <c r="JL42" s="31"/>
      <c r="JM42" s="30"/>
      <c r="JN42" s="31"/>
      <c r="JO42" s="30"/>
      <c r="JP42" s="31"/>
      <c r="JQ42" s="30"/>
      <c r="JR42" s="31"/>
      <c r="JS42" s="30"/>
      <c r="JT42" s="31"/>
      <c r="JU42" s="30"/>
      <c r="JV42" s="31"/>
      <c r="JW42" s="30"/>
      <c r="JX42" s="31"/>
      <c r="JY42" s="30"/>
      <c r="JZ42" s="31"/>
      <c r="KA42" s="30"/>
      <c r="KB42" s="31"/>
      <c r="KC42" s="30"/>
      <c r="KD42" s="31"/>
      <c r="KE42" s="30"/>
      <c r="KF42" s="31"/>
      <c r="KG42" s="30"/>
      <c r="KH42" s="31"/>
      <c r="KI42" s="30"/>
      <c r="KJ42" s="31"/>
      <c r="KK42" s="30"/>
      <c r="KL42" s="31"/>
      <c r="KM42" s="30"/>
      <c r="KN42" s="31"/>
      <c r="KO42" s="30"/>
      <c r="KP42" s="31"/>
      <c r="KQ42" s="30"/>
      <c r="KR42" s="31"/>
      <c r="KS42" s="30"/>
      <c r="KT42" s="31"/>
      <c r="KU42" s="30"/>
      <c r="KV42" s="31"/>
      <c r="KW42" s="30"/>
      <c r="KX42" s="31"/>
      <c r="KY42" s="30"/>
      <c r="KZ42" s="31"/>
      <c r="LA42" s="30"/>
      <c r="LB42" s="31"/>
      <c r="LC42" s="30"/>
      <c r="LD42" s="31"/>
      <c r="LE42" s="30"/>
      <c r="LF42" s="31"/>
      <c r="LG42" s="30"/>
      <c r="LH42" s="31"/>
      <c r="LI42" s="30"/>
      <c r="LJ42" s="31"/>
      <c r="LK42" s="30"/>
      <c r="LL42" s="31"/>
      <c r="LM42" s="30"/>
      <c r="LN42" s="31"/>
      <c r="LO42" s="30"/>
      <c r="LP42" s="31"/>
      <c r="LQ42" s="30"/>
      <c r="LR42" s="31"/>
      <c r="LS42" s="30"/>
      <c r="LT42" s="31"/>
      <c r="LU42" s="30"/>
      <c r="LV42" s="31"/>
      <c r="LW42" s="30"/>
      <c r="LX42" s="31"/>
      <c r="LY42" s="30"/>
      <c r="LZ42" s="31"/>
      <c r="MA42" s="30"/>
      <c r="MB42" s="31"/>
      <c r="MC42" s="30"/>
      <c r="MD42" s="31"/>
      <c r="ME42" s="30"/>
      <c r="MF42" s="31"/>
      <c r="MG42" s="30"/>
      <c r="MH42" s="31"/>
      <c r="MI42" s="30"/>
      <c r="MJ42" s="31"/>
      <c r="MK42" s="30"/>
      <c r="ML42" s="31"/>
      <c r="MM42" s="30"/>
      <c r="MN42" s="31"/>
      <c r="MO42" s="30"/>
      <c r="MP42" s="31"/>
      <c r="MQ42" s="30"/>
      <c r="MR42" s="31"/>
      <c r="MS42" s="30"/>
      <c r="MT42" s="31"/>
      <c r="MU42" s="30"/>
      <c r="MV42" s="31"/>
      <c r="MW42" s="30"/>
      <c r="MX42" s="31"/>
      <c r="MY42" s="30"/>
      <c r="MZ42" s="31"/>
      <c r="NA42" s="30"/>
      <c r="NB42" s="31"/>
      <c r="NC42" s="30"/>
      <c r="ND42" s="31"/>
      <c r="NE42" s="30"/>
      <c r="NF42" s="31"/>
      <c r="NG42" s="30"/>
      <c r="NH42" s="31"/>
      <c r="NI42" s="30"/>
      <c r="NJ42" s="31"/>
      <c r="NK42" s="30"/>
      <c r="NL42" s="31"/>
      <c r="NM42" s="30"/>
      <c r="NN42" s="31"/>
      <c r="NO42" s="30"/>
      <c r="NP42" s="31"/>
      <c r="NQ42" s="30"/>
      <c r="NR42" s="31"/>
      <c r="NS42" s="30"/>
      <c r="NT42" s="31"/>
      <c r="NU42" s="30"/>
      <c r="NV42" s="31"/>
      <c r="NW42" s="30"/>
      <c r="NX42" s="31"/>
      <c r="NY42" s="30"/>
      <c r="NZ42" s="31"/>
      <c r="OA42" s="30"/>
      <c r="OB42" s="31"/>
      <c r="OC42" s="30"/>
      <c r="OD42" s="31"/>
      <c r="OE42" s="30"/>
      <c r="OF42" s="31"/>
      <c r="OG42" s="30"/>
      <c r="OH42" s="31"/>
      <c r="OI42" s="30"/>
      <c r="OJ42" s="31"/>
      <c r="OK42" s="30"/>
      <c r="OL42" s="31"/>
      <c r="OM42" s="30"/>
      <c r="ON42" s="31"/>
      <c r="OO42" s="30"/>
      <c r="OP42" s="31"/>
      <c r="OQ42" s="30"/>
      <c r="OR42" s="31"/>
      <c r="OS42" s="30"/>
      <c r="OT42" s="31"/>
      <c r="OU42" s="30"/>
      <c r="OV42" s="31"/>
      <c r="OW42" s="30"/>
      <c r="OX42" s="31"/>
      <c r="OY42" s="30"/>
      <c r="OZ42" s="31"/>
      <c r="PA42" s="30"/>
      <c r="PB42" s="31"/>
      <c r="PC42" s="30"/>
      <c r="PD42" s="31"/>
      <c r="PE42" s="30"/>
      <c r="PF42" s="31"/>
      <c r="PG42" s="30"/>
      <c r="PH42" s="31"/>
      <c r="PI42" s="30"/>
      <c r="PJ42" s="31"/>
      <c r="PK42" s="30"/>
      <c r="PL42" s="31"/>
      <c r="PM42" s="30"/>
      <c r="PN42" s="31"/>
      <c r="PO42" s="30"/>
      <c r="PP42" s="31"/>
      <c r="PQ42" s="30"/>
      <c r="PR42" s="31"/>
      <c r="PS42" s="30"/>
      <c r="PT42" s="31"/>
      <c r="PU42" s="30"/>
      <c r="PV42" s="31"/>
      <c r="PW42" s="30"/>
      <c r="PX42" s="31"/>
      <c r="PY42" s="30"/>
      <c r="PZ42" s="31"/>
      <c r="QA42" s="30"/>
      <c r="QB42" s="31"/>
      <c r="QC42" s="30"/>
      <c r="QD42" s="31"/>
      <c r="QE42" s="30"/>
      <c r="QF42" s="31"/>
      <c r="QG42" s="30"/>
      <c r="QH42" s="31"/>
      <c r="QI42" s="30"/>
      <c r="QJ42" s="31"/>
      <c r="QK42" s="30"/>
      <c r="QL42" s="31"/>
      <c r="QM42" s="30"/>
      <c r="QN42" s="31"/>
      <c r="QO42" s="30"/>
      <c r="QP42" s="31"/>
      <c r="QQ42" s="30"/>
      <c r="QR42" s="31"/>
      <c r="QS42" s="30"/>
      <c r="QT42" s="31"/>
      <c r="QU42" s="30"/>
      <c r="QV42" s="31"/>
      <c r="QW42" s="30"/>
      <c r="QX42" s="31"/>
      <c r="QY42" s="30"/>
      <c r="QZ42" s="31"/>
      <c r="RA42" s="30"/>
      <c r="RB42" s="31"/>
      <c r="RC42" s="30"/>
      <c r="RD42" s="31"/>
      <c r="RE42" s="30"/>
      <c r="RF42" s="31"/>
      <c r="RG42" s="30"/>
      <c r="RH42" s="31"/>
      <c r="RI42" s="30"/>
      <c r="RJ42" s="31"/>
      <c r="RK42" s="30"/>
      <c r="RL42" s="31"/>
      <c r="RM42" s="30"/>
      <c r="RN42" s="31"/>
      <c r="RO42" s="30"/>
      <c r="RP42" s="31"/>
      <c r="RQ42" s="30"/>
      <c r="RR42" s="31"/>
      <c r="RS42" s="30"/>
      <c r="RT42" s="31"/>
      <c r="RU42" s="30"/>
      <c r="RV42" s="31"/>
      <c r="RW42" s="30"/>
      <c r="RX42" s="31"/>
      <c r="RY42" s="30"/>
      <c r="RZ42" s="31"/>
      <c r="SA42" s="30"/>
      <c r="SB42" s="31"/>
      <c r="SC42" s="30"/>
      <c r="SD42" s="31"/>
      <c r="SE42" s="30"/>
      <c r="SF42" s="31"/>
      <c r="SG42" s="30"/>
      <c r="SH42" s="31"/>
      <c r="SI42" s="30"/>
      <c r="SJ42" s="31"/>
      <c r="SK42" s="30"/>
      <c r="SL42" s="31"/>
      <c r="SM42" s="30"/>
      <c r="SN42" s="31"/>
      <c r="SO42" s="30"/>
      <c r="SP42" s="31"/>
      <c r="SQ42" s="30"/>
      <c r="SR42" s="31"/>
      <c r="SS42" s="30"/>
      <c r="ST42" s="31"/>
      <c r="SU42" s="30"/>
      <c r="SV42" s="31"/>
      <c r="SW42" s="30"/>
      <c r="SX42" s="31"/>
      <c r="SY42" s="30"/>
      <c r="SZ42" s="31"/>
      <c r="TA42" s="30"/>
      <c r="TB42" s="31"/>
      <c r="TC42" s="30"/>
      <c r="TD42" s="31"/>
      <c r="TE42" s="30"/>
      <c r="TF42" s="31"/>
      <c r="TG42" s="30"/>
      <c r="TH42" s="31"/>
      <c r="TI42" s="30"/>
      <c r="TJ42" s="31"/>
      <c r="TK42" s="30"/>
      <c r="TL42" s="31"/>
      <c r="TM42" s="30"/>
      <c r="TN42" s="31"/>
      <c r="TO42" s="30"/>
      <c r="TP42" s="31"/>
      <c r="TQ42" s="30"/>
      <c r="TR42" s="31"/>
      <c r="TS42" s="30"/>
      <c r="TT42" s="31"/>
      <c r="TU42" s="30"/>
      <c r="TV42" s="31"/>
      <c r="TW42" s="30"/>
      <c r="TX42" s="31"/>
      <c r="TY42" s="30"/>
      <c r="TZ42" s="31"/>
      <c r="UA42" s="30"/>
      <c r="UB42" s="31"/>
      <c r="UC42" s="30"/>
      <c r="UD42" s="31"/>
      <c r="UE42" s="30"/>
      <c r="UF42" s="31"/>
      <c r="UG42" s="30"/>
      <c r="UH42" s="31"/>
      <c r="UI42" s="30"/>
      <c r="UJ42" s="31"/>
      <c r="UK42" s="30"/>
      <c r="UL42" s="31"/>
      <c r="UM42" s="30"/>
      <c r="UN42" s="31"/>
      <c r="UO42" s="30"/>
      <c r="UP42" s="31"/>
      <c r="UQ42" s="30"/>
      <c r="UR42" s="31"/>
      <c r="US42" s="30"/>
      <c r="UT42" s="31"/>
      <c r="UU42" s="30"/>
      <c r="UV42" s="31"/>
      <c r="UW42" s="30"/>
      <c r="UX42" s="31"/>
      <c r="UY42" s="30"/>
      <c r="UZ42" s="31"/>
      <c r="VA42" s="30"/>
      <c r="VB42" s="31"/>
      <c r="VC42" s="30"/>
      <c r="VD42" s="31"/>
      <c r="VE42" s="30"/>
      <c r="VF42" s="31"/>
      <c r="VG42" s="30"/>
      <c r="VH42" s="31"/>
      <c r="VI42" s="30"/>
      <c r="VJ42" s="31"/>
      <c r="VK42" s="30"/>
      <c r="VL42" s="31"/>
      <c r="VM42" s="30"/>
      <c r="VN42" s="31"/>
      <c r="VO42" s="30"/>
      <c r="VP42" s="31"/>
      <c r="VQ42" s="30"/>
      <c r="VR42" s="31"/>
      <c r="VS42" s="30"/>
      <c r="VT42" s="31"/>
      <c r="VU42" s="30"/>
      <c r="VV42" s="31"/>
      <c r="VW42" s="30"/>
      <c r="VX42" s="31"/>
      <c r="VY42" s="30"/>
      <c r="VZ42" s="31"/>
      <c r="WA42" s="30"/>
      <c r="WB42" s="31"/>
      <c r="WC42" s="30"/>
      <c r="WD42" s="31"/>
      <c r="WE42" s="30"/>
      <c r="WF42" s="31"/>
      <c r="WG42" s="30"/>
      <c r="WH42" s="31"/>
      <c r="WI42" s="30"/>
      <c r="WJ42" s="31"/>
      <c r="WK42" s="30"/>
      <c r="WL42" s="31"/>
      <c r="WM42" s="30"/>
      <c r="WN42" s="31"/>
      <c r="WO42" s="30"/>
      <c r="WP42" s="31"/>
      <c r="WQ42" s="30"/>
      <c r="WR42" s="31"/>
      <c r="WS42" s="30"/>
      <c r="WT42" s="31"/>
      <c r="WU42" s="30"/>
      <c r="WV42" s="31"/>
      <c r="WW42" s="30"/>
      <c r="WX42" s="31"/>
      <c r="WY42" s="30"/>
      <c r="WZ42" s="31"/>
      <c r="XA42" s="30"/>
      <c r="XB42" s="31"/>
      <c r="XC42" s="30"/>
      <c r="XD42" s="31"/>
      <c r="XE42" s="30"/>
      <c r="XF42" s="31"/>
      <c r="XG42" s="30"/>
      <c r="XH42" s="31"/>
      <c r="XI42" s="30"/>
      <c r="XJ42" s="31"/>
      <c r="XK42" s="30"/>
      <c r="XL42" s="31"/>
      <c r="XM42" s="30"/>
      <c r="XN42" s="31"/>
      <c r="XO42" s="30"/>
      <c r="XP42" s="31"/>
      <c r="XQ42" s="30"/>
      <c r="XR42" s="31"/>
      <c r="XS42" s="30"/>
      <c r="XT42" s="31"/>
      <c r="XU42" s="30"/>
      <c r="XV42" s="31"/>
      <c r="XW42" s="30"/>
      <c r="XX42" s="31"/>
      <c r="XY42" s="30"/>
      <c r="XZ42" s="31"/>
      <c r="YA42" s="30"/>
      <c r="YB42" s="31"/>
      <c r="YC42" s="30"/>
      <c r="YD42" s="31"/>
      <c r="YE42" s="30"/>
      <c r="YF42" s="31"/>
      <c r="YG42" s="30"/>
      <c r="YH42" s="31"/>
      <c r="YI42" s="30"/>
      <c r="YJ42" s="31"/>
      <c r="YK42" s="30"/>
      <c r="YL42" s="31"/>
      <c r="YM42" s="30"/>
      <c r="YN42" s="31"/>
      <c r="YO42" s="30"/>
      <c r="YP42" s="31"/>
      <c r="YQ42" s="30"/>
      <c r="YR42" s="31"/>
      <c r="YS42" s="30"/>
      <c r="YT42" s="31"/>
      <c r="YU42" s="30"/>
      <c r="YV42" s="31"/>
      <c r="YW42" s="30"/>
      <c r="YX42" s="31"/>
      <c r="YY42" s="30"/>
      <c r="YZ42" s="31"/>
      <c r="ZA42" s="30"/>
      <c r="ZB42" s="31"/>
      <c r="ZC42" s="30"/>
      <c r="ZD42" s="31"/>
      <c r="ZE42" s="30"/>
      <c r="ZF42" s="31"/>
      <c r="ZG42" s="30"/>
      <c r="ZH42" s="31"/>
      <c r="ZI42" s="30"/>
      <c r="ZJ42" s="31"/>
      <c r="ZK42" s="30"/>
      <c r="ZL42" s="31"/>
      <c r="ZM42" s="30"/>
      <c r="ZN42" s="31"/>
      <c r="ZO42" s="30"/>
      <c r="ZP42" s="31"/>
      <c r="ZQ42" s="30"/>
      <c r="ZR42" s="31"/>
      <c r="ZS42" s="30"/>
      <c r="ZT42" s="31"/>
      <c r="ZU42" s="30"/>
      <c r="ZV42" s="31"/>
      <c r="ZW42" s="30"/>
      <c r="ZX42" s="31"/>
      <c r="ZY42" s="30"/>
      <c r="ZZ42" s="31"/>
      <c r="AAA42" s="30"/>
      <c r="AAB42" s="31"/>
      <c r="AAC42" s="30"/>
      <c r="AAD42" s="31"/>
      <c r="AAE42" s="30"/>
      <c r="AAF42" s="31"/>
      <c r="AAG42" s="30"/>
      <c r="AAH42" s="31"/>
      <c r="AAI42" s="30"/>
      <c r="AAJ42" s="31"/>
      <c r="AAK42" s="30"/>
      <c r="AAL42" s="31"/>
      <c r="AAM42" s="30"/>
      <c r="AAN42" s="31"/>
      <c r="AAO42" s="30"/>
      <c r="AAP42" s="31"/>
      <c r="AAQ42" s="30"/>
      <c r="AAR42" s="31"/>
      <c r="AAS42" s="30"/>
      <c r="AAT42" s="31"/>
      <c r="AAU42" s="30"/>
      <c r="AAV42" s="31"/>
      <c r="AAW42" s="30"/>
      <c r="AAX42" s="31"/>
      <c r="AAY42" s="30"/>
      <c r="AAZ42" s="31"/>
      <c r="ABA42" s="30"/>
      <c r="ABB42" s="31"/>
      <c r="ABC42" s="30"/>
      <c r="ABD42" s="31"/>
      <c r="ABE42" s="30"/>
      <c r="ABF42" s="31"/>
      <c r="ABG42" s="30"/>
      <c r="ABH42" s="31"/>
      <c r="ABI42" s="30"/>
      <c r="ABJ42" s="31"/>
      <c r="ABK42" s="30"/>
      <c r="ABL42" s="31"/>
      <c r="ABM42" s="30"/>
      <c r="ABN42" s="31"/>
      <c r="ABO42" s="30"/>
      <c r="ABP42" s="31"/>
      <c r="ABQ42" s="30"/>
      <c r="ABR42" s="31"/>
      <c r="ABS42" s="30"/>
      <c r="ABT42" s="31"/>
      <c r="ABU42" s="30"/>
      <c r="ABV42" s="31"/>
      <c r="ABW42" s="30"/>
      <c r="ABX42" s="31"/>
      <c r="ABY42" s="30"/>
      <c r="ABZ42" s="31"/>
      <c r="ACA42" s="30"/>
      <c r="ACB42" s="31"/>
      <c r="ACC42" s="30"/>
      <c r="ACD42" s="31"/>
      <c r="ACE42" s="30"/>
      <c r="ACF42" s="31"/>
      <c r="ACG42" s="30"/>
      <c r="ACH42" s="31"/>
      <c r="ACI42" s="30"/>
      <c r="ACJ42" s="31"/>
      <c r="ACK42" s="30"/>
      <c r="ACL42" s="31"/>
      <c r="ACM42" s="30"/>
      <c r="ACN42" s="31"/>
      <c r="ACO42" s="30"/>
      <c r="ACP42" s="31"/>
      <c r="ACQ42" s="30"/>
      <c r="ACR42" s="31"/>
      <c r="ACS42" s="30"/>
      <c r="ACT42" s="31"/>
      <c r="ACU42" s="30"/>
      <c r="ACV42" s="31"/>
      <c r="ACW42" s="30"/>
      <c r="ACX42" s="31"/>
      <c r="ACY42" s="30"/>
      <c r="ACZ42" s="31"/>
      <c r="ADA42" s="30"/>
      <c r="ADB42" s="31"/>
      <c r="ADC42" s="30"/>
      <c r="ADD42" s="31"/>
      <c r="ADE42" s="30"/>
      <c r="ADF42" s="31"/>
      <c r="ADG42" s="30"/>
      <c r="ADH42" s="31"/>
      <c r="ADI42" s="30"/>
      <c r="ADJ42" s="31"/>
      <c r="ADK42" s="30"/>
      <c r="ADL42" s="31"/>
      <c r="ADM42" s="30"/>
      <c r="ADN42" s="31"/>
      <c r="ADO42" s="30"/>
      <c r="ADP42" s="31"/>
      <c r="ADQ42" s="30"/>
      <c r="ADR42" s="31"/>
      <c r="ADS42" s="30"/>
      <c r="ADT42" s="31"/>
      <c r="ADU42" s="30"/>
      <c r="ADV42" s="31"/>
      <c r="ADW42" s="30"/>
      <c r="ADX42" s="31"/>
      <c r="ADY42" s="30"/>
      <c r="ADZ42" s="31"/>
      <c r="AEA42" s="30"/>
      <c r="AEB42" s="31"/>
      <c r="AEC42" s="30"/>
      <c r="AED42" s="31"/>
      <c r="AEE42" s="30"/>
      <c r="AEF42" s="31"/>
      <c r="AEG42" s="30"/>
      <c r="AEH42" s="31"/>
      <c r="AEI42" s="30"/>
      <c r="AEJ42" s="31"/>
      <c r="AEK42" s="30"/>
      <c r="AEL42" s="31"/>
      <c r="AEM42" s="30"/>
      <c r="AEN42" s="31"/>
      <c r="AEO42" s="30"/>
      <c r="AEP42" s="31"/>
      <c r="AEQ42" s="30"/>
      <c r="AER42" s="31"/>
      <c r="AES42" s="30"/>
      <c r="AET42" s="31"/>
      <c r="AEU42" s="30"/>
      <c r="AEV42" s="31"/>
      <c r="AEW42" s="30"/>
      <c r="AEX42" s="31"/>
      <c r="AEY42" s="30"/>
      <c r="AEZ42" s="31"/>
      <c r="AFA42" s="30"/>
      <c r="AFB42" s="31"/>
      <c r="AFC42" s="30"/>
      <c r="AFD42" s="31"/>
      <c r="AFE42" s="30"/>
      <c r="AFF42" s="31"/>
      <c r="AFG42" s="30"/>
      <c r="AFH42" s="31"/>
      <c r="AFI42" s="30"/>
      <c r="AFJ42" s="31"/>
      <c r="AFK42" s="30"/>
      <c r="AFL42" s="31"/>
      <c r="AFM42" s="30"/>
      <c r="AFN42" s="31"/>
      <c r="AFO42" s="30"/>
      <c r="AFP42" s="31"/>
      <c r="AFQ42" s="30"/>
      <c r="AFR42" s="31"/>
      <c r="AFS42" s="30"/>
      <c r="AFT42" s="31"/>
      <c r="AFU42" s="30"/>
      <c r="AFV42" s="31"/>
      <c r="AFW42" s="30"/>
      <c r="AFX42" s="31"/>
      <c r="AFY42" s="30"/>
      <c r="AFZ42" s="31"/>
      <c r="AGA42" s="30"/>
      <c r="AGB42" s="31"/>
      <c r="AGC42" s="30"/>
      <c r="AGD42" s="31"/>
      <c r="AGE42" s="30"/>
      <c r="AGF42" s="31"/>
      <c r="AGG42" s="30"/>
      <c r="AGH42" s="31"/>
      <c r="AGI42" s="30"/>
      <c r="AGJ42" s="31"/>
      <c r="AGK42" s="30"/>
      <c r="AGL42" s="31"/>
      <c r="AGM42" s="30"/>
      <c r="AGN42" s="31"/>
      <c r="AGO42" s="30"/>
      <c r="AGP42" s="31"/>
      <c r="AGQ42" s="30"/>
      <c r="AGR42" s="31"/>
      <c r="AGS42" s="30"/>
      <c r="AGT42" s="31"/>
      <c r="AGU42" s="30"/>
      <c r="AGV42" s="31"/>
      <c r="AGW42" s="30"/>
      <c r="AGX42" s="31"/>
      <c r="AGY42" s="30"/>
      <c r="AGZ42" s="31"/>
      <c r="AHA42" s="30"/>
      <c r="AHB42" s="31"/>
      <c r="AHC42" s="30"/>
      <c r="AHD42" s="31"/>
      <c r="AHE42" s="30"/>
      <c r="AHF42" s="31"/>
      <c r="AHG42" s="30"/>
      <c r="AHH42" s="31"/>
      <c r="AHI42" s="30"/>
      <c r="AHJ42" s="31"/>
      <c r="AHK42" s="30"/>
      <c r="AHL42" s="31"/>
      <c r="AHM42" s="30"/>
      <c r="AHN42" s="31"/>
      <c r="AHO42" s="30"/>
      <c r="AHP42" s="31"/>
      <c r="AHQ42" s="30"/>
      <c r="AHR42" s="31"/>
      <c r="AHS42" s="30"/>
      <c r="AHT42" s="31"/>
      <c r="AHU42" s="30"/>
      <c r="AHV42" s="31"/>
      <c r="AHW42" s="30"/>
      <c r="AHX42" s="31"/>
      <c r="AHY42" s="30"/>
      <c r="AHZ42" s="31"/>
      <c r="AIA42" s="30"/>
      <c r="AIB42" s="31"/>
      <c r="AIC42" s="30"/>
      <c r="AID42" s="31"/>
      <c r="AIE42" s="30"/>
      <c r="AIF42" s="31"/>
      <c r="AIG42" s="30"/>
      <c r="AIH42" s="31"/>
      <c r="AII42" s="30"/>
      <c r="AIJ42" s="31"/>
      <c r="AIK42" s="30"/>
      <c r="AIL42" s="31"/>
      <c r="AIM42" s="30"/>
      <c r="AIN42" s="31"/>
      <c r="AIO42" s="30"/>
      <c r="AIP42" s="31"/>
      <c r="AIQ42" s="30"/>
      <c r="AIR42" s="31"/>
      <c r="AIS42" s="30"/>
      <c r="AIT42" s="31"/>
      <c r="AIU42" s="30"/>
      <c r="AIV42" s="31"/>
      <c r="AIW42" s="30"/>
      <c r="AIX42" s="31"/>
      <c r="AIY42" s="30"/>
      <c r="AIZ42" s="31"/>
      <c r="AJA42" s="30"/>
      <c r="AJB42" s="31"/>
      <c r="AJC42" s="30"/>
      <c r="AJD42" s="31"/>
      <c r="AJE42" s="30"/>
      <c r="AJF42" s="31"/>
      <c r="AJG42" s="30"/>
      <c r="AJH42" s="31"/>
      <c r="AJI42" s="30"/>
      <c r="AJJ42" s="31"/>
      <c r="AJK42" s="30"/>
      <c r="AJL42" s="31"/>
      <c r="AJM42" s="30"/>
      <c r="AJN42" s="31"/>
      <c r="AJO42" s="30"/>
      <c r="AJP42" s="31"/>
      <c r="AJQ42" s="30"/>
      <c r="AJR42" s="31"/>
      <c r="AJS42" s="30"/>
      <c r="AJT42" s="31"/>
      <c r="AJU42" s="30"/>
      <c r="AJV42" s="31"/>
      <c r="AJW42" s="30"/>
      <c r="AJX42" s="31"/>
      <c r="AJY42" s="30"/>
      <c r="AJZ42" s="31"/>
      <c r="AKA42" s="30"/>
      <c r="AKB42" s="31"/>
      <c r="AKC42" s="30"/>
      <c r="AKD42" s="31"/>
      <c r="AKE42" s="30"/>
      <c r="AKF42" s="31"/>
      <c r="AKG42" s="30"/>
      <c r="AKH42" s="31"/>
      <c r="AKI42" s="30"/>
      <c r="AKJ42" s="31"/>
      <c r="AKK42" s="30"/>
      <c r="AKL42" s="31"/>
      <c r="AKM42" s="30"/>
      <c r="AKN42" s="31"/>
      <c r="AKO42" s="30"/>
      <c r="AKP42" s="31"/>
      <c r="AKQ42" s="30"/>
      <c r="AKR42" s="31"/>
      <c r="AKS42" s="30"/>
      <c r="AKT42" s="31"/>
      <c r="AKU42" s="30"/>
      <c r="AKV42" s="31"/>
      <c r="AKW42" s="30"/>
      <c r="AKX42" s="31"/>
      <c r="AKY42" s="30"/>
      <c r="AKZ42" s="31"/>
      <c r="ALA42" s="30"/>
      <c r="ALB42" s="31"/>
      <c r="ALC42" s="30"/>
      <c r="ALD42" s="31"/>
      <c r="ALE42" s="30"/>
      <c r="ALF42" s="31"/>
      <c r="ALG42" s="30"/>
      <c r="ALH42" s="31"/>
      <c r="ALI42" s="30"/>
      <c r="ALJ42" s="31"/>
      <c r="ALK42" s="30"/>
      <c r="ALL42" s="31"/>
      <c r="ALM42" s="30"/>
      <c r="ALN42" s="31"/>
      <c r="ALO42" s="30"/>
      <c r="ALP42" s="31"/>
      <c r="ALQ42" s="30"/>
      <c r="ALR42" s="31"/>
      <c r="ALS42" s="30"/>
      <c r="ALT42" s="31"/>
      <c r="ALU42" s="30"/>
      <c r="ALV42" s="31"/>
      <c r="ALW42" s="30"/>
      <c r="ALX42" s="31"/>
      <c r="ALY42" s="30"/>
      <c r="ALZ42" s="31"/>
      <c r="AMA42" s="30"/>
      <c r="AMB42" s="31"/>
      <c r="AMC42" s="30"/>
      <c r="AMD42" s="31"/>
      <c r="AME42" s="30"/>
      <c r="AMF42" s="31"/>
      <c r="AMG42" s="30"/>
      <c r="AMH42" s="31"/>
      <c r="AMI42" s="30"/>
      <c r="AMJ42" s="31"/>
      <c r="AMK42" s="30"/>
      <c r="AML42" s="31"/>
      <c r="AMM42" s="30"/>
      <c r="AMN42" s="31"/>
      <c r="AMO42" s="30"/>
      <c r="AMP42" s="31"/>
      <c r="AMQ42" s="30"/>
      <c r="AMR42" s="31"/>
      <c r="AMS42" s="30"/>
      <c r="AMT42" s="31"/>
      <c r="AMU42" s="30"/>
      <c r="AMV42" s="31"/>
      <c r="AMW42" s="30"/>
      <c r="AMX42" s="31"/>
      <c r="AMY42" s="30"/>
      <c r="AMZ42" s="31"/>
      <c r="ANA42" s="30"/>
      <c r="ANB42" s="31"/>
      <c r="ANC42" s="30"/>
      <c r="AND42" s="31"/>
      <c r="ANE42" s="30"/>
      <c r="ANF42" s="31"/>
      <c r="ANG42" s="30"/>
      <c r="ANH42" s="31"/>
      <c r="ANI42" s="30"/>
      <c r="ANJ42" s="31"/>
      <c r="ANK42" s="30"/>
      <c r="ANL42" s="31"/>
      <c r="ANM42" s="30"/>
      <c r="ANN42" s="31"/>
      <c r="ANO42" s="30"/>
      <c r="ANP42" s="31"/>
      <c r="ANQ42" s="30"/>
      <c r="ANR42" s="31"/>
      <c r="ANS42" s="30"/>
      <c r="ANT42" s="31"/>
      <c r="ANU42" s="30"/>
      <c r="ANV42" s="31"/>
      <c r="ANW42" s="30"/>
      <c r="ANX42" s="31"/>
      <c r="ANY42" s="30"/>
      <c r="ANZ42" s="31"/>
      <c r="AOA42" s="30"/>
      <c r="AOB42" s="31"/>
      <c r="AOC42" s="30"/>
      <c r="AOD42" s="31"/>
      <c r="AOE42" s="30"/>
      <c r="AOF42" s="31"/>
      <c r="AOG42" s="30"/>
      <c r="AOH42" s="31"/>
      <c r="AOI42" s="30"/>
      <c r="AOJ42" s="31"/>
      <c r="AOK42" s="30"/>
      <c r="AOL42" s="31"/>
      <c r="AOM42" s="30"/>
      <c r="AON42" s="31"/>
      <c r="AOO42" s="30"/>
      <c r="AOP42" s="31"/>
      <c r="AOQ42" s="30"/>
      <c r="AOR42" s="31"/>
      <c r="AOS42" s="30"/>
      <c r="AOT42" s="31"/>
      <c r="AOU42" s="30"/>
      <c r="AOV42" s="31"/>
      <c r="AOW42" s="30"/>
      <c r="AOX42" s="31"/>
      <c r="AOY42" s="30"/>
      <c r="AOZ42" s="31"/>
      <c r="APA42" s="30"/>
      <c r="APB42" s="31"/>
      <c r="APC42" s="30"/>
      <c r="APD42" s="31"/>
      <c r="APE42" s="30"/>
      <c r="APF42" s="31"/>
      <c r="APG42" s="30"/>
      <c r="APH42" s="31"/>
      <c r="API42" s="30"/>
      <c r="APJ42" s="31"/>
      <c r="APK42" s="30"/>
      <c r="APL42" s="31"/>
      <c r="APM42" s="30"/>
      <c r="APN42" s="31"/>
      <c r="APO42" s="30"/>
      <c r="APP42" s="31"/>
      <c r="APQ42" s="30"/>
      <c r="APR42" s="31"/>
      <c r="APS42" s="30"/>
      <c r="APT42" s="31"/>
      <c r="APU42" s="30"/>
      <c r="APV42" s="31"/>
      <c r="APW42" s="30"/>
      <c r="APX42" s="31"/>
      <c r="APY42" s="30"/>
      <c r="APZ42" s="31"/>
      <c r="AQA42" s="30"/>
      <c r="AQB42" s="31"/>
      <c r="AQC42" s="30"/>
      <c r="AQD42" s="31"/>
      <c r="AQE42" s="30"/>
      <c r="AQF42" s="31"/>
      <c r="AQG42" s="30"/>
      <c r="AQH42" s="31"/>
      <c r="AQI42" s="30"/>
      <c r="AQJ42" s="31"/>
      <c r="AQK42" s="30"/>
      <c r="AQL42" s="31"/>
      <c r="AQM42" s="30"/>
      <c r="AQN42" s="31"/>
      <c r="AQO42" s="30"/>
      <c r="AQP42" s="31"/>
      <c r="AQQ42" s="30"/>
      <c r="AQR42" s="31"/>
      <c r="AQS42" s="30"/>
      <c r="AQT42" s="31"/>
      <c r="AQU42" s="30"/>
      <c r="AQV42" s="31"/>
      <c r="AQW42" s="30"/>
      <c r="AQX42" s="31"/>
      <c r="AQY42" s="30"/>
      <c r="AQZ42" s="31"/>
      <c r="ARA42" s="30"/>
      <c r="ARB42" s="31"/>
      <c r="ARC42" s="30"/>
      <c r="ARD42" s="31"/>
      <c r="ARE42" s="30"/>
      <c r="ARF42" s="31"/>
      <c r="ARG42" s="30"/>
      <c r="ARH42" s="31"/>
      <c r="ARI42" s="30"/>
      <c r="ARJ42" s="31"/>
      <c r="ARK42" s="30"/>
      <c r="ARL42" s="31"/>
      <c r="ARM42" s="30"/>
      <c r="ARN42" s="31"/>
      <c r="ARO42" s="30"/>
      <c r="ARP42" s="31"/>
      <c r="ARQ42" s="30"/>
      <c r="ARR42" s="31"/>
      <c r="ARS42" s="30"/>
      <c r="ART42" s="31"/>
      <c r="ARU42" s="30"/>
      <c r="ARV42" s="31"/>
      <c r="ARW42" s="30"/>
      <c r="ARX42" s="31"/>
      <c r="ARY42" s="30"/>
      <c r="ARZ42" s="31"/>
      <c r="ASA42" s="30"/>
      <c r="ASB42" s="31"/>
      <c r="ASC42" s="30"/>
      <c r="ASD42" s="31"/>
      <c r="ASE42" s="30"/>
      <c r="ASF42" s="31"/>
      <c r="ASG42" s="30"/>
      <c r="ASH42" s="31"/>
      <c r="ASI42" s="30"/>
      <c r="ASJ42" s="31"/>
      <c r="ASK42" s="30"/>
      <c r="ASL42" s="31"/>
      <c r="ASM42" s="30"/>
      <c r="ASN42" s="31"/>
      <c r="ASO42" s="30"/>
      <c r="ASP42" s="31"/>
      <c r="ASQ42" s="30"/>
      <c r="ASR42" s="31"/>
      <c r="ASS42" s="30"/>
      <c r="AST42" s="31"/>
      <c r="ASU42" s="30"/>
      <c r="ASV42" s="31"/>
      <c r="ASW42" s="30"/>
      <c r="ASX42" s="31"/>
      <c r="ASY42" s="30"/>
      <c r="ASZ42" s="31"/>
      <c r="ATA42" s="30"/>
      <c r="ATB42" s="31"/>
      <c r="ATC42" s="30"/>
      <c r="ATD42" s="31"/>
      <c r="ATE42" s="30"/>
      <c r="ATF42" s="31"/>
      <c r="ATG42" s="30"/>
      <c r="ATH42" s="31"/>
      <c r="ATI42" s="30"/>
      <c r="ATJ42" s="31"/>
      <c r="ATK42" s="30"/>
      <c r="ATL42" s="31"/>
      <c r="ATM42" s="30"/>
      <c r="ATN42" s="31"/>
      <c r="ATO42" s="30"/>
      <c r="ATP42" s="31"/>
      <c r="ATQ42" s="30"/>
      <c r="ATR42" s="31"/>
      <c r="ATS42" s="30"/>
      <c r="ATT42" s="31"/>
      <c r="ATU42" s="30"/>
      <c r="ATV42" s="31"/>
      <c r="ATW42" s="30"/>
      <c r="ATX42" s="31"/>
      <c r="ATY42" s="30"/>
      <c r="ATZ42" s="31"/>
      <c r="AUA42" s="30"/>
      <c r="AUB42" s="31"/>
      <c r="AUC42" s="30"/>
      <c r="AUD42" s="31"/>
      <c r="AUE42" s="30"/>
      <c r="AUF42" s="31"/>
      <c r="AUG42" s="30"/>
      <c r="AUH42" s="31"/>
      <c r="AUI42" s="30"/>
      <c r="AUJ42" s="31"/>
      <c r="AUK42" s="30"/>
      <c r="AUL42" s="31"/>
      <c r="AUM42" s="30"/>
      <c r="AUN42" s="31"/>
      <c r="AUO42" s="30"/>
      <c r="AUP42" s="31"/>
      <c r="AUQ42" s="30"/>
      <c r="AUR42" s="31"/>
      <c r="AUS42" s="30"/>
      <c r="AUT42" s="31"/>
      <c r="AUU42" s="30"/>
      <c r="AUV42" s="31"/>
      <c r="AUW42" s="30"/>
      <c r="AUX42" s="31"/>
      <c r="AUY42" s="30"/>
      <c r="AUZ42" s="31"/>
      <c r="AVA42" s="30"/>
      <c r="AVB42" s="31"/>
      <c r="AVC42" s="30"/>
      <c r="AVD42" s="31"/>
      <c r="AVE42" s="30"/>
      <c r="AVF42" s="31"/>
      <c r="AVG42" s="30"/>
      <c r="AVH42" s="31"/>
      <c r="AVI42" s="30"/>
      <c r="AVJ42" s="31"/>
      <c r="AVK42" s="30"/>
      <c r="AVL42" s="31"/>
      <c r="AVM42" s="30"/>
      <c r="AVN42" s="31"/>
      <c r="AVO42" s="30"/>
      <c r="AVP42" s="31"/>
      <c r="AVQ42" s="30"/>
      <c r="AVR42" s="31"/>
      <c r="AVS42" s="30"/>
      <c r="AVT42" s="31"/>
      <c r="AVU42" s="30"/>
      <c r="AVV42" s="31"/>
      <c r="AVW42" s="30"/>
      <c r="AVX42" s="31"/>
      <c r="AVY42" s="30"/>
      <c r="AVZ42" s="31"/>
      <c r="AWA42" s="30"/>
      <c r="AWB42" s="31"/>
      <c r="AWC42" s="30"/>
      <c r="AWD42" s="31"/>
      <c r="AWE42" s="30"/>
      <c r="AWF42" s="31"/>
      <c r="AWG42" s="30"/>
      <c r="AWH42" s="31"/>
      <c r="AWI42" s="30"/>
      <c r="AWJ42" s="31"/>
      <c r="AWK42" s="30"/>
      <c r="AWL42" s="31"/>
      <c r="AWM42" s="30"/>
      <c r="AWN42" s="31"/>
      <c r="AWO42" s="30"/>
      <c r="AWP42" s="31"/>
      <c r="AWQ42" s="30"/>
      <c r="AWR42" s="31"/>
      <c r="AWS42" s="30"/>
      <c r="AWT42" s="31"/>
      <c r="AWU42" s="30"/>
      <c r="AWV42" s="31"/>
      <c r="AWW42" s="30"/>
      <c r="AWX42" s="31"/>
      <c r="AWY42" s="30"/>
      <c r="AWZ42" s="31"/>
      <c r="AXA42" s="30"/>
      <c r="AXB42" s="31"/>
      <c r="AXC42" s="30"/>
      <c r="AXD42" s="31"/>
      <c r="AXE42" s="30"/>
      <c r="AXF42" s="31"/>
      <c r="AXG42" s="30"/>
      <c r="AXH42" s="31"/>
      <c r="AXI42" s="30"/>
      <c r="AXJ42" s="31"/>
      <c r="AXK42" s="30"/>
      <c r="AXL42" s="31"/>
      <c r="AXM42" s="30"/>
      <c r="AXN42" s="31"/>
      <c r="AXO42" s="30"/>
      <c r="AXP42" s="31"/>
      <c r="AXQ42" s="30"/>
      <c r="AXR42" s="31"/>
      <c r="AXS42" s="30"/>
      <c r="AXT42" s="31"/>
      <c r="AXU42" s="30"/>
      <c r="AXV42" s="31"/>
      <c r="AXW42" s="30"/>
      <c r="AXX42" s="31"/>
      <c r="AXY42" s="30"/>
      <c r="AXZ42" s="31"/>
      <c r="AYA42" s="30"/>
      <c r="AYB42" s="31"/>
      <c r="AYC42" s="30"/>
      <c r="AYD42" s="31"/>
      <c r="AYE42" s="30"/>
      <c r="AYF42" s="31"/>
      <c r="AYG42" s="30"/>
      <c r="AYH42" s="31"/>
      <c r="AYI42" s="30"/>
      <c r="AYJ42" s="31"/>
      <c r="AYK42" s="30"/>
      <c r="AYL42" s="31"/>
      <c r="AYM42" s="30"/>
      <c r="AYN42" s="31"/>
      <c r="AYO42" s="30"/>
      <c r="AYP42" s="31"/>
      <c r="AYQ42" s="30"/>
      <c r="AYR42" s="31"/>
      <c r="AYS42" s="30"/>
      <c r="AYT42" s="31"/>
      <c r="AYU42" s="30"/>
      <c r="AYV42" s="31"/>
      <c r="AYW42" s="30"/>
      <c r="AYX42" s="31"/>
      <c r="AYY42" s="30"/>
      <c r="AYZ42" s="31"/>
      <c r="AZA42" s="30"/>
      <c r="AZB42" s="31"/>
      <c r="AZC42" s="30"/>
      <c r="AZD42" s="31"/>
      <c r="AZE42" s="30"/>
      <c r="AZF42" s="31"/>
      <c r="AZG42" s="30"/>
      <c r="AZH42" s="31"/>
      <c r="AZI42" s="30"/>
      <c r="AZJ42" s="31"/>
      <c r="AZK42" s="30"/>
      <c r="AZL42" s="31"/>
      <c r="AZM42" s="30"/>
      <c r="AZN42" s="31"/>
      <c r="AZO42" s="30"/>
      <c r="AZP42" s="31"/>
      <c r="AZQ42" s="30"/>
      <c r="AZR42" s="31"/>
      <c r="AZS42" s="30"/>
      <c r="AZT42" s="31"/>
      <c r="AZU42" s="30"/>
      <c r="AZV42" s="31"/>
      <c r="AZW42" s="30"/>
      <c r="AZX42" s="31"/>
      <c r="AZY42" s="30"/>
      <c r="AZZ42" s="31"/>
      <c r="BAA42" s="30"/>
      <c r="BAB42" s="31"/>
      <c r="BAC42" s="30"/>
      <c r="BAD42" s="31"/>
      <c r="BAE42" s="30"/>
      <c r="BAF42" s="31"/>
      <c r="BAG42" s="30"/>
      <c r="BAH42" s="31"/>
      <c r="BAI42" s="30"/>
      <c r="BAJ42" s="31"/>
      <c r="BAK42" s="30"/>
      <c r="BAL42" s="31"/>
      <c r="BAM42" s="30"/>
      <c r="BAN42" s="31"/>
      <c r="BAO42" s="30"/>
      <c r="BAP42" s="31"/>
      <c r="BAQ42" s="30"/>
      <c r="BAR42" s="31"/>
      <c r="BAS42" s="30"/>
      <c r="BAT42" s="31"/>
      <c r="BAU42" s="30"/>
      <c r="BAV42" s="31"/>
      <c r="BAW42" s="30"/>
      <c r="BAX42" s="31"/>
      <c r="BAY42" s="30"/>
      <c r="BAZ42" s="31"/>
      <c r="BBA42" s="30"/>
      <c r="BBB42" s="31"/>
      <c r="BBC42" s="30"/>
      <c r="BBD42" s="31"/>
      <c r="BBE42" s="30"/>
      <c r="BBF42" s="31"/>
      <c r="BBG42" s="30"/>
      <c r="BBH42" s="31"/>
      <c r="BBI42" s="30"/>
      <c r="BBJ42" s="31"/>
      <c r="BBK42" s="30"/>
      <c r="BBL42" s="31"/>
      <c r="BBM42" s="30"/>
      <c r="BBN42" s="31"/>
      <c r="BBO42" s="30"/>
      <c r="BBP42" s="31"/>
      <c r="BBQ42" s="30"/>
      <c r="BBR42" s="31"/>
      <c r="BBS42" s="30"/>
      <c r="BBT42" s="31"/>
      <c r="BBU42" s="30"/>
      <c r="BBV42" s="31"/>
      <c r="BBW42" s="30"/>
      <c r="BBX42" s="31"/>
      <c r="BBY42" s="30"/>
      <c r="BBZ42" s="31"/>
      <c r="BCA42" s="30"/>
      <c r="BCB42" s="31"/>
      <c r="BCC42" s="30"/>
      <c r="BCD42" s="31"/>
      <c r="BCE42" s="30"/>
      <c r="BCF42" s="31"/>
      <c r="BCG42" s="30"/>
      <c r="BCH42" s="31"/>
      <c r="BCI42" s="30"/>
      <c r="BCJ42" s="31"/>
      <c r="BCK42" s="30"/>
      <c r="BCL42" s="31"/>
      <c r="BCM42" s="30"/>
      <c r="BCN42" s="31"/>
      <c r="BCO42" s="30"/>
      <c r="BCP42" s="31"/>
      <c r="BCQ42" s="30"/>
      <c r="BCR42" s="31"/>
      <c r="BCS42" s="30"/>
      <c r="BCT42" s="31"/>
      <c r="BCU42" s="30"/>
      <c r="BCV42" s="31"/>
      <c r="BCW42" s="30"/>
      <c r="BCX42" s="31"/>
      <c r="BCY42" s="30"/>
      <c r="BCZ42" s="31"/>
      <c r="BDA42" s="30"/>
      <c r="BDB42" s="31"/>
      <c r="BDC42" s="30"/>
      <c r="BDD42" s="31"/>
      <c r="BDE42" s="30"/>
      <c r="BDF42" s="31"/>
      <c r="BDG42" s="30"/>
      <c r="BDH42" s="31"/>
      <c r="BDI42" s="30"/>
      <c r="BDJ42" s="31"/>
      <c r="BDK42" s="30"/>
      <c r="BDL42" s="31"/>
      <c r="BDM42" s="30"/>
      <c r="BDN42" s="31"/>
      <c r="BDO42" s="30"/>
      <c r="BDP42" s="31"/>
      <c r="BDQ42" s="30"/>
      <c r="BDR42" s="31"/>
      <c r="BDS42" s="30"/>
      <c r="BDT42" s="31"/>
      <c r="BDU42" s="30"/>
      <c r="BDV42" s="31"/>
      <c r="BDW42" s="30"/>
      <c r="BDX42" s="31"/>
      <c r="BDY42" s="30"/>
      <c r="BDZ42" s="31"/>
      <c r="BEA42" s="30"/>
      <c r="BEB42" s="31"/>
      <c r="BEC42" s="30"/>
      <c r="BED42" s="31"/>
      <c r="BEE42" s="30"/>
      <c r="BEF42" s="31"/>
      <c r="BEG42" s="30"/>
      <c r="BEH42" s="31"/>
      <c r="BEI42" s="30"/>
      <c r="BEJ42" s="31"/>
      <c r="BEK42" s="30"/>
      <c r="BEL42" s="31"/>
      <c r="BEM42" s="30"/>
      <c r="BEN42" s="31"/>
      <c r="BEO42" s="30"/>
      <c r="BEP42" s="31"/>
      <c r="BEQ42" s="30"/>
      <c r="BER42" s="31"/>
      <c r="BES42" s="30"/>
      <c r="BET42" s="31"/>
      <c r="BEU42" s="30"/>
      <c r="BEV42" s="31"/>
      <c r="BEW42" s="30"/>
      <c r="BEX42" s="31"/>
      <c r="BEY42" s="30"/>
      <c r="BEZ42" s="31"/>
      <c r="BFA42" s="30"/>
      <c r="BFB42" s="31"/>
      <c r="BFC42" s="30"/>
      <c r="BFD42" s="31"/>
      <c r="BFE42" s="30"/>
      <c r="BFF42" s="31"/>
      <c r="BFG42" s="30"/>
      <c r="BFH42" s="31"/>
      <c r="BFI42" s="30"/>
      <c r="BFJ42" s="31"/>
      <c r="BFK42" s="30"/>
      <c r="BFL42" s="31"/>
      <c r="BFM42" s="30"/>
      <c r="BFN42" s="31"/>
      <c r="BFO42" s="30"/>
      <c r="BFP42" s="31"/>
      <c r="BFQ42" s="30"/>
      <c r="BFR42" s="31"/>
      <c r="BFS42" s="30"/>
      <c r="BFT42" s="31"/>
      <c r="BFU42" s="30"/>
      <c r="BFV42" s="31"/>
      <c r="BFW42" s="30"/>
      <c r="BFX42" s="31"/>
      <c r="BFY42" s="30"/>
      <c r="BFZ42" s="31"/>
      <c r="BGA42" s="30"/>
      <c r="BGB42" s="31"/>
      <c r="BGC42" s="30"/>
      <c r="BGD42" s="31"/>
      <c r="BGE42" s="30"/>
      <c r="BGF42" s="31"/>
      <c r="BGG42" s="30"/>
      <c r="BGH42" s="31"/>
      <c r="BGI42" s="30"/>
      <c r="BGJ42" s="31"/>
      <c r="BGK42" s="30"/>
      <c r="BGL42" s="31"/>
      <c r="BGM42" s="30"/>
      <c r="BGN42" s="31"/>
      <c r="BGO42" s="30"/>
      <c r="BGP42" s="31"/>
      <c r="BGQ42" s="30"/>
      <c r="BGR42" s="31"/>
      <c r="BGS42" s="30"/>
      <c r="BGT42" s="31"/>
      <c r="BGU42" s="30"/>
      <c r="BGV42" s="31"/>
      <c r="BGW42" s="30"/>
      <c r="BGX42" s="31"/>
      <c r="BGY42" s="30"/>
      <c r="BGZ42" s="31"/>
      <c r="BHA42" s="30"/>
      <c r="BHB42" s="31"/>
      <c r="BHC42" s="30"/>
      <c r="BHD42" s="31"/>
      <c r="BHE42" s="30"/>
      <c r="BHF42" s="31"/>
      <c r="BHG42" s="30"/>
      <c r="BHH42" s="31"/>
      <c r="BHI42" s="30"/>
      <c r="BHJ42" s="31"/>
      <c r="BHK42" s="30"/>
      <c r="BHL42" s="31"/>
      <c r="BHM42" s="30"/>
      <c r="BHN42" s="31"/>
      <c r="BHO42" s="30"/>
      <c r="BHP42" s="31"/>
      <c r="BHQ42" s="30"/>
      <c r="BHR42" s="31"/>
      <c r="BHS42" s="30"/>
      <c r="BHT42" s="31"/>
      <c r="BHU42" s="30"/>
      <c r="BHV42" s="31"/>
      <c r="BHW42" s="30"/>
      <c r="BHX42" s="31"/>
      <c r="BHY42" s="30"/>
      <c r="BHZ42" s="31"/>
      <c r="BIA42" s="30"/>
      <c r="BIB42" s="31"/>
      <c r="BIC42" s="30"/>
      <c r="BID42" s="31"/>
      <c r="BIE42" s="30"/>
      <c r="BIF42" s="31"/>
      <c r="BIG42" s="30"/>
      <c r="BIH42" s="31"/>
      <c r="BII42" s="30"/>
      <c r="BIJ42" s="31"/>
      <c r="BIK42" s="30"/>
      <c r="BIL42" s="31"/>
      <c r="BIM42" s="30"/>
      <c r="BIN42" s="31"/>
      <c r="BIO42" s="30"/>
      <c r="BIP42" s="31"/>
      <c r="BIQ42" s="30"/>
      <c r="BIR42" s="31"/>
      <c r="BIS42" s="30"/>
      <c r="BIT42" s="31"/>
      <c r="BIU42" s="30"/>
      <c r="BIV42" s="31"/>
      <c r="BIW42" s="30"/>
      <c r="BIX42" s="31"/>
      <c r="BIY42" s="30"/>
      <c r="BIZ42" s="31"/>
      <c r="BJA42" s="30"/>
      <c r="BJB42" s="31"/>
      <c r="BJC42" s="30"/>
      <c r="BJD42" s="31"/>
      <c r="BJE42" s="30"/>
      <c r="BJF42" s="31"/>
      <c r="BJG42" s="30"/>
      <c r="BJH42" s="31"/>
      <c r="BJI42" s="30"/>
      <c r="BJJ42" s="31"/>
      <c r="BJK42" s="30"/>
      <c r="BJL42" s="31"/>
      <c r="BJM42" s="30"/>
      <c r="BJN42" s="31"/>
      <c r="BJO42" s="30"/>
      <c r="BJP42" s="31"/>
      <c r="BJQ42" s="30"/>
      <c r="BJR42" s="31"/>
      <c r="BJS42" s="30"/>
      <c r="BJT42" s="31"/>
      <c r="BJU42" s="30"/>
      <c r="BJV42" s="31"/>
      <c r="BJW42" s="30"/>
      <c r="BJX42" s="31"/>
      <c r="BJY42" s="30"/>
      <c r="BJZ42" s="31"/>
      <c r="BKA42" s="30"/>
      <c r="BKB42" s="31"/>
      <c r="BKC42" s="30"/>
      <c r="BKD42" s="31"/>
      <c r="BKE42" s="30"/>
      <c r="BKF42" s="31"/>
      <c r="BKG42" s="30"/>
      <c r="BKH42" s="31"/>
      <c r="BKI42" s="30"/>
      <c r="BKJ42" s="31"/>
      <c r="BKK42" s="30"/>
      <c r="BKL42" s="31"/>
      <c r="BKM42" s="30"/>
      <c r="BKN42" s="31"/>
      <c r="BKO42" s="30"/>
      <c r="BKP42" s="31"/>
      <c r="BKQ42" s="30"/>
      <c r="BKR42" s="31"/>
      <c r="BKS42" s="30"/>
      <c r="BKT42" s="31"/>
      <c r="BKU42" s="30"/>
      <c r="BKV42" s="31"/>
      <c r="BKW42" s="30"/>
      <c r="BKX42" s="31"/>
      <c r="BKY42" s="30"/>
      <c r="BKZ42" s="31"/>
      <c r="BLA42" s="30"/>
      <c r="BLB42" s="31"/>
      <c r="BLC42" s="30"/>
      <c r="BLD42" s="31"/>
      <c r="BLE42" s="30"/>
      <c r="BLF42" s="31"/>
      <c r="BLG42" s="30"/>
      <c r="BLH42" s="31"/>
      <c r="BLI42" s="30"/>
      <c r="BLJ42" s="31"/>
      <c r="BLK42" s="30"/>
      <c r="BLL42" s="31"/>
      <c r="BLM42" s="30"/>
      <c r="BLN42" s="31"/>
      <c r="BLO42" s="30"/>
      <c r="BLP42" s="31"/>
      <c r="BLQ42" s="30"/>
      <c r="BLR42" s="31"/>
      <c r="BLS42" s="30"/>
      <c r="BLT42" s="31"/>
      <c r="BLU42" s="30"/>
      <c r="BLV42" s="31"/>
      <c r="BLW42" s="30"/>
      <c r="BLX42" s="31"/>
      <c r="BLY42" s="30"/>
      <c r="BLZ42" s="31"/>
      <c r="BMA42" s="30"/>
      <c r="BMB42" s="31"/>
      <c r="BMC42" s="30"/>
      <c r="BMD42" s="31"/>
      <c r="BME42" s="30"/>
      <c r="BMF42" s="31"/>
      <c r="BMG42" s="30"/>
      <c r="BMH42" s="31"/>
      <c r="BMI42" s="30"/>
      <c r="BMJ42" s="31"/>
      <c r="BMK42" s="30"/>
      <c r="BML42" s="31"/>
      <c r="BMM42" s="30"/>
      <c r="BMN42" s="31"/>
      <c r="BMO42" s="30"/>
      <c r="BMP42" s="31"/>
      <c r="BMQ42" s="30"/>
      <c r="BMR42" s="31"/>
      <c r="BMS42" s="30"/>
      <c r="BMT42" s="31"/>
      <c r="BMU42" s="30"/>
      <c r="BMV42" s="31"/>
      <c r="BMW42" s="30"/>
      <c r="BMX42" s="31"/>
      <c r="BMY42" s="30"/>
      <c r="BMZ42" s="31"/>
      <c r="BNA42" s="30"/>
      <c r="BNB42" s="31"/>
      <c r="BNC42" s="30"/>
      <c r="BND42" s="31"/>
      <c r="BNE42" s="30"/>
      <c r="BNF42" s="31"/>
      <c r="BNG42" s="30"/>
      <c r="BNH42" s="31"/>
      <c r="BNI42" s="30"/>
      <c r="BNJ42" s="31"/>
      <c r="BNK42" s="30"/>
      <c r="BNL42" s="31"/>
      <c r="BNM42" s="30"/>
      <c r="BNN42" s="31"/>
      <c r="BNO42" s="30"/>
      <c r="BNP42" s="31"/>
      <c r="BNQ42" s="30"/>
      <c r="BNR42" s="31"/>
      <c r="BNS42" s="30"/>
      <c r="BNT42" s="31"/>
      <c r="BNU42" s="30"/>
      <c r="BNV42" s="31"/>
      <c r="BNW42" s="30"/>
      <c r="BNX42" s="31"/>
      <c r="BNY42" s="30"/>
      <c r="BNZ42" s="31"/>
      <c r="BOA42" s="30"/>
      <c r="BOB42" s="31"/>
      <c r="BOC42" s="30"/>
      <c r="BOD42" s="31"/>
      <c r="BOE42" s="30"/>
      <c r="BOF42" s="31"/>
      <c r="BOG42" s="30"/>
      <c r="BOH42" s="31"/>
      <c r="BOI42" s="30"/>
      <c r="BOJ42" s="31"/>
      <c r="BOK42" s="30"/>
      <c r="BOL42" s="31"/>
      <c r="BOM42" s="30"/>
      <c r="BON42" s="31"/>
      <c r="BOO42" s="30"/>
      <c r="BOP42" s="31"/>
      <c r="BOQ42" s="30"/>
      <c r="BOR42" s="31"/>
      <c r="BOS42" s="30"/>
      <c r="BOT42" s="31"/>
      <c r="BOU42" s="30"/>
      <c r="BOV42" s="31"/>
      <c r="BOW42" s="30"/>
      <c r="BOX42" s="31"/>
      <c r="BOY42" s="30"/>
      <c r="BOZ42" s="31"/>
      <c r="BPA42" s="30"/>
      <c r="BPB42" s="31"/>
      <c r="BPC42" s="30"/>
      <c r="BPD42" s="31"/>
      <c r="BPE42" s="30"/>
      <c r="BPF42" s="31"/>
      <c r="BPG42" s="30"/>
      <c r="BPH42" s="31"/>
      <c r="BPI42" s="30"/>
      <c r="BPJ42" s="31"/>
      <c r="BPK42" s="30"/>
      <c r="BPL42" s="31"/>
      <c r="BPM42" s="30"/>
      <c r="BPN42" s="31"/>
      <c r="BPO42" s="30"/>
      <c r="BPP42" s="31"/>
      <c r="BPQ42" s="30"/>
      <c r="BPR42" s="31"/>
      <c r="BPS42" s="30"/>
      <c r="BPT42" s="31"/>
      <c r="BPU42" s="30"/>
      <c r="BPV42" s="31"/>
      <c r="BPW42" s="30"/>
      <c r="BPX42" s="31"/>
      <c r="BPY42" s="30"/>
      <c r="BPZ42" s="31"/>
      <c r="BQA42" s="30"/>
      <c r="BQB42" s="31"/>
      <c r="BQC42" s="30"/>
      <c r="BQD42" s="31"/>
      <c r="BQE42" s="30"/>
      <c r="BQF42" s="31"/>
      <c r="BQG42" s="30"/>
      <c r="BQH42" s="31"/>
      <c r="BQI42" s="30"/>
      <c r="BQJ42" s="31"/>
      <c r="BQK42" s="30"/>
      <c r="BQL42" s="31"/>
      <c r="BQM42" s="30"/>
      <c r="BQN42" s="31"/>
      <c r="BQO42" s="30"/>
      <c r="BQP42" s="31"/>
      <c r="BQQ42" s="30"/>
      <c r="BQR42" s="31"/>
      <c r="BQS42" s="30"/>
      <c r="BQT42" s="31"/>
      <c r="BQU42" s="30"/>
      <c r="BQV42" s="31"/>
      <c r="BQW42" s="30"/>
      <c r="BQX42" s="31"/>
      <c r="BQY42" s="30"/>
      <c r="BQZ42" s="31"/>
      <c r="BRA42" s="30"/>
      <c r="BRB42" s="31"/>
      <c r="BRC42" s="30"/>
      <c r="BRD42" s="31"/>
      <c r="BRE42" s="30"/>
      <c r="BRF42" s="31"/>
      <c r="BRG42" s="30"/>
      <c r="BRH42" s="31"/>
      <c r="BRI42" s="30"/>
      <c r="BRJ42" s="31"/>
      <c r="BRK42" s="30"/>
      <c r="BRL42" s="31"/>
      <c r="BRM42" s="30"/>
      <c r="BRN42" s="31"/>
      <c r="BRO42" s="30"/>
      <c r="BRP42" s="31"/>
      <c r="BRQ42" s="30"/>
      <c r="BRR42" s="31"/>
      <c r="BRS42" s="30"/>
      <c r="BRT42" s="31"/>
      <c r="BRU42" s="30"/>
      <c r="BRV42" s="31"/>
      <c r="BRW42" s="30"/>
      <c r="BRX42" s="31"/>
      <c r="BRY42" s="30"/>
      <c r="BRZ42" s="31"/>
      <c r="BSA42" s="30"/>
      <c r="BSB42" s="31"/>
      <c r="BSC42" s="30"/>
      <c r="BSD42" s="31"/>
      <c r="BSE42" s="30"/>
      <c r="BSF42" s="31"/>
      <c r="BSG42" s="30"/>
      <c r="BSH42" s="31"/>
      <c r="BSI42" s="30"/>
      <c r="BSJ42" s="31"/>
      <c r="BSK42" s="30"/>
      <c r="BSL42" s="31"/>
      <c r="BSM42" s="30"/>
      <c r="BSN42" s="31"/>
      <c r="BSO42" s="30"/>
      <c r="BSP42" s="31"/>
      <c r="BSQ42" s="30"/>
      <c r="BSR42" s="31"/>
      <c r="BSS42" s="30"/>
      <c r="BST42" s="31"/>
      <c r="BSU42" s="30"/>
      <c r="BSV42" s="31"/>
      <c r="BSW42" s="30"/>
      <c r="BSX42" s="31"/>
      <c r="BSY42" s="30"/>
      <c r="BSZ42" s="31"/>
      <c r="BTA42" s="30"/>
      <c r="BTB42" s="31"/>
      <c r="BTC42" s="30"/>
      <c r="BTD42" s="31"/>
      <c r="BTE42" s="30"/>
      <c r="BTF42" s="31"/>
      <c r="BTG42" s="30"/>
      <c r="BTH42" s="31"/>
      <c r="BTI42" s="30"/>
      <c r="BTJ42" s="31"/>
      <c r="BTK42" s="30"/>
      <c r="BTL42" s="31"/>
      <c r="BTM42" s="30"/>
      <c r="BTN42" s="31"/>
      <c r="BTO42" s="30"/>
      <c r="BTP42" s="31"/>
      <c r="BTQ42" s="30"/>
      <c r="BTR42" s="31"/>
      <c r="BTS42" s="30"/>
      <c r="BTT42" s="31"/>
      <c r="BTU42" s="30"/>
      <c r="BTV42" s="31"/>
      <c r="BTW42" s="30"/>
      <c r="BTX42" s="31"/>
      <c r="BTY42" s="30"/>
      <c r="BTZ42" s="31"/>
      <c r="BUA42" s="30"/>
      <c r="BUB42" s="31"/>
      <c r="BUC42" s="30"/>
      <c r="BUD42" s="31"/>
      <c r="BUE42" s="30"/>
      <c r="BUF42" s="31"/>
      <c r="BUG42" s="30"/>
      <c r="BUH42" s="31"/>
      <c r="BUI42" s="30"/>
      <c r="BUJ42" s="31"/>
      <c r="BUK42" s="30"/>
      <c r="BUL42" s="31"/>
      <c r="BUM42" s="30"/>
      <c r="BUN42" s="31"/>
      <c r="BUO42" s="30"/>
      <c r="BUP42" s="31"/>
      <c r="BUQ42" s="30"/>
      <c r="BUR42" s="31"/>
      <c r="BUS42" s="30"/>
      <c r="BUT42" s="31"/>
      <c r="BUU42" s="30"/>
      <c r="BUV42" s="31"/>
      <c r="BUW42" s="30"/>
      <c r="BUX42" s="31"/>
      <c r="BUY42" s="30"/>
      <c r="BUZ42" s="31"/>
      <c r="BVA42" s="30"/>
      <c r="BVB42" s="31"/>
      <c r="BVC42" s="30"/>
      <c r="BVD42" s="31"/>
      <c r="BVE42" s="30"/>
      <c r="BVF42" s="31"/>
      <c r="BVG42" s="30"/>
      <c r="BVH42" s="31"/>
      <c r="BVI42" s="30"/>
      <c r="BVJ42" s="31"/>
      <c r="BVK42" s="30"/>
      <c r="BVL42" s="31"/>
      <c r="BVM42" s="30"/>
      <c r="BVN42" s="31"/>
      <c r="BVO42" s="30"/>
      <c r="BVP42" s="31"/>
      <c r="BVQ42" s="30"/>
      <c r="BVR42" s="31"/>
      <c r="BVS42" s="30"/>
      <c r="BVT42" s="31"/>
      <c r="BVU42" s="30"/>
      <c r="BVV42" s="31"/>
      <c r="BVW42" s="30"/>
      <c r="BVX42" s="31"/>
      <c r="BVY42" s="30"/>
      <c r="BVZ42" s="31"/>
      <c r="BWA42" s="30"/>
      <c r="BWB42" s="31"/>
      <c r="BWC42" s="30"/>
      <c r="BWD42" s="31"/>
      <c r="BWE42" s="30"/>
      <c r="BWF42" s="31"/>
      <c r="BWG42" s="30"/>
      <c r="BWH42" s="31"/>
      <c r="BWI42" s="30"/>
      <c r="BWJ42" s="31"/>
      <c r="BWK42" s="30"/>
      <c r="BWL42" s="31"/>
      <c r="BWM42" s="30"/>
      <c r="BWN42" s="31"/>
      <c r="BWO42" s="30"/>
      <c r="BWP42" s="31"/>
      <c r="BWQ42" s="30"/>
      <c r="BWR42" s="31"/>
      <c r="BWS42" s="30"/>
      <c r="BWT42" s="31"/>
      <c r="BWU42" s="30"/>
      <c r="BWV42" s="31"/>
      <c r="BWW42" s="30"/>
      <c r="BWX42" s="31"/>
      <c r="BWY42" s="30"/>
      <c r="BWZ42" s="31"/>
      <c r="BXA42" s="30"/>
      <c r="BXB42" s="31"/>
      <c r="BXC42" s="30"/>
      <c r="BXD42" s="31"/>
      <c r="BXE42" s="30"/>
      <c r="BXF42" s="31"/>
      <c r="BXG42" s="30"/>
      <c r="BXH42" s="31"/>
      <c r="BXI42" s="30"/>
      <c r="BXJ42" s="31"/>
      <c r="BXK42" s="30"/>
      <c r="BXL42" s="31"/>
      <c r="BXM42" s="30"/>
      <c r="BXN42" s="31"/>
      <c r="BXO42" s="30"/>
      <c r="BXP42" s="31"/>
      <c r="BXQ42" s="30"/>
      <c r="BXR42" s="31"/>
      <c r="BXS42" s="30"/>
      <c r="BXT42" s="31"/>
      <c r="BXU42" s="30"/>
      <c r="BXV42" s="31"/>
      <c r="BXW42" s="30"/>
      <c r="BXX42" s="31"/>
      <c r="BXY42" s="30"/>
      <c r="BXZ42" s="31"/>
      <c r="BYA42" s="30"/>
      <c r="BYB42" s="31"/>
      <c r="BYC42" s="30"/>
      <c r="BYD42" s="31"/>
      <c r="BYE42" s="30"/>
      <c r="BYF42" s="31"/>
      <c r="BYG42" s="30"/>
      <c r="BYH42" s="31"/>
      <c r="BYI42" s="30"/>
      <c r="BYJ42" s="31"/>
      <c r="BYK42" s="30"/>
      <c r="BYL42" s="31"/>
      <c r="BYM42" s="30"/>
      <c r="BYN42" s="31"/>
      <c r="BYO42" s="30"/>
      <c r="BYP42" s="31"/>
      <c r="BYQ42" s="30"/>
      <c r="BYR42" s="31"/>
      <c r="BYS42" s="30"/>
      <c r="BYT42" s="31"/>
      <c r="BYU42" s="30"/>
      <c r="BYV42" s="31"/>
      <c r="BYW42" s="30"/>
      <c r="BYX42" s="31"/>
      <c r="BYY42" s="30"/>
      <c r="BYZ42" s="31"/>
      <c r="BZA42" s="30"/>
      <c r="BZB42" s="31"/>
      <c r="BZC42" s="30"/>
      <c r="BZD42" s="31"/>
      <c r="BZE42" s="30"/>
      <c r="BZF42" s="31"/>
      <c r="BZG42" s="30"/>
      <c r="BZH42" s="31"/>
      <c r="BZI42" s="30"/>
      <c r="BZJ42" s="31"/>
      <c r="BZK42" s="30"/>
      <c r="BZL42" s="31"/>
      <c r="BZM42" s="30"/>
      <c r="BZN42" s="31"/>
      <c r="BZO42" s="30"/>
      <c r="BZP42" s="31"/>
      <c r="BZQ42" s="30"/>
      <c r="BZR42" s="31"/>
      <c r="BZS42" s="30"/>
      <c r="BZT42" s="31"/>
      <c r="BZU42" s="30"/>
      <c r="BZV42" s="31"/>
      <c r="BZW42" s="30"/>
      <c r="BZX42" s="31"/>
      <c r="BZY42" s="30"/>
      <c r="BZZ42" s="31"/>
      <c r="CAA42" s="30"/>
      <c r="CAB42" s="31"/>
      <c r="CAC42" s="30"/>
      <c r="CAD42" s="31"/>
      <c r="CAE42" s="30"/>
      <c r="CAF42" s="31"/>
      <c r="CAG42" s="30"/>
      <c r="CAH42" s="31"/>
      <c r="CAI42" s="30"/>
      <c r="CAJ42" s="31"/>
      <c r="CAK42" s="30"/>
      <c r="CAL42" s="31"/>
      <c r="CAM42" s="30"/>
      <c r="CAN42" s="31"/>
      <c r="CAO42" s="30"/>
      <c r="CAP42" s="31"/>
      <c r="CAQ42" s="30"/>
      <c r="CAR42" s="31"/>
      <c r="CAS42" s="30"/>
      <c r="CAT42" s="31"/>
      <c r="CAU42" s="30"/>
      <c r="CAV42" s="31"/>
      <c r="CAW42" s="30"/>
      <c r="CAX42" s="31"/>
      <c r="CAY42" s="30"/>
      <c r="CAZ42" s="31"/>
      <c r="CBA42" s="30"/>
      <c r="CBB42" s="31"/>
      <c r="CBC42" s="30"/>
      <c r="CBD42" s="31"/>
      <c r="CBE42" s="30"/>
      <c r="CBF42" s="31"/>
      <c r="CBG42" s="30"/>
      <c r="CBH42" s="31"/>
      <c r="CBI42" s="30"/>
      <c r="CBJ42" s="31"/>
      <c r="CBK42" s="30"/>
      <c r="CBL42" s="31"/>
      <c r="CBM42" s="30"/>
      <c r="CBN42" s="31"/>
      <c r="CBO42" s="30"/>
      <c r="CBP42" s="31"/>
      <c r="CBQ42" s="30"/>
      <c r="CBR42" s="31"/>
      <c r="CBS42" s="30"/>
      <c r="CBT42" s="31"/>
      <c r="CBU42" s="30"/>
      <c r="CBV42" s="31"/>
      <c r="CBW42" s="30"/>
      <c r="CBX42" s="31"/>
      <c r="CBY42" s="30"/>
      <c r="CBZ42" s="31"/>
      <c r="CCA42" s="30"/>
      <c r="CCB42" s="31"/>
      <c r="CCC42" s="30"/>
      <c r="CCD42" s="31"/>
      <c r="CCE42" s="30"/>
      <c r="CCF42" s="31"/>
      <c r="CCG42" s="30"/>
      <c r="CCH42" s="31"/>
      <c r="CCI42" s="30"/>
      <c r="CCJ42" s="31"/>
      <c r="CCK42" s="30"/>
      <c r="CCL42" s="31"/>
      <c r="CCM42" s="30"/>
      <c r="CCN42" s="31"/>
      <c r="CCO42" s="30"/>
      <c r="CCP42" s="31"/>
      <c r="CCQ42" s="30"/>
      <c r="CCR42" s="31"/>
      <c r="CCS42" s="30"/>
      <c r="CCT42" s="31"/>
      <c r="CCU42" s="30"/>
      <c r="CCV42" s="31"/>
      <c r="CCW42" s="30"/>
      <c r="CCX42" s="31"/>
      <c r="CCY42" s="30"/>
      <c r="CCZ42" s="31"/>
      <c r="CDA42" s="30"/>
      <c r="CDB42" s="31"/>
      <c r="CDC42" s="30"/>
      <c r="CDD42" s="31"/>
      <c r="CDE42" s="30"/>
      <c r="CDF42" s="31"/>
      <c r="CDG42" s="30"/>
      <c r="CDH42" s="31"/>
      <c r="CDI42" s="30"/>
      <c r="CDJ42" s="31"/>
      <c r="CDK42" s="30"/>
      <c r="CDL42" s="31"/>
      <c r="CDM42" s="30"/>
      <c r="CDN42" s="31"/>
      <c r="CDO42" s="30"/>
      <c r="CDP42" s="31"/>
      <c r="CDQ42" s="30"/>
      <c r="CDR42" s="31"/>
      <c r="CDS42" s="30"/>
      <c r="CDT42" s="31"/>
      <c r="CDU42" s="30"/>
      <c r="CDV42" s="31"/>
      <c r="CDW42" s="30"/>
      <c r="CDX42" s="31"/>
      <c r="CDY42" s="30"/>
      <c r="CDZ42" s="31"/>
      <c r="CEA42" s="30"/>
      <c r="CEB42" s="31"/>
      <c r="CEC42" s="30"/>
      <c r="CED42" s="31"/>
      <c r="CEE42" s="30"/>
      <c r="CEF42" s="31"/>
      <c r="CEG42" s="30"/>
      <c r="CEH42" s="31"/>
      <c r="CEI42" s="30"/>
      <c r="CEJ42" s="31"/>
      <c r="CEK42" s="30"/>
      <c r="CEL42" s="31"/>
      <c r="CEM42" s="30"/>
      <c r="CEN42" s="31"/>
      <c r="CEO42" s="30"/>
      <c r="CEP42" s="31"/>
      <c r="CEQ42" s="30"/>
      <c r="CER42" s="31"/>
      <c r="CES42" s="30"/>
      <c r="CET42" s="31"/>
      <c r="CEU42" s="30"/>
      <c r="CEV42" s="31"/>
      <c r="CEW42" s="30"/>
      <c r="CEX42" s="31"/>
      <c r="CEY42" s="30"/>
      <c r="CEZ42" s="31"/>
      <c r="CFA42" s="30"/>
      <c r="CFB42" s="31"/>
      <c r="CFC42" s="30"/>
      <c r="CFD42" s="31"/>
      <c r="CFE42" s="30"/>
      <c r="CFF42" s="31"/>
      <c r="CFG42" s="30"/>
      <c r="CFH42" s="31"/>
      <c r="CFI42" s="30"/>
      <c r="CFJ42" s="31"/>
      <c r="CFK42" s="30"/>
      <c r="CFL42" s="31"/>
      <c r="CFM42" s="30"/>
      <c r="CFN42" s="31"/>
      <c r="CFO42" s="30"/>
      <c r="CFP42" s="31"/>
      <c r="CFQ42" s="30"/>
      <c r="CFR42" s="31"/>
      <c r="CFS42" s="30"/>
      <c r="CFT42" s="31"/>
      <c r="CFU42" s="30"/>
      <c r="CFV42" s="31"/>
      <c r="CFW42" s="30"/>
      <c r="CFX42" s="31"/>
      <c r="CFY42" s="30"/>
      <c r="CFZ42" s="31"/>
      <c r="CGA42" s="30"/>
      <c r="CGB42" s="31"/>
      <c r="CGC42" s="30"/>
      <c r="CGD42" s="31"/>
      <c r="CGE42" s="30"/>
      <c r="CGF42" s="31"/>
      <c r="CGG42" s="30"/>
      <c r="CGH42" s="31"/>
      <c r="CGI42" s="30"/>
      <c r="CGJ42" s="31"/>
      <c r="CGK42" s="30"/>
      <c r="CGL42" s="31"/>
      <c r="CGM42" s="30"/>
      <c r="CGN42" s="31"/>
      <c r="CGO42" s="30"/>
      <c r="CGP42" s="31"/>
      <c r="CGQ42" s="30"/>
      <c r="CGR42" s="31"/>
      <c r="CGS42" s="30"/>
      <c r="CGT42" s="31"/>
      <c r="CGU42" s="30"/>
      <c r="CGV42" s="31"/>
      <c r="CGW42" s="30"/>
      <c r="CGX42" s="31"/>
      <c r="CGY42" s="30"/>
      <c r="CGZ42" s="31"/>
      <c r="CHA42" s="30"/>
      <c r="CHB42" s="31"/>
      <c r="CHC42" s="30"/>
      <c r="CHD42" s="31"/>
      <c r="CHE42" s="30"/>
      <c r="CHF42" s="31"/>
      <c r="CHG42" s="30"/>
      <c r="CHH42" s="31"/>
      <c r="CHI42" s="30"/>
      <c r="CHJ42" s="31"/>
      <c r="CHK42" s="30"/>
      <c r="CHL42" s="31"/>
      <c r="CHM42" s="30"/>
      <c r="CHN42" s="31"/>
      <c r="CHO42" s="30"/>
      <c r="CHP42" s="31"/>
      <c r="CHQ42" s="30"/>
      <c r="CHR42" s="31"/>
      <c r="CHS42" s="30"/>
      <c r="CHT42" s="31"/>
      <c r="CHU42" s="30"/>
      <c r="CHV42" s="31"/>
      <c r="CHW42" s="30"/>
      <c r="CHX42" s="31"/>
      <c r="CHY42" s="30"/>
      <c r="CHZ42" s="31"/>
      <c r="CIA42" s="30"/>
      <c r="CIB42" s="31"/>
      <c r="CIC42" s="30"/>
      <c r="CID42" s="31"/>
      <c r="CIE42" s="30"/>
      <c r="CIF42" s="31"/>
      <c r="CIG42" s="30"/>
      <c r="CIH42" s="31"/>
      <c r="CII42" s="30"/>
      <c r="CIJ42" s="31"/>
      <c r="CIK42" s="30"/>
      <c r="CIL42" s="31"/>
      <c r="CIM42" s="30"/>
      <c r="CIN42" s="31"/>
      <c r="CIO42" s="30"/>
      <c r="CIP42" s="31"/>
      <c r="CIQ42" s="30"/>
      <c r="CIR42" s="31"/>
      <c r="CIS42" s="30"/>
      <c r="CIT42" s="31"/>
      <c r="CIU42" s="30"/>
      <c r="CIV42" s="31"/>
      <c r="CIW42" s="30"/>
      <c r="CIX42" s="31"/>
      <c r="CIY42" s="30"/>
      <c r="CIZ42" s="31"/>
      <c r="CJA42" s="30"/>
      <c r="CJB42" s="31"/>
      <c r="CJC42" s="30"/>
      <c r="CJD42" s="31"/>
      <c r="CJE42" s="30"/>
      <c r="CJF42" s="31"/>
      <c r="CJG42" s="30"/>
      <c r="CJH42" s="31"/>
      <c r="CJI42" s="30"/>
      <c r="CJJ42" s="31"/>
      <c r="CJK42" s="30"/>
      <c r="CJL42" s="31"/>
      <c r="CJM42" s="30"/>
      <c r="CJN42" s="31"/>
      <c r="CJO42" s="30"/>
      <c r="CJP42" s="31"/>
      <c r="CJQ42" s="30"/>
      <c r="CJR42" s="31"/>
      <c r="CJS42" s="30"/>
      <c r="CJT42" s="31"/>
      <c r="CJU42" s="30"/>
      <c r="CJV42" s="31"/>
      <c r="CJW42" s="30"/>
      <c r="CJX42" s="31"/>
      <c r="CJY42" s="30"/>
      <c r="CJZ42" s="31"/>
      <c r="CKA42" s="30"/>
      <c r="CKB42" s="31"/>
      <c r="CKC42" s="30"/>
      <c r="CKD42" s="31"/>
      <c r="CKE42" s="30"/>
      <c r="CKF42" s="31"/>
      <c r="CKG42" s="30"/>
      <c r="CKH42" s="31"/>
      <c r="CKI42" s="30"/>
      <c r="CKJ42" s="31"/>
      <c r="CKK42" s="30"/>
      <c r="CKL42" s="31"/>
      <c r="CKM42" s="30"/>
      <c r="CKN42" s="31"/>
      <c r="CKO42" s="30"/>
      <c r="CKP42" s="31"/>
      <c r="CKQ42" s="30"/>
      <c r="CKR42" s="31"/>
      <c r="CKS42" s="30"/>
      <c r="CKT42" s="31"/>
      <c r="CKU42" s="30"/>
      <c r="CKV42" s="31"/>
      <c r="CKW42" s="30"/>
      <c r="CKX42" s="31"/>
      <c r="CKY42" s="30"/>
      <c r="CKZ42" s="31"/>
      <c r="CLA42" s="30"/>
      <c r="CLB42" s="31"/>
      <c r="CLC42" s="30"/>
      <c r="CLD42" s="31"/>
      <c r="CLE42" s="30"/>
      <c r="CLF42" s="31"/>
      <c r="CLG42" s="30"/>
      <c r="CLH42" s="31"/>
      <c r="CLI42" s="30"/>
      <c r="CLJ42" s="31"/>
      <c r="CLK42" s="30"/>
      <c r="CLL42" s="31"/>
      <c r="CLM42" s="30"/>
      <c r="CLN42" s="31"/>
      <c r="CLO42" s="30"/>
      <c r="CLP42" s="31"/>
      <c r="CLQ42" s="30"/>
      <c r="CLR42" s="31"/>
      <c r="CLS42" s="30"/>
      <c r="CLT42" s="31"/>
      <c r="CLU42" s="30"/>
      <c r="CLV42" s="31"/>
      <c r="CLW42" s="30"/>
      <c r="CLX42" s="31"/>
      <c r="CLY42" s="30"/>
      <c r="CLZ42" s="31"/>
      <c r="CMA42" s="30"/>
      <c r="CMB42" s="31"/>
      <c r="CMC42" s="30"/>
      <c r="CMD42" s="31"/>
      <c r="CME42" s="30"/>
      <c r="CMF42" s="31"/>
      <c r="CMG42" s="30"/>
      <c r="CMH42" s="31"/>
      <c r="CMI42" s="30"/>
      <c r="CMJ42" s="31"/>
      <c r="CMK42" s="30"/>
      <c r="CML42" s="31"/>
      <c r="CMM42" s="30"/>
      <c r="CMN42" s="31"/>
      <c r="CMO42" s="30"/>
      <c r="CMP42" s="31"/>
      <c r="CMQ42" s="30"/>
      <c r="CMR42" s="31"/>
      <c r="CMS42" s="30"/>
      <c r="CMT42" s="31"/>
      <c r="CMU42" s="30"/>
      <c r="CMV42" s="31"/>
      <c r="CMW42" s="30"/>
      <c r="CMX42" s="31"/>
      <c r="CMY42" s="30"/>
      <c r="CMZ42" s="31"/>
      <c r="CNA42" s="30"/>
      <c r="CNB42" s="31"/>
      <c r="CNC42" s="30"/>
      <c r="CND42" s="31"/>
      <c r="CNE42" s="30"/>
      <c r="CNF42" s="31"/>
      <c r="CNG42" s="30"/>
      <c r="CNH42" s="31"/>
      <c r="CNI42" s="30"/>
      <c r="CNJ42" s="31"/>
      <c r="CNK42" s="30"/>
      <c r="CNL42" s="31"/>
      <c r="CNM42" s="30"/>
      <c r="CNN42" s="31"/>
      <c r="CNO42" s="30"/>
      <c r="CNP42" s="31"/>
      <c r="CNQ42" s="30"/>
      <c r="CNR42" s="31"/>
      <c r="CNS42" s="30"/>
      <c r="CNT42" s="31"/>
      <c r="CNU42" s="30"/>
      <c r="CNV42" s="31"/>
      <c r="CNW42" s="30"/>
      <c r="CNX42" s="31"/>
      <c r="CNY42" s="30"/>
      <c r="CNZ42" s="31"/>
      <c r="COA42" s="30"/>
      <c r="COB42" s="31"/>
      <c r="COC42" s="30"/>
      <c r="COD42" s="31"/>
      <c r="COE42" s="30"/>
      <c r="COF42" s="31"/>
      <c r="COG42" s="30"/>
      <c r="COH42" s="31"/>
      <c r="COI42" s="30"/>
      <c r="COJ42" s="31"/>
      <c r="COK42" s="30"/>
      <c r="COL42" s="31"/>
      <c r="COM42" s="30"/>
      <c r="CON42" s="31"/>
      <c r="COO42" s="30"/>
      <c r="COP42" s="31"/>
      <c r="COQ42" s="30"/>
      <c r="COR42" s="31"/>
      <c r="COS42" s="30"/>
      <c r="COT42" s="31"/>
      <c r="COU42" s="30"/>
      <c r="COV42" s="31"/>
      <c r="COW42" s="30"/>
      <c r="COX42" s="31"/>
      <c r="COY42" s="30"/>
      <c r="COZ42" s="31"/>
      <c r="CPA42" s="30"/>
      <c r="CPB42" s="31"/>
      <c r="CPC42" s="30"/>
      <c r="CPD42" s="31"/>
      <c r="CPE42" s="30"/>
      <c r="CPF42" s="31"/>
      <c r="CPG42" s="30"/>
      <c r="CPH42" s="31"/>
      <c r="CPI42" s="30"/>
      <c r="CPJ42" s="31"/>
      <c r="CPK42" s="30"/>
      <c r="CPL42" s="31"/>
      <c r="CPM42" s="30"/>
      <c r="CPN42" s="31"/>
      <c r="CPO42" s="30"/>
      <c r="CPP42" s="31"/>
      <c r="CPQ42" s="30"/>
      <c r="CPR42" s="31"/>
      <c r="CPS42" s="30"/>
      <c r="CPT42" s="31"/>
      <c r="CPU42" s="30"/>
      <c r="CPV42" s="31"/>
      <c r="CPW42" s="30"/>
      <c r="CPX42" s="31"/>
      <c r="CPY42" s="30"/>
      <c r="CPZ42" s="31"/>
      <c r="CQA42" s="30"/>
      <c r="CQB42" s="31"/>
      <c r="CQC42" s="30"/>
      <c r="CQD42" s="31"/>
      <c r="CQE42" s="30"/>
      <c r="CQF42" s="31"/>
      <c r="CQG42" s="30"/>
      <c r="CQH42" s="31"/>
      <c r="CQI42" s="30"/>
      <c r="CQJ42" s="31"/>
      <c r="CQK42" s="30"/>
      <c r="CQL42" s="31"/>
      <c r="CQM42" s="30"/>
      <c r="CQN42" s="31"/>
      <c r="CQO42" s="30"/>
      <c r="CQP42" s="31"/>
      <c r="CQQ42" s="30"/>
      <c r="CQR42" s="31"/>
      <c r="CQS42" s="30"/>
      <c r="CQT42" s="31"/>
      <c r="CQU42" s="30"/>
      <c r="CQV42" s="31"/>
      <c r="CQW42" s="30"/>
      <c r="CQX42" s="31"/>
      <c r="CQY42" s="30"/>
      <c r="CQZ42" s="31"/>
      <c r="CRA42" s="30"/>
      <c r="CRB42" s="31"/>
      <c r="CRC42" s="30"/>
      <c r="CRD42" s="31"/>
      <c r="CRE42" s="30"/>
      <c r="CRF42" s="31"/>
      <c r="CRG42" s="30"/>
      <c r="CRH42" s="31"/>
      <c r="CRI42" s="30"/>
      <c r="CRJ42" s="31"/>
      <c r="CRK42" s="30"/>
      <c r="CRL42" s="31"/>
      <c r="CRM42" s="30"/>
      <c r="CRN42" s="31"/>
      <c r="CRO42" s="30"/>
      <c r="CRP42" s="31"/>
      <c r="CRQ42" s="30"/>
      <c r="CRR42" s="31"/>
      <c r="CRS42" s="30"/>
      <c r="CRT42" s="31"/>
      <c r="CRU42" s="30"/>
      <c r="CRV42" s="31"/>
      <c r="CRW42" s="30"/>
      <c r="CRX42" s="31"/>
      <c r="CRY42" s="30"/>
      <c r="CRZ42" s="31"/>
      <c r="CSA42" s="30"/>
      <c r="CSB42" s="31"/>
      <c r="CSC42" s="30"/>
      <c r="CSD42" s="31"/>
      <c r="CSE42" s="30"/>
      <c r="CSF42" s="31"/>
      <c r="CSG42" s="30"/>
      <c r="CSH42" s="31"/>
      <c r="CSI42" s="30"/>
      <c r="CSJ42" s="31"/>
      <c r="CSK42" s="30"/>
      <c r="CSL42" s="31"/>
      <c r="CSM42" s="30"/>
      <c r="CSN42" s="31"/>
      <c r="CSO42" s="30"/>
      <c r="CSP42" s="31"/>
      <c r="CSQ42" s="30"/>
      <c r="CSR42" s="31"/>
      <c r="CSS42" s="30"/>
      <c r="CST42" s="31"/>
      <c r="CSU42" s="30"/>
      <c r="CSV42" s="31"/>
      <c r="CSW42" s="30"/>
      <c r="CSX42" s="31"/>
      <c r="CSY42" s="30"/>
      <c r="CSZ42" s="31"/>
      <c r="CTA42" s="30"/>
      <c r="CTB42" s="31"/>
      <c r="CTC42" s="30"/>
      <c r="CTD42" s="31"/>
      <c r="CTE42" s="30"/>
      <c r="CTF42" s="31"/>
      <c r="CTG42" s="30"/>
      <c r="CTH42" s="31"/>
      <c r="CTI42" s="30"/>
      <c r="CTJ42" s="31"/>
      <c r="CTK42" s="30"/>
      <c r="CTL42" s="31"/>
      <c r="CTM42" s="30"/>
      <c r="CTN42" s="31"/>
      <c r="CTO42" s="30"/>
      <c r="CTP42" s="31"/>
      <c r="CTQ42" s="30"/>
      <c r="CTR42" s="31"/>
      <c r="CTS42" s="30"/>
      <c r="CTT42" s="31"/>
      <c r="CTU42" s="30"/>
      <c r="CTV42" s="31"/>
      <c r="CTW42" s="30"/>
      <c r="CTX42" s="31"/>
      <c r="CTY42" s="30"/>
      <c r="CTZ42" s="31"/>
      <c r="CUA42" s="30"/>
      <c r="CUB42" s="31"/>
      <c r="CUC42" s="30"/>
      <c r="CUD42" s="31"/>
      <c r="CUE42" s="30"/>
      <c r="CUF42" s="31"/>
      <c r="CUG42" s="30"/>
      <c r="CUH42" s="31"/>
      <c r="CUI42" s="30"/>
      <c r="CUJ42" s="31"/>
      <c r="CUK42" s="30"/>
      <c r="CUL42" s="31"/>
      <c r="CUM42" s="30"/>
      <c r="CUN42" s="31"/>
      <c r="CUO42" s="30"/>
      <c r="CUP42" s="31"/>
      <c r="CUQ42" s="30"/>
      <c r="CUR42" s="31"/>
      <c r="CUS42" s="30"/>
      <c r="CUT42" s="31"/>
      <c r="CUU42" s="30"/>
      <c r="CUV42" s="31"/>
      <c r="CUW42" s="30"/>
      <c r="CUX42" s="31"/>
      <c r="CUY42" s="30"/>
      <c r="CUZ42" s="31"/>
      <c r="CVA42" s="30"/>
      <c r="CVB42" s="31"/>
      <c r="CVC42" s="30"/>
      <c r="CVD42" s="31"/>
      <c r="CVE42" s="30"/>
      <c r="CVF42" s="31"/>
      <c r="CVG42" s="30"/>
      <c r="CVH42" s="31"/>
      <c r="CVI42" s="30"/>
      <c r="CVJ42" s="31"/>
      <c r="CVK42" s="30"/>
      <c r="CVL42" s="31"/>
      <c r="CVM42" s="30"/>
      <c r="CVN42" s="31"/>
      <c r="CVO42" s="30"/>
      <c r="CVP42" s="31"/>
      <c r="CVQ42" s="30"/>
      <c r="CVR42" s="31"/>
      <c r="CVS42" s="30"/>
      <c r="CVT42" s="31"/>
      <c r="CVU42" s="30"/>
      <c r="CVV42" s="31"/>
      <c r="CVW42" s="30"/>
      <c r="CVX42" s="31"/>
      <c r="CVY42" s="30"/>
      <c r="CVZ42" s="31"/>
      <c r="CWA42" s="30"/>
      <c r="CWB42" s="31"/>
      <c r="CWC42" s="30"/>
      <c r="CWD42" s="31"/>
      <c r="CWE42" s="30"/>
      <c r="CWF42" s="31"/>
      <c r="CWG42" s="30"/>
      <c r="CWH42" s="31"/>
      <c r="CWI42" s="30"/>
      <c r="CWJ42" s="31"/>
      <c r="CWK42" s="30"/>
      <c r="CWL42" s="31"/>
      <c r="CWM42" s="30"/>
      <c r="CWN42" s="31"/>
      <c r="CWO42" s="30"/>
      <c r="CWP42" s="31"/>
      <c r="CWQ42" s="30"/>
      <c r="CWR42" s="31"/>
      <c r="CWS42" s="30"/>
      <c r="CWT42" s="31"/>
      <c r="CWU42" s="30"/>
      <c r="CWV42" s="31"/>
      <c r="CWW42" s="30"/>
      <c r="CWX42" s="31"/>
      <c r="CWY42" s="30"/>
      <c r="CWZ42" s="31"/>
      <c r="CXA42" s="30"/>
      <c r="CXB42" s="31"/>
      <c r="CXC42" s="30"/>
      <c r="CXD42" s="31"/>
      <c r="CXE42" s="30"/>
      <c r="CXF42" s="31"/>
      <c r="CXG42" s="30"/>
      <c r="CXH42" s="31"/>
      <c r="CXI42" s="30"/>
      <c r="CXJ42" s="31"/>
      <c r="CXK42" s="30"/>
      <c r="CXL42" s="31"/>
      <c r="CXM42" s="30"/>
      <c r="CXN42" s="31"/>
      <c r="CXO42" s="30"/>
      <c r="CXP42" s="31"/>
      <c r="CXQ42" s="30"/>
      <c r="CXR42" s="31"/>
      <c r="CXS42" s="30"/>
      <c r="CXT42" s="31"/>
      <c r="CXU42" s="30"/>
      <c r="CXV42" s="31"/>
      <c r="CXW42" s="30"/>
      <c r="CXX42" s="31"/>
      <c r="CXY42" s="30"/>
      <c r="CXZ42" s="31"/>
      <c r="CYA42" s="30"/>
      <c r="CYB42" s="31"/>
      <c r="CYC42" s="30"/>
      <c r="CYD42" s="31"/>
      <c r="CYE42" s="30"/>
      <c r="CYF42" s="31"/>
      <c r="CYG42" s="30"/>
      <c r="CYH42" s="31"/>
      <c r="CYI42" s="30"/>
      <c r="CYJ42" s="31"/>
      <c r="CYK42" s="30"/>
      <c r="CYL42" s="31"/>
      <c r="CYM42" s="30"/>
      <c r="CYN42" s="31"/>
      <c r="CYO42" s="30"/>
      <c r="CYP42" s="31"/>
      <c r="CYQ42" s="30"/>
      <c r="CYR42" s="31"/>
      <c r="CYS42" s="30"/>
      <c r="CYT42" s="31"/>
      <c r="CYU42" s="30"/>
      <c r="CYV42" s="31"/>
      <c r="CYW42" s="30"/>
      <c r="CYX42" s="31"/>
      <c r="CYY42" s="30"/>
      <c r="CYZ42" s="31"/>
      <c r="CZA42" s="30"/>
      <c r="CZB42" s="31"/>
      <c r="CZC42" s="30"/>
      <c r="CZD42" s="31"/>
      <c r="CZE42" s="30"/>
      <c r="CZF42" s="31"/>
      <c r="CZG42" s="30"/>
      <c r="CZH42" s="31"/>
      <c r="CZI42" s="30"/>
      <c r="CZJ42" s="31"/>
      <c r="CZK42" s="30"/>
      <c r="CZL42" s="31"/>
      <c r="CZM42" s="30"/>
      <c r="CZN42" s="31"/>
      <c r="CZO42" s="30"/>
      <c r="CZP42" s="31"/>
      <c r="CZQ42" s="30"/>
      <c r="CZR42" s="31"/>
      <c r="CZS42" s="30"/>
      <c r="CZT42" s="31"/>
      <c r="CZU42" s="30"/>
      <c r="CZV42" s="31"/>
      <c r="CZW42" s="30"/>
      <c r="CZX42" s="31"/>
      <c r="CZY42" s="30"/>
      <c r="CZZ42" s="31"/>
      <c r="DAA42" s="30"/>
      <c r="DAB42" s="31"/>
      <c r="DAC42" s="30"/>
      <c r="DAD42" s="31"/>
      <c r="DAE42" s="30"/>
      <c r="DAF42" s="31"/>
      <c r="DAG42" s="30"/>
      <c r="DAH42" s="31"/>
      <c r="DAI42" s="30"/>
      <c r="DAJ42" s="31"/>
      <c r="DAK42" s="30"/>
      <c r="DAL42" s="31"/>
      <c r="DAM42" s="30"/>
      <c r="DAN42" s="31"/>
      <c r="DAO42" s="30"/>
      <c r="DAP42" s="31"/>
      <c r="DAQ42" s="30"/>
      <c r="DAR42" s="31"/>
      <c r="DAS42" s="30"/>
      <c r="DAT42" s="31"/>
      <c r="DAU42" s="30"/>
      <c r="DAV42" s="31"/>
      <c r="DAW42" s="30"/>
      <c r="DAX42" s="31"/>
      <c r="DAY42" s="30"/>
      <c r="DAZ42" s="31"/>
      <c r="DBA42" s="30"/>
      <c r="DBB42" s="31"/>
      <c r="DBC42" s="30"/>
      <c r="DBD42" s="31"/>
      <c r="DBE42" s="30"/>
      <c r="DBF42" s="31"/>
      <c r="DBG42" s="30"/>
      <c r="DBH42" s="31"/>
      <c r="DBI42" s="30"/>
      <c r="DBJ42" s="31"/>
      <c r="DBK42" s="30"/>
      <c r="DBL42" s="31"/>
      <c r="DBM42" s="30"/>
      <c r="DBN42" s="31"/>
      <c r="DBO42" s="30"/>
      <c r="DBP42" s="31"/>
      <c r="DBQ42" s="30"/>
      <c r="DBR42" s="31"/>
      <c r="DBS42" s="30"/>
      <c r="DBT42" s="31"/>
      <c r="DBU42" s="30"/>
      <c r="DBV42" s="31"/>
      <c r="DBW42" s="30"/>
      <c r="DBX42" s="31"/>
      <c r="DBY42" s="30"/>
      <c r="DBZ42" s="31"/>
      <c r="DCA42" s="30"/>
      <c r="DCB42" s="31"/>
      <c r="DCC42" s="30"/>
      <c r="DCD42" s="31"/>
      <c r="DCE42" s="30"/>
      <c r="DCF42" s="31"/>
      <c r="DCG42" s="30"/>
      <c r="DCH42" s="31"/>
      <c r="DCI42" s="30"/>
      <c r="DCJ42" s="31"/>
      <c r="DCK42" s="30"/>
      <c r="DCL42" s="31"/>
      <c r="DCM42" s="30"/>
      <c r="DCN42" s="31"/>
      <c r="DCO42" s="30"/>
      <c r="DCP42" s="31"/>
      <c r="DCQ42" s="30"/>
      <c r="DCR42" s="31"/>
      <c r="DCS42" s="30"/>
      <c r="DCT42" s="31"/>
      <c r="DCU42" s="30"/>
      <c r="DCV42" s="31"/>
      <c r="DCW42" s="30"/>
      <c r="DCX42" s="31"/>
      <c r="DCY42" s="30"/>
      <c r="DCZ42" s="31"/>
      <c r="DDA42" s="30"/>
      <c r="DDB42" s="31"/>
      <c r="DDC42" s="30"/>
      <c r="DDD42" s="31"/>
      <c r="DDE42" s="30"/>
      <c r="DDF42" s="31"/>
      <c r="DDG42" s="30"/>
      <c r="DDH42" s="31"/>
      <c r="DDI42" s="30"/>
      <c r="DDJ42" s="31"/>
      <c r="DDK42" s="30"/>
      <c r="DDL42" s="31"/>
      <c r="DDM42" s="30"/>
      <c r="DDN42" s="31"/>
      <c r="DDO42" s="30"/>
      <c r="DDP42" s="31"/>
      <c r="DDQ42" s="30"/>
      <c r="DDR42" s="31"/>
      <c r="DDS42" s="30"/>
      <c r="DDT42" s="31"/>
      <c r="DDU42" s="30"/>
      <c r="DDV42" s="31"/>
      <c r="DDW42" s="30"/>
      <c r="DDX42" s="31"/>
      <c r="DDY42" s="30"/>
      <c r="DDZ42" s="31"/>
      <c r="DEA42" s="30"/>
      <c r="DEB42" s="31"/>
      <c r="DEC42" s="30"/>
      <c r="DED42" s="31"/>
      <c r="DEE42" s="30"/>
      <c r="DEF42" s="31"/>
      <c r="DEG42" s="30"/>
      <c r="DEH42" s="31"/>
      <c r="DEI42" s="30"/>
      <c r="DEJ42" s="31"/>
      <c r="DEK42" s="30"/>
      <c r="DEL42" s="31"/>
      <c r="DEM42" s="30"/>
      <c r="DEN42" s="31"/>
      <c r="DEO42" s="30"/>
      <c r="DEP42" s="31"/>
      <c r="DEQ42" s="30"/>
      <c r="DER42" s="31"/>
      <c r="DES42" s="30"/>
      <c r="DET42" s="31"/>
      <c r="DEU42" s="30"/>
      <c r="DEV42" s="31"/>
      <c r="DEW42" s="30"/>
      <c r="DEX42" s="31"/>
      <c r="DEY42" s="30"/>
      <c r="DEZ42" s="31"/>
      <c r="DFA42" s="30"/>
      <c r="DFB42" s="31"/>
      <c r="DFC42" s="30"/>
      <c r="DFD42" s="31"/>
      <c r="DFE42" s="30"/>
      <c r="DFF42" s="31"/>
      <c r="DFG42" s="30"/>
      <c r="DFH42" s="31"/>
      <c r="DFI42" s="30"/>
      <c r="DFJ42" s="31"/>
      <c r="DFK42" s="30"/>
      <c r="DFL42" s="31"/>
      <c r="DFM42" s="30"/>
      <c r="DFN42" s="31"/>
      <c r="DFO42" s="30"/>
      <c r="DFP42" s="31"/>
      <c r="DFQ42" s="30"/>
      <c r="DFR42" s="31"/>
      <c r="DFS42" s="30"/>
      <c r="DFT42" s="31"/>
      <c r="DFU42" s="30"/>
      <c r="DFV42" s="31"/>
      <c r="DFW42" s="30"/>
      <c r="DFX42" s="31"/>
      <c r="DFY42" s="30"/>
      <c r="DFZ42" s="31"/>
      <c r="DGA42" s="30"/>
      <c r="DGB42" s="31"/>
      <c r="DGC42" s="30"/>
      <c r="DGD42" s="31"/>
      <c r="DGE42" s="30"/>
      <c r="DGF42" s="31"/>
      <c r="DGG42" s="30"/>
      <c r="DGH42" s="31"/>
      <c r="DGI42" s="30"/>
      <c r="DGJ42" s="31"/>
      <c r="DGK42" s="30"/>
      <c r="DGL42" s="31"/>
      <c r="DGM42" s="30"/>
      <c r="DGN42" s="31"/>
      <c r="DGO42" s="30"/>
      <c r="DGP42" s="31"/>
      <c r="DGQ42" s="30"/>
      <c r="DGR42" s="31"/>
      <c r="DGS42" s="30"/>
      <c r="DGT42" s="31"/>
      <c r="DGU42" s="30"/>
      <c r="DGV42" s="31"/>
      <c r="DGW42" s="30"/>
      <c r="DGX42" s="31"/>
      <c r="DGY42" s="30"/>
      <c r="DGZ42" s="31"/>
      <c r="DHA42" s="30"/>
      <c r="DHB42" s="31"/>
      <c r="DHC42" s="30"/>
      <c r="DHD42" s="31"/>
      <c r="DHE42" s="30"/>
      <c r="DHF42" s="31"/>
      <c r="DHG42" s="30"/>
      <c r="DHH42" s="31"/>
      <c r="DHI42" s="30"/>
      <c r="DHJ42" s="31"/>
      <c r="DHK42" s="30"/>
      <c r="DHL42" s="31"/>
      <c r="DHM42" s="30"/>
      <c r="DHN42" s="31"/>
      <c r="DHO42" s="30"/>
      <c r="DHP42" s="31"/>
      <c r="DHQ42" s="30"/>
      <c r="DHR42" s="31"/>
      <c r="DHS42" s="30"/>
      <c r="DHT42" s="31"/>
      <c r="DHU42" s="30"/>
      <c r="DHV42" s="31"/>
      <c r="DHW42" s="30"/>
      <c r="DHX42" s="31"/>
      <c r="DHY42" s="30"/>
      <c r="DHZ42" s="31"/>
      <c r="DIA42" s="30"/>
      <c r="DIB42" s="31"/>
      <c r="DIC42" s="30"/>
      <c r="DID42" s="31"/>
      <c r="DIE42" s="30"/>
      <c r="DIF42" s="31"/>
      <c r="DIG42" s="30"/>
      <c r="DIH42" s="31"/>
      <c r="DII42" s="30"/>
      <c r="DIJ42" s="31"/>
      <c r="DIK42" s="30"/>
      <c r="DIL42" s="31"/>
      <c r="DIM42" s="30"/>
      <c r="DIN42" s="31"/>
      <c r="DIO42" s="30"/>
      <c r="DIP42" s="31"/>
      <c r="DIQ42" s="30"/>
      <c r="DIR42" s="31"/>
      <c r="DIS42" s="30"/>
      <c r="DIT42" s="31"/>
      <c r="DIU42" s="30"/>
      <c r="DIV42" s="31"/>
      <c r="DIW42" s="30"/>
      <c r="DIX42" s="31"/>
      <c r="DIY42" s="30"/>
      <c r="DIZ42" s="31"/>
      <c r="DJA42" s="30"/>
      <c r="DJB42" s="31"/>
      <c r="DJC42" s="30"/>
      <c r="DJD42" s="31"/>
      <c r="DJE42" s="30"/>
      <c r="DJF42" s="31"/>
      <c r="DJG42" s="30"/>
      <c r="DJH42" s="31"/>
      <c r="DJI42" s="30"/>
      <c r="DJJ42" s="31"/>
      <c r="DJK42" s="30"/>
      <c r="DJL42" s="31"/>
      <c r="DJM42" s="30"/>
      <c r="DJN42" s="31"/>
      <c r="DJO42" s="30"/>
      <c r="DJP42" s="31"/>
      <c r="DJQ42" s="30"/>
      <c r="DJR42" s="31"/>
      <c r="DJS42" s="30"/>
      <c r="DJT42" s="31"/>
      <c r="DJU42" s="30"/>
      <c r="DJV42" s="31"/>
      <c r="DJW42" s="30"/>
      <c r="DJX42" s="31"/>
      <c r="DJY42" s="30"/>
      <c r="DJZ42" s="31"/>
      <c r="DKA42" s="30"/>
      <c r="DKB42" s="31"/>
      <c r="DKC42" s="30"/>
      <c r="DKD42" s="31"/>
      <c r="DKE42" s="30"/>
      <c r="DKF42" s="31"/>
      <c r="DKG42" s="30"/>
      <c r="DKH42" s="31"/>
      <c r="DKI42" s="30"/>
      <c r="DKJ42" s="31"/>
      <c r="DKK42" s="30"/>
      <c r="DKL42" s="31"/>
      <c r="DKM42" s="30"/>
      <c r="DKN42" s="31"/>
      <c r="DKO42" s="30"/>
      <c r="DKP42" s="31"/>
      <c r="DKQ42" s="30"/>
      <c r="DKR42" s="31"/>
      <c r="DKS42" s="30"/>
      <c r="DKT42" s="31"/>
      <c r="DKU42" s="30"/>
      <c r="DKV42" s="31"/>
      <c r="DKW42" s="30"/>
      <c r="DKX42" s="31"/>
      <c r="DKY42" s="30"/>
      <c r="DKZ42" s="31"/>
      <c r="DLA42" s="30"/>
      <c r="DLB42" s="31"/>
      <c r="DLC42" s="30"/>
      <c r="DLD42" s="31"/>
      <c r="DLE42" s="30"/>
      <c r="DLF42" s="31"/>
      <c r="DLG42" s="30"/>
      <c r="DLH42" s="31"/>
      <c r="DLI42" s="30"/>
      <c r="DLJ42" s="31"/>
      <c r="DLK42" s="30"/>
      <c r="DLL42" s="31"/>
      <c r="DLM42" s="30"/>
      <c r="DLN42" s="31"/>
      <c r="DLO42" s="30"/>
      <c r="DLP42" s="31"/>
      <c r="DLQ42" s="30"/>
      <c r="DLR42" s="31"/>
      <c r="DLS42" s="30"/>
      <c r="DLT42" s="31"/>
      <c r="DLU42" s="30"/>
      <c r="DLV42" s="31"/>
      <c r="DLW42" s="30"/>
      <c r="DLX42" s="31"/>
      <c r="DLY42" s="30"/>
      <c r="DLZ42" s="31"/>
      <c r="DMA42" s="30"/>
      <c r="DMB42" s="31"/>
      <c r="DMC42" s="30"/>
      <c r="DMD42" s="31"/>
      <c r="DME42" s="30"/>
      <c r="DMF42" s="31"/>
      <c r="DMG42" s="30"/>
      <c r="DMH42" s="31"/>
      <c r="DMI42" s="30"/>
      <c r="DMJ42" s="31"/>
      <c r="DMK42" s="30"/>
      <c r="DML42" s="31"/>
      <c r="DMM42" s="30"/>
      <c r="DMN42" s="31"/>
      <c r="DMO42" s="30"/>
      <c r="DMP42" s="31"/>
      <c r="DMQ42" s="30"/>
      <c r="DMR42" s="31"/>
      <c r="DMS42" s="30"/>
      <c r="DMT42" s="31"/>
      <c r="DMU42" s="30"/>
      <c r="DMV42" s="31"/>
      <c r="DMW42" s="30"/>
      <c r="DMX42" s="31"/>
      <c r="DMY42" s="30"/>
      <c r="DMZ42" s="31"/>
      <c r="DNA42" s="30"/>
      <c r="DNB42" s="31"/>
      <c r="DNC42" s="30"/>
      <c r="DND42" s="31"/>
      <c r="DNE42" s="30"/>
      <c r="DNF42" s="31"/>
      <c r="DNG42" s="30"/>
      <c r="DNH42" s="31"/>
      <c r="DNI42" s="30"/>
      <c r="DNJ42" s="31"/>
      <c r="DNK42" s="30"/>
      <c r="DNL42" s="31"/>
      <c r="DNM42" s="30"/>
      <c r="DNN42" s="31"/>
      <c r="DNO42" s="30"/>
      <c r="DNP42" s="31"/>
      <c r="DNQ42" s="30"/>
      <c r="DNR42" s="31"/>
      <c r="DNS42" s="30"/>
      <c r="DNT42" s="31"/>
      <c r="DNU42" s="30"/>
      <c r="DNV42" s="31"/>
      <c r="DNW42" s="30"/>
      <c r="DNX42" s="31"/>
      <c r="DNY42" s="30"/>
      <c r="DNZ42" s="31"/>
      <c r="DOA42" s="30"/>
      <c r="DOB42" s="31"/>
      <c r="DOC42" s="30"/>
      <c r="DOD42" s="31"/>
      <c r="DOE42" s="30"/>
      <c r="DOF42" s="31"/>
      <c r="DOG42" s="30"/>
      <c r="DOH42" s="31"/>
      <c r="DOI42" s="30"/>
      <c r="DOJ42" s="31"/>
      <c r="DOK42" s="30"/>
      <c r="DOL42" s="31"/>
      <c r="DOM42" s="30"/>
      <c r="DON42" s="31"/>
      <c r="DOO42" s="30"/>
      <c r="DOP42" s="31"/>
      <c r="DOQ42" s="30"/>
      <c r="DOR42" s="31"/>
      <c r="DOS42" s="30"/>
      <c r="DOT42" s="31"/>
      <c r="DOU42" s="30"/>
      <c r="DOV42" s="31"/>
      <c r="DOW42" s="30"/>
      <c r="DOX42" s="31"/>
      <c r="DOY42" s="30"/>
      <c r="DOZ42" s="31"/>
      <c r="DPA42" s="30"/>
      <c r="DPB42" s="31"/>
      <c r="DPC42" s="30"/>
      <c r="DPD42" s="31"/>
      <c r="DPE42" s="30"/>
      <c r="DPF42" s="31"/>
      <c r="DPG42" s="30"/>
      <c r="DPH42" s="31"/>
      <c r="DPI42" s="30"/>
      <c r="DPJ42" s="31"/>
      <c r="DPK42" s="30"/>
      <c r="DPL42" s="31"/>
      <c r="DPM42" s="30"/>
      <c r="DPN42" s="31"/>
      <c r="DPO42" s="30"/>
      <c r="DPP42" s="31"/>
      <c r="DPQ42" s="30"/>
      <c r="DPR42" s="31"/>
      <c r="DPS42" s="30"/>
      <c r="DPT42" s="31"/>
      <c r="DPU42" s="30"/>
      <c r="DPV42" s="31"/>
      <c r="DPW42" s="30"/>
      <c r="DPX42" s="31"/>
      <c r="DPY42" s="30"/>
      <c r="DPZ42" s="31"/>
      <c r="DQA42" s="30"/>
      <c r="DQB42" s="31"/>
      <c r="DQC42" s="30"/>
      <c r="DQD42" s="31"/>
      <c r="DQE42" s="30"/>
      <c r="DQF42" s="31"/>
      <c r="DQG42" s="30"/>
      <c r="DQH42" s="31"/>
      <c r="DQI42" s="30"/>
      <c r="DQJ42" s="31"/>
      <c r="DQK42" s="30"/>
      <c r="DQL42" s="31"/>
      <c r="DQM42" s="30"/>
      <c r="DQN42" s="31"/>
      <c r="DQO42" s="30"/>
      <c r="DQP42" s="31"/>
      <c r="DQQ42" s="30"/>
      <c r="DQR42" s="31"/>
      <c r="DQS42" s="30"/>
      <c r="DQT42" s="31"/>
      <c r="DQU42" s="30"/>
      <c r="DQV42" s="31"/>
      <c r="DQW42" s="30"/>
      <c r="DQX42" s="31"/>
      <c r="DQY42" s="30"/>
      <c r="DQZ42" s="31"/>
      <c r="DRA42" s="30"/>
      <c r="DRB42" s="31"/>
      <c r="DRC42" s="30"/>
      <c r="DRD42" s="31"/>
      <c r="DRE42" s="30"/>
      <c r="DRF42" s="31"/>
      <c r="DRG42" s="30"/>
      <c r="DRH42" s="31"/>
      <c r="DRI42" s="30"/>
      <c r="DRJ42" s="31"/>
      <c r="DRK42" s="30"/>
      <c r="DRL42" s="31"/>
      <c r="DRM42" s="30"/>
      <c r="DRN42" s="31"/>
      <c r="DRO42" s="30"/>
      <c r="DRP42" s="31"/>
      <c r="DRQ42" s="30"/>
      <c r="DRR42" s="31"/>
      <c r="DRS42" s="30"/>
      <c r="DRT42" s="31"/>
      <c r="DRU42" s="30"/>
      <c r="DRV42" s="31"/>
      <c r="DRW42" s="30"/>
      <c r="DRX42" s="31"/>
      <c r="DRY42" s="30"/>
      <c r="DRZ42" s="31"/>
      <c r="DSA42" s="30"/>
      <c r="DSB42" s="31"/>
      <c r="DSC42" s="30"/>
      <c r="DSD42" s="31"/>
      <c r="DSE42" s="30"/>
      <c r="DSF42" s="31"/>
      <c r="DSG42" s="30"/>
      <c r="DSH42" s="31"/>
      <c r="DSI42" s="30"/>
      <c r="DSJ42" s="31"/>
      <c r="DSK42" s="30"/>
      <c r="DSL42" s="31"/>
      <c r="DSM42" s="30"/>
      <c r="DSN42" s="31"/>
      <c r="DSO42" s="30"/>
      <c r="DSP42" s="31"/>
      <c r="DSQ42" s="30"/>
      <c r="DSR42" s="31"/>
      <c r="DSS42" s="30"/>
      <c r="DST42" s="31"/>
      <c r="DSU42" s="30"/>
      <c r="DSV42" s="31"/>
      <c r="DSW42" s="30"/>
      <c r="DSX42" s="31"/>
      <c r="DSY42" s="30"/>
      <c r="DSZ42" s="31"/>
      <c r="DTA42" s="30"/>
      <c r="DTB42" s="31"/>
      <c r="DTC42" s="30"/>
      <c r="DTD42" s="31"/>
      <c r="DTE42" s="30"/>
      <c r="DTF42" s="31"/>
      <c r="DTG42" s="30"/>
      <c r="DTH42" s="31"/>
      <c r="DTI42" s="30"/>
      <c r="DTJ42" s="31"/>
      <c r="DTK42" s="30"/>
      <c r="DTL42" s="31"/>
      <c r="DTM42" s="30"/>
      <c r="DTN42" s="31"/>
      <c r="DTO42" s="30"/>
      <c r="DTP42" s="31"/>
      <c r="DTQ42" s="30"/>
      <c r="DTR42" s="31"/>
      <c r="DTS42" s="30"/>
      <c r="DTT42" s="31"/>
      <c r="DTU42" s="30"/>
      <c r="DTV42" s="31"/>
      <c r="DTW42" s="30"/>
      <c r="DTX42" s="31"/>
      <c r="DTY42" s="30"/>
      <c r="DTZ42" s="31"/>
      <c r="DUA42" s="30"/>
      <c r="DUB42" s="31"/>
      <c r="DUC42" s="30"/>
      <c r="DUD42" s="31"/>
      <c r="DUE42" s="30"/>
      <c r="DUF42" s="31"/>
      <c r="DUG42" s="30"/>
      <c r="DUH42" s="31"/>
      <c r="DUI42" s="30"/>
      <c r="DUJ42" s="31"/>
      <c r="DUK42" s="30"/>
      <c r="DUL42" s="31"/>
      <c r="DUM42" s="30"/>
      <c r="DUN42" s="31"/>
      <c r="DUO42" s="30"/>
      <c r="DUP42" s="31"/>
      <c r="DUQ42" s="30"/>
      <c r="DUR42" s="31"/>
      <c r="DUS42" s="30"/>
      <c r="DUT42" s="31"/>
      <c r="DUU42" s="30"/>
      <c r="DUV42" s="31"/>
      <c r="DUW42" s="30"/>
      <c r="DUX42" s="31"/>
      <c r="DUY42" s="30"/>
      <c r="DUZ42" s="31"/>
      <c r="DVA42" s="30"/>
      <c r="DVB42" s="31"/>
      <c r="DVC42" s="30"/>
      <c r="DVD42" s="31"/>
      <c r="DVE42" s="30"/>
      <c r="DVF42" s="31"/>
      <c r="DVG42" s="30"/>
      <c r="DVH42" s="31"/>
      <c r="DVI42" s="30"/>
      <c r="DVJ42" s="31"/>
      <c r="DVK42" s="30"/>
      <c r="DVL42" s="31"/>
      <c r="DVM42" s="30"/>
      <c r="DVN42" s="31"/>
      <c r="DVO42" s="30"/>
      <c r="DVP42" s="31"/>
      <c r="DVQ42" s="30"/>
      <c r="DVR42" s="31"/>
      <c r="DVS42" s="30"/>
      <c r="DVT42" s="31"/>
      <c r="DVU42" s="30"/>
      <c r="DVV42" s="31"/>
      <c r="DVW42" s="30"/>
      <c r="DVX42" s="31"/>
      <c r="DVY42" s="30"/>
      <c r="DVZ42" s="31"/>
      <c r="DWA42" s="30"/>
      <c r="DWB42" s="31"/>
      <c r="DWC42" s="30"/>
      <c r="DWD42" s="31"/>
      <c r="DWE42" s="30"/>
      <c r="DWF42" s="31"/>
      <c r="DWG42" s="30"/>
      <c r="DWH42" s="31"/>
      <c r="DWI42" s="30"/>
      <c r="DWJ42" s="31"/>
      <c r="DWK42" s="30"/>
      <c r="DWL42" s="31"/>
      <c r="DWM42" s="30"/>
      <c r="DWN42" s="31"/>
      <c r="DWO42" s="30"/>
      <c r="DWP42" s="31"/>
      <c r="DWQ42" s="30"/>
      <c r="DWR42" s="31"/>
      <c r="DWS42" s="30"/>
      <c r="DWT42" s="31"/>
      <c r="DWU42" s="30"/>
      <c r="DWV42" s="31"/>
      <c r="DWW42" s="30"/>
      <c r="DWX42" s="31"/>
      <c r="DWY42" s="30"/>
      <c r="DWZ42" s="31"/>
      <c r="DXA42" s="30"/>
      <c r="DXB42" s="31"/>
      <c r="DXC42" s="30"/>
      <c r="DXD42" s="31"/>
      <c r="DXE42" s="30"/>
      <c r="DXF42" s="31"/>
      <c r="DXG42" s="30"/>
      <c r="DXH42" s="31"/>
      <c r="DXI42" s="30"/>
      <c r="DXJ42" s="31"/>
      <c r="DXK42" s="30"/>
      <c r="DXL42" s="31"/>
      <c r="DXM42" s="30"/>
      <c r="DXN42" s="31"/>
      <c r="DXO42" s="30"/>
      <c r="DXP42" s="31"/>
      <c r="DXQ42" s="30"/>
      <c r="DXR42" s="31"/>
      <c r="DXS42" s="30"/>
      <c r="DXT42" s="31"/>
      <c r="DXU42" s="30"/>
      <c r="DXV42" s="31"/>
      <c r="DXW42" s="30"/>
      <c r="DXX42" s="31"/>
      <c r="DXY42" s="30"/>
      <c r="DXZ42" s="31"/>
      <c r="DYA42" s="30"/>
      <c r="DYB42" s="31"/>
      <c r="DYC42" s="30"/>
      <c r="DYD42" s="31"/>
      <c r="DYE42" s="30"/>
      <c r="DYF42" s="31"/>
      <c r="DYG42" s="30"/>
      <c r="DYH42" s="31"/>
      <c r="DYI42" s="30"/>
      <c r="DYJ42" s="31"/>
      <c r="DYK42" s="30"/>
      <c r="DYL42" s="31"/>
      <c r="DYM42" s="30"/>
      <c r="DYN42" s="31"/>
      <c r="DYO42" s="30"/>
      <c r="DYP42" s="31"/>
      <c r="DYQ42" s="30"/>
      <c r="DYR42" s="31"/>
      <c r="DYS42" s="30"/>
      <c r="DYT42" s="31"/>
      <c r="DYU42" s="30"/>
      <c r="DYV42" s="31"/>
      <c r="DYW42" s="30"/>
      <c r="DYX42" s="31"/>
      <c r="DYY42" s="30"/>
      <c r="DYZ42" s="31"/>
      <c r="DZA42" s="30"/>
      <c r="DZB42" s="31"/>
      <c r="DZC42" s="30"/>
      <c r="DZD42" s="31"/>
      <c r="DZE42" s="30"/>
      <c r="DZF42" s="31"/>
      <c r="DZG42" s="30"/>
      <c r="DZH42" s="31"/>
      <c r="DZI42" s="30"/>
      <c r="DZJ42" s="31"/>
      <c r="DZK42" s="30"/>
      <c r="DZL42" s="31"/>
      <c r="DZM42" s="30"/>
      <c r="DZN42" s="31"/>
      <c r="DZO42" s="30"/>
      <c r="DZP42" s="31"/>
      <c r="DZQ42" s="30"/>
      <c r="DZR42" s="31"/>
      <c r="DZS42" s="30"/>
      <c r="DZT42" s="31"/>
      <c r="DZU42" s="30"/>
      <c r="DZV42" s="31"/>
      <c r="DZW42" s="30"/>
      <c r="DZX42" s="31"/>
      <c r="DZY42" s="30"/>
      <c r="DZZ42" s="31"/>
      <c r="EAA42" s="30"/>
      <c r="EAB42" s="31"/>
      <c r="EAC42" s="30"/>
      <c r="EAD42" s="31"/>
      <c r="EAE42" s="30"/>
      <c r="EAF42" s="31"/>
      <c r="EAG42" s="30"/>
      <c r="EAH42" s="31"/>
      <c r="EAI42" s="30"/>
      <c r="EAJ42" s="31"/>
      <c r="EAK42" s="30"/>
      <c r="EAL42" s="31"/>
      <c r="EAM42" s="30"/>
      <c r="EAN42" s="31"/>
      <c r="EAO42" s="30"/>
      <c r="EAP42" s="31"/>
      <c r="EAQ42" s="30"/>
      <c r="EAR42" s="31"/>
      <c r="EAS42" s="30"/>
      <c r="EAT42" s="31"/>
      <c r="EAU42" s="30"/>
      <c r="EAV42" s="31"/>
      <c r="EAW42" s="30"/>
      <c r="EAX42" s="31"/>
      <c r="EAY42" s="30"/>
      <c r="EAZ42" s="31"/>
      <c r="EBA42" s="30"/>
      <c r="EBB42" s="31"/>
      <c r="EBC42" s="30"/>
      <c r="EBD42" s="31"/>
      <c r="EBE42" s="30"/>
      <c r="EBF42" s="31"/>
      <c r="EBG42" s="30"/>
      <c r="EBH42" s="31"/>
      <c r="EBI42" s="30"/>
      <c r="EBJ42" s="31"/>
      <c r="EBK42" s="30"/>
      <c r="EBL42" s="31"/>
      <c r="EBM42" s="30"/>
      <c r="EBN42" s="31"/>
      <c r="EBO42" s="30"/>
      <c r="EBP42" s="31"/>
      <c r="EBQ42" s="30"/>
      <c r="EBR42" s="31"/>
      <c r="EBS42" s="30"/>
      <c r="EBT42" s="31"/>
      <c r="EBU42" s="30"/>
      <c r="EBV42" s="31"/>
      <c r="EBW42" s="30"/>
      <c r="EBX42" s="31"/>
      <c r="EBY42" s="30"/>
      <c r="EBZ42" s="31"/>
      <c r="ECA42" s="30"/>
      <c r="ECB42" s="31"/>
      <c r="ECC42" s="30"/>
      <c r="ECD42" s="31"/>
      <c r="ECE42" s="30"/>
      <c r="ECF42" s="31"/>
      <c r="ECG42" s="30"/>
      <c r="ECH42" s="31"/>
      <c r="ECI42" s="30"/>
      <c r="ECJ42" s="31"/>
      <c r="ECK42" s="30"/>
      <c r="ECL42" s="31"/>
      <c r="ECM42" s="30"/>
      <c r="ECN42" s="31"/>
      <c r="ECO42" s="30"/>
      <c r="ECP42" s="31"/>
      <c r="ECQ42" s="30"/>
      <c r="ECR42" s="31"/>
      <c r="ECS42" s="30"/>
      <c r="ECT42" s="31"/>
      <c r="ECU42" s="30"/>
      <c r="ECV42" s="31"/>
      <c r="ECW42" s="30"/>
      <c r="ECX42" s="31"/>
      <c r="ECY42" s="30"/>
      <c r="ECZ42" s="31"/>
      <c r="EDA42" s="30"/>
      <c r="EDB42" s="31"/>
      <c r="EDC42" s="30"/>
      <c r="EDD42" s="31"/>
      <c r="EDE42" s="30"/>
      <c r="EDF42" s="31"/>
      <c r="EDG42" s="30"/>
      <c r="EDH42" s="31"/>
      <c r="EDI42" s="30"/>
      <c r="EDJ42" s="31"/>
      <c r="EDK42" s="30"/>
      <c r="EDL42" s="31"/>
      <c r="EDM42" s="30"/>
      <c r="EDN42" s="31"/>
      <c r="EDO42" s="30"/>
      <c r="EDP42" s="31"/>
      <c r="EDQ42" s="30"/>
      <c r="EDR42" s="31"/>
      <c r="EDS42" s="30"/>
      <c r="EDT42" s="31"/>
      <c r="EDU42" s="30"/>
      <c r="EDV42" s="31"/>
      <c r="EDW42" s="30"/>
      <c r="EDX42" s="31"/>
      <c r="EDY42" s="30"/>
      <c r="EDZ42" s="31"/>
      <c r="EEA42" s="30"/>
      <c r="EEB42" s="31"/>
      <c r="EEC42" s="30"/>
      <c r="EED42" s="31"/>
      <c r="EEE42" s="30"/>
      <c r="EEF42" s="31"/>
      <c r="EEG42" s="30"/>
      <c r="EEH42" s="31"/>
      <c r="EEI42" s="30"/>
      <c r="EEJ42" s="31"/>
      <c r="EEK42" s="30"/>
      <c r="EEL42" s="31"/>
      <c r="EEM42" s="30"/>
      <c r="EEN42" s="31"/>
      <c r="EEO42" s="30"/>
      <c r="EEP42" s="31"/>
      <c r="EEQ42" s="30"/>
      <c r="EER42" s="31"/>
      <c r="EES42" s="30"/>
      <c r="EET42" s="31"/>
      <c r="EEU42" s="30"/>
      <c r="EEV42" s="31"/>
      <c r="EEW42" s="30"/>
      <c r="EEX42" s="31"/>
      <c r="EEY42" s="30"/>
      <c r="EEZ42" s="31"/>
      <c r="EFA42" s="30"/>
      <c r="EFB42" s="31"/>
      <c r="EFC42" s="30"/>
      <c r="EFD42" s="31"/>
      <c r="EFE42" s="30"/>
      <c r="EFF42" s="31"/>
      <c r="EFG42" s="30"/>
      <c r="EFH42" s="31"/>
      <c r="EFI42" s="30"/>
      <c r="EFJ42" s="31"/>
      <c r="EFK42" s="30"/>
      <c r="EFL42" s="31"/>
      <c r="EFM42" s="30"/>
      <c r="EFN42" s="31"/>
      <c r="EFO42" s="30"/>
      <c r="EFP42" s="31"/>
      <c r="EFQ42" s="30"/>
      <c r="EFR42" s="31"/>
      <c r="EFS42" s="30"/>
      <c r="EFT42" s="31"/>
      <c r="EFU42" s="30"/>
      <c r="EFV42" s="31"/>
      <c r="EFW42" s="30"/>
      <c r="EFX42" s="31"/>
      <c r="EFY42" s="30"/>
      <c r="EFZ42" s="31"/>
      <c r="EGA42" s="30"/>
      <c r="EGB42" s="31"/>
      <c r="EGC42" s="30"/>
      <c r="EGD42" s="31"/>
      <c r="EGE42" s="30"/>
      <c r="EGF42" s="31"/>
      <c r="EGG42" s="30"/>
      <c r="EGH42" s="31"/>
      <c r="EGI42" s="30"/>
      <c r="EGJ42" s="31"/>
      <c r="EGK42" s="30"/>
      <c r="EGL42" s="31"/>
      <c r="EGM42" s="30"/>
      <c r="EGN42" s="31"/>
      <c r="EGO42" s="30"/>
      <c r="EGP42" s="31"/>
      <c r="EGQ42" s="30"/>
      <c r="EGR42" s="31"/>
      <c r="EGS42" s="30"/>
      <c r="EGT42" s="31"/>
      <c r="EGU42" s="30"/>
      <c r="EGV42" s="31"/>
      <c r="EGW42" s="30"/>
      <c r="EGX42" s="31"/>
      <c r="EGY42" s="30"/>
      <c r="EGZ42" s="31"/>
      <c r="EHA42" s="30"/>
      <c r="EHB42" s="31"/>
      <c r="EHC42" s="30"/>
      <c r="EHD42" s="31"/>
      <c r="EHE42" s="30"/>
      <c r="EHF42" s="31"/>
      <c r="EHG42" s="30"/>
      <c r="EHH42" s="31"/>
      <c r="EHI42" s="30"/>
      <c r="EHJ42" s="31"/>
      <c r="EHK42" s="30"/>
      <c r="EHL42" s="31"/>
      <c r="EHM42" s="30"/>
      <c r="EHN42" s="31"/>
      <c r="EHO42" s="30"/>
      <c r="EHP42" s="31"/>
      <c r="EHQ42" s="30"/>
      <c r="EHR42" s="31"/>
      <c r="EHS42" s="30"/>
      <c r="EHT42" s="31"/>
      <c r="EHU42" s="30"/>
      <c r="EHV42" s="31"/>
      <c r="EHW42" s="30"/>
      <c r="EHX42" s="31"/>
      <c r="EHY42" s="30"/>
      <c r="EHZ42" s="31"/>
      <c r="EIA42" s="30"/>
      <c r="EIB42" s="31"/>
      <c r="EIC42" s="30"/>
      <c r="EID42" s="31"/>
      <c r="EIE42" s="30"/>
      <c r="EIF42" s="31"/>
      <c r="EIG42" s="30"/>
      <c r="EIH42" s="31"/>
      <c r="EII42" s="30"/>
      <c r="EIJ42" s="31"/>
      <c r="EIK42" s="30"/>
      <c r="EIL42" s="31"/>
      <c r="EIM42" s="30"/>
      <c r="EIN42" s="31"/>
      <c r="EIO42" s="30"/>
      <c r="EIP42" s="31"/>
      <c r="EIQ42" s="30"/>
      <c r="EIR42" s="31"/>
      <c r="EIS42" s="30"/>
      <c r="EIT42" s="31"/>
      <c r="EIU42" s="30"/>
      <c r="EIV42" s="31"/>
      <c r="EIW42" s="30"/>
      <c r="EIX42" s="31"/>
      <c r="EIY42" s="30"/>
      <c r="EIZ42" s="31"/>
      <c r="EJA42" s="30"/>
      <c r="EJB42" s="31"/>
      <c r="EJC42" s="30"/>
      <c r="EJD42" s="31"/>
      <c r="EJE42" s="30"/>
      <c r="EJF42" s="31"/>
      <c r="EJG42" s="30"/>
      <c r="EJH42" s="31"/>
      <c r="EJI42" s="30"/>
      <c r="EJJ42" s="31"/>
      <c r="EJK42" s="30"/>
      <c r="EJL42" s="31"/>
      <c r="EJM42" s="30"/>
      <c r="EJN42" s="31"/>
      <c r="EJO42" s="30"/>
      <c r="EJP42" s="31"/>
      <c r="EJQ42" s="30"/>
      <c r="EJR42" s="31"/>
      <c r="EJS42" s="30"/>
      <c r="EJT42" s="31"/>
      <c r="EJU42" s="30"/>
      <c r="EJV42" s="31"/>
      <c r="EJW42" s="30"/>
      <c r="EJX42" s="31"/>
      <c r="EJY42" s="30"/>
      <c r="EJZ42" s="31"/>
      <c r="EKA42" s="30"/>
      <c r="EKB42" s="31"/>
      <c r="EKC42" s="30"/>
      <c r="EKD42" s="31"/>
      <c r="EKE42" s="30"/>
      <c r="EKF42" s="31"/>
      <c r="EKG42" s="30"/>
      <c r="EKH42" s="31"/>
      <c r="EKI42" s="30"/>
      <c r="EKJ42" s="31"/>
      <c r="EKK42" s="30"/>
      <c r="EKL42" s="31"/>
      <c r="EKM42" s="30"/>
      <c r="EKN42" s="31"/>
      <c r="EKO42" s="30"/>
      <c r="EKP42" s="31"/>
      <c r="EKQ42" s="30"/>
      <c r="EKR42" s="31"/>
      <c r="EKS42" s="30"/>
      <c r="EKT42" s="31"/>
      <c r="EKU42" s="30"/>
      <c r="EKV42" s="31"/>
      <c r="EKW42" s="30"/>
      <c r="EKX42" s="31"/>
      <c r="EKY42" s="30"/>
      <c r="EKZ42" s="31"/>
      <c r="ELA42" s="30"/>
      <c r="ELB42" s="31"/>
      <c r="ELC42" s="30"/>
      <c r="ELD42" s="31"/>
      <c r="ELE42" s="30"/>
      <c r="ELF42" s="31"/>
      <c r="ELG42" s="30"/>
      <c r="ELH42" s="31"/>
      <c r="ELI42" s="30"/>
      <c r="ELJ42" s="31"/>
      <c r="ELK42" s="30"/>
      <c r="ELL42" s="31"/>
      <c r="ELM42" s="30"/>
      <c r="ELN42" s="31"/>
      <c r="ELO42" s="30"/>
      <c r="ELP42" s="31"/>
      <c r="ELQ42" s="30"/>
      <c r="ELR42" s="31"/>
      <c r="ELS42" s="30"/>
      <c r="ELT42" s="31"/>
      <c r="ELU42" s="30"/>
      <c r="ELV42" s="31"/>
      <c r="ELW42" s="30"/>
      <c r="ELX42" s="31"/>
      <c r="ELY42" s="30"/>
      <c r="ELZ42" s="31"/>
      <c r="EMA42" s="30"/>
      <c r="EMB42" s="31"/>
      <c r="EMC42" s="30"/>
      <c r="EMD42" s="31"/>
      <c r="EME42" s="30"/>
      <c r="EMF42" s="31"/>
      <c r="EMG42" s="30"/>
      <c r="EMH42" s="31"/>
      <c r="EMI42" s="30"/>
      <c r="EMJ42" s="31"/>
      <c r="EMK42" s="30"/>
      <c r="EML42" s="31"/>
      <c r="EMM42" s="30"/>
      <c r="EMN42" s="31"/>
      <c r="EMO42" s="30"/>
      <c r="EMP42" s="31"/>
      <c r="EMQ42" s="30"/>
      <c r="EMR42" s="31"/>
      <c r="EMS42" s="30"/>
      <c r="EMT42" s="31"/>
      <c r="EMU42" s="30"/>
      <c r="EMV42" s="31"/>
      <c r="EMW42" s="30"/>
      <c r="EMX42" s="31"/>
      <c r="EMY42" s="30"/>
      <c r="EMZ42" s="31"/>
      <c r="ENA42" s="30"/>
      <c r="ENB42" s="31"/>
      <c r="ENC42" s="30"/>
      <c r="END42" s="31"/>
      <c r="ENE42" s="30"/>
      <c r="ENF42" s="31"/>
      <c r="ENG42" s="30"/>
      <c r="ENH42" s="31"/>
      <c r="ENI42" s="30"/>
      <c r="ENJ42" s="31"/>
      <c r="ENK42" s="30"/>
      <c r="ENL42" s="31"/>
      <c r="ENM42" s="30"/>
      <c r="ENN42" s="31"/>
      <c r="ENO42" s="30"/>
      <c r="ENP42" s="31"/>
      <c r="ENQ42" s="30"/>
      <c r="ENR42" s="31"/>
      <c r="ENS42" s="30"/>
      <c r="ENT42" s="31"/>
      <c r="ENU42" s="30"/>
      <c r="ENV42" s="31"/>
      <c r="ENW42" s="30"/>
      <c r="ENX42" s="31"/>
      <c r="ENY42" s="30"/>
      <c r="ENZ42" s="31"/>
      <c r="EOA42" s="30"/>
      <c r="EOB42" s="31"/>
      <c r="EOC42" s="30"/>
      <c r="EOD42" s="31"/>
      <c r="EOE42" s="30"/>
      <c r="EOF42" s="31"/>
      <c r="EOG42" s="30"/>
      <c r="EOH42" s="31"/>
      <c r="EOI42" s="30"/>
      <c r="EOJ42" s="31"/>
      <c r="EOK42" s="30"/>
      <c r="EOL42" s="31"/>
      <c r="EOM42" s="30"/>
      <c r="EON42" s="31"/>
      <c r="EOO42" s="30"/>
      <c r="EOP42" s="31"/>
      <c r="EOQ42" s="30"/>
      <c r="EOR42" s="31"/>
      <c r="EOS42" s="30"/>
      <c r="EOT42" s="31"/>
      <c r="EOU42" s="30"/>
      <c r="EOV42" s="31"/>
      <c r="EOW42" s="30"/>
      <c r="EOX42" s="31"/>
      <c r="EOY42" s="30"/>
      <c r="EOZ42" s="31"/>
      <c r="EPA42" s="30"/>
      <c r="EPB42" s="31"/>
      <c r="EPC42" s="30"/>
      <c r="EPD42" s="31"/>
      <c r="EPE42" s="30"/>
      <c r="EPF42" s="31"/>
      <c r="EPG42" s="30"/>
      <c r="EPH42" s="31"/>
      <c r="EPI42" s="30"/>
      <c r="EPJ42" s="31"/>
      <c r="EPK42" s="30"/>
      <c r="EPL42" s="31"/>
      <c r="EPM42" s="30"/>
      <c r="EPN42" s="31"/>
      <c r="EPO42" s="30"/>
      <c r="EPP42" s="31"/>
      <c r="EPQ42" s="30"/>
      <c r="EPR42" s="31"/>
      <c r="EPS42" s="30"/>
      <c r="EPT42" s="31"/>
      <c r="EPU42" s="30"/>
      <c r="EPV42" s="31"/>
      <c r="EPW42" s="30"/>
      <c r="EPX42" s="31"/>
      <c r="EPY42" s="30"/>
      <c r="EPZ42" s="31"/>
      <c r="EQA42" s="30"/>
      <c r="EQB42" s="31"/>
      <c r="EQC42" s="30"/>
      <c r="EQD42" s="31"/>
      <c r="EQE42" s="30"/>
      <c r="EQF42" s="31"/>
      <c r="EQG42" s="30"/>
      <c r="EQH42" s="31"/>
      <c r="EQI42" s="30"/>
      <c r="EQJ42" s="31"/>
      <c r="EQK42" s="30"/>
      <c r="EQL42" s="31"/>
      <c r="EQM42" s="30"/>
      <c r="EQN42" s="31"/>
      <c r="EQO42" s="30"/>
      <c r="EQP42" s="31"/>
      <c r="EQQ42" s="30"/>
      <c r="EQR42" s="31"/>
      <c r="EQS42" s="30"/>
      <c r="EQT42" s="31"/>
      <c r="EQU42" s="30"/>
      <c r="EQV42" s="31"/>
      <c r="EQW42" s="30"/>
      <c r="EQX42" s="31"/>
      <c r="EQY42" s="30"/>
      <c r="EQZ42" s="31"/>
      <c r="ERA42" s="30"/>
      <c r="ERB42" s="31"/>
      <c r="ERC42" s="30"/>
      <c r="ERD42" s="31"/>
      <c r="ERE42" s="30"/>
      <c r="ERF42" s="31"/>
      <c r="ERG42" s="30"/>
      <c r="ERH42" s="31"/>
      <c r="ERI42" s="30"/>
      <c r="ERJ42" s="31"/>
      <c r="ERK42" s="30"/>
      <c r="ERL42" s="31"/>
      <c r="ERM42" s="30"/>
      <c r="ERN42" s="31"/>
      <c r="ERO42" s="30"/>
      <c r="ERP42" s="31"/>
      <c r="ERQ42" s="30"/>
      <c r="ERR42" s="31"/>
      <c r="ERS42" s="30"/>
      <c r="ERT42" s="31"/>
      <c r="ERU42" s="30"/>
      <c r="ERV42" s="31"/>
      <c r="ERW42" s="30"/>
      <c r="ERX42" s="31"/>
      <c r="ERY42" s="30"/>
      <c r="ERZ42" s="31"/>
      <c r="ESA42" s="30"/>
      <c r="ESB42" s="31"/>
      <c r="ESC42" s="30"/>
      <c r="ESD42" s="31"/>
      <c r="ESE42" s="30"/>
      <c r="ESF42" s="31"/>
      <c r="ESG42" s="30"/>
      <c r="ESH42" s="31"/>
      <c r="ESI42" s="30"/>
      <c r="ESJ42" s="31"/>
      <c r="ESK42" s="30"/>
      <c r="ESL42" s="31"/>
      <c r="ESM42" s="30"/>
      <c r="ESN42" s="31"/>
      <c r="ESO42" s="30"/>
      <c r="ESP42" s="31"/>
      <c r="ESQ42" s="30"/>
      <c r="ESR42" s="31"/>
      <c r="ESS42" s="30"/>
      <c r="EST42" s="31"/>
      <c r="ESU42" s="30"/>
      <c r="ESV42" s="31"/>
      <c r="ESW42" s="30"/>
      <c r="ESX42" s="31"/>
      <c r="ESY42" s="30"/>
      <c r="ESZ42" s="31"/>
      <c r="ETA42" s="30"/>
      <c r="ETB42" s="31"/>
      <c r="ETC42" s="30"/>
      <c r="ETD42" s="31"/>
      <c r="ETE42" s="30"/>
      <c r="ETF42" s="31"/>
      <c r="ETG42" s="30"/>
      <c r="ETH42" s="31"/>
      <c r="ETI42" s="30"/>
      <c r="ETJ42" s="31"/>
      <c r="ETK42" s="30"/>
      <c r="ETL42" s="31"/>
      <c r="ETM42" s="30"/>
      <c r="ETN42" s="31"/>
      <c r="ETO42" s="30"/>
      <c r="ETP42" s="31"/>
      <c r="ETQ42" s="30"/>
      <c r="ETR42" s="31"/>
      <c r="ETS42" s="30"/>
      <c r="ETT42" s="31"/>
      <c r="ETU42" s="30"/>
      <c r="ETV42" s="31"/>
      <c r="ETW42" s="30"/>
      <c r="ETX42" s="31"/>
      <c r="ETY42" s="30"/>
      <c r="ETZ42" s="31"/>
      <c r="EUA42" s="30"/>
      <c r="EUB42" s="31"/>
      <c r="EUC42" s="30"/>
      <c r="EUD42" s="31"/>
      <c r="EUE42" s="30"/>
      <c r="EUF42" s="31"/>
      <c r="EUG42" s="30"/>
      <c r="EUH42" s="31"/>
      <c r="EUI42" s="30"/>
      <c r="EUJ42" s="31"/>
      <c r="EUK42" s="30"/>
      <c r="EUL42" s="31"/>
      <c r="EUM42" s="30"/>
      <c r="EUN42" s="31"/>
      <c r="EUO42" s="30"/>
      <c r="EUP42" s="31"/>
      <c r="EUQ42" s="30"/>
      <c r="EUR42" s="31"/>
      <c r="EUS42" s="30"/>
      <c r="EUT42" s="31"/>
      <c r="EUU42" s="30"/>
      <c r="EUV42" s="31"/>
      <c r="EUW42" s="30"/>
      <c r="EUX42" s="31"/>
      <c r="EUY42" s="30"/>
      <c r="EUZ42" s="31"/>
      <c r="EVA42" s="30"/>
      <c r="EVB42" s="31"/>
      <c r="EVC42" s="30"/>
      <c r="EVD42" s="31"/>
      <c r="EVE42" s="30"/>
      <c r="EVF42" s="31"/>
      <c r="EVG42" s="30"/>
      <c r="EVH42" s="31"/>
      <c r="EVI42" s="30"/>
      <c r="EVJ42" s="31"/>
      <c r="EVK42" s="30"/>
      <c r="EVL42" s="31"/>
      <c r="EVM42" s="30"/>
      <c r="EVN42" s="31"/>
      <c r="EVO42" s="30"/>
      <c r="EVP42" s="31"/>
      <c r="EVQ42" s="30"/>
      <c r="EVR42" s="31"/>
      <c r="EVS42" s="30"/>
      <c r="EVT42" s="31"/>
      <c r="EVU42" s="30"/>
      <c r="EVV42" s="31"/>
      <c r="EVW42" s="30"/>
      <c r="EVX42" s="31"/>
      <c r="EVY42" s="30"/>
      <c r="EVZ42" s="31"/>
      <c r="EWA42" s="30"/>
      <c r="EWB42" s="31"/>
      <c r="EWC42" s="30"/>
      <c r="EWD42" s="31"/>
      <c r="EWE42" s="30"/>
      <c r="EWF42" s="31"/>
      <c r="EWG42" s="30"/>
      <c r="EWH42" s="31"/>
      <c r="EWI42" s="30"/>
      <c r="EWJ42" s="31"/>
      <c r="EWK42" s="30"/>
      <c r="EWL42" s="31"/>
      <c r="EWM42" s="30"/>
      <c r="EWN42" s="31"/>
      <c r="EWO42" s="30"/>
      <c r="EWP42" s="31"/>
      <c r="EWQ42" s="30"/>
      <c r="EWR42" s="31"/>
      <c r="EWS42" s="30"/>
      <c r="EWT42" s="31"/>
      <c r="EWU42" s="30"/>
      <c r="EWV42" s="31"/>
      <c r="EWW42" s="30"/>
      <c r="EWX42" s="31"/>
      <c r="EWY42" s="30"/>
      <c r="EWZ42" s="31"/>
      <c r="EXA42" s="30"/>
      <c r="EXB42" s="31"/>
      <c r="EXC42" s="30"/>
      <c r="EXD42" s="31"/>
      <c r="EXE42" s="30"/>
      <c r="EXF42" s="31"/>
      <c r="EXG42" s="30"/>
      <c r="EXH42" s="31"/>
      <c r="EXI42" s="30"/>
      <c r="EXJ42" s="31"/>
      <c r="EXK42" s="30"/>
      <c r="EXL42" s="31"/>
      <c r="EXM42" s="30"/>
      <c r="EXN42" s="31"/>
      <c r="EXO42" s="30"/>
      <c r="EXP42" s="31"/>
      <c r="EXQ42" s="30"/>
      <c r="EXR42" s="31"/>
      <c r="EXS42" s="30"/>
      <c r="EXT42" s="31"/>
      <c r="EXU42" s="30"/>
      <c r="EXV42" s="31"/>
      <c r="EXW42" s="30"/>
      <c r="EXX42" s="31"/>
      <c r="EXY42" s="30"/>
      <c r="EXZ42" s="31"/>
      <c r="EYA42" s="30"/>
      <c r="EYB42" s="31"/>
      <c r="EYC42" s="30"/>
      <c r="EYD42" s="31"/>
      <c r="EYE42" s="30"/>
      <c r="EYF42" s="31"/>
      <c r="EYG42" s="30"/>
      <c r="EYH42" s="31"/>
      <c r="EYI42" s="30"/>
      <c r="EYJ42" s="31"/>
      <c r="EYK42" s="30"/>
      <c r="EYL42" s="31"/>
      <c r="EYM42" s="30"/>
      <c r="EYN42" s="31"/>
      <c r="EYO42" s="30"/>
      <c r="EYP42" s="31"/>
      <c r="EYQ42" s="30"/>
      <c r="EYR42" s="31"/>
      <c r="EYS42" s="30"/>
      <c r="EYT42" s="31"/>
      <c r="EYU42" s="30"/>
      <c r="EYV42" s="31"/>
      <c r="EYW42" s="30"/>
      <c r="EYX42" s="31"/>
      <c r="EYY42" s="30"/>
      <c r="EYZ42" s="31"/>
      <c r="EZA42" s="30"/>
      <c r="EZB42" s="31"/>
      <c r="EZC42" s="30"/>
      <c r="EZD42" s="31"/>
      <c r="EZE42" s="30"/>
      <c r="EZF42" s="31"/>
      <c r="EZG42" s="30"/>
      <c r="EZH42" s="31"/>
      <c r="EZI42" s="30"/>
      <c r="EZJ42" s="31"/>
      <c r="EZK42" s="30"/>
      <c r="EZL42" s="31"/>
      <c r="EZM42" s="30"/>
      <c r="EZN42" s="31"/>
      <c r="EZO42" s="30"/>
      <c r="EZP42" s="31"/>
      <c r="EZQ42" s="30"/>
      <c r="EZR42" s="31"/>
      <c r="EZS42" s="30"/>
      <c r="EZT42" s="31"/>
      <c r="EZU42" s="30"/>
      <c r="EZV42" s="31"/>
      <c r="EZW42" s="30"/>
      <c r="EZX42" s="31"/>
      <c r="EZY42" s="30"/>
      <c r="EZZ42" s="31"/>
      <c r="FAA42" s="30"/>
      <c r="FAB42" s="31"/>
      <c r="FAC42" s="30"/>
      <c r="FAD42" s="31"/>
      <c r="FAE42" s="30"/>
      <c r="FAF42" s="31"/>
      <c r="FAG42" s="30"/>
      <c r="FAH42" s="31"/>
      <c r="FAI42" s="30"/>
      <c r="FAJ42" s="31"/>
      <c r="FAK42" s="30"/>
      <c r="FAL42" s="31"/>
      <c r="FAM42" s="30"/>
      <c r="FAN42" s="31"/>
      <c r="FAO42" s="30"/>
      <c r="FAP42" s="31"/>
      <c r="FAQ42" s="30"/>
      <c r="FAR42" s="31"/>
      <c r="FAS42" s="30"/>
      <c r="FAT42" s="31"/>
      <c r="FAU42" s="30"/>
      <c r="FAV42" s="31"/>
      <c r="FAW42" s="30"/>
      <c r="FAX42" s="31"/>
      <c r="FAY42" s="30"/>
      <c r="FAZ42" s="31"/>
      <c r="FBA42" s="30"/>
      <c r="FBB42" s="31"/>
      <c r="FBC42" s="30"/>
      <c r="FBD42" s="31"/>
      <c r="FBE42" s="30"/>
      <c r="FBF42" s="31"/>
      <c r="FBG42" s="30"/>
      <c r="FBH42" s="31"/>
      <c r="FBI42" s="30"/>
      <c r="FBJ42" s="31"/>
      <c r="FBK42" s="30"/>
      <c r="FBL42" s="31"/>
      <c r="FBM42" s="30"/>
      <c r="FBN42" s="31"/>
      <c r="FBO42" s="30"/>
      <c r="FBP42" s="31"/>
      <c r="FBQ42" s="30"/>
      <c r="FBR42" s="31"/>
      <c r="FBS42" s="30"/>
      <c r="FBT42" s="31"/>
      <c r="FBU42" s="30"/>
      <c r="FBV42" s="31"/>
      <c r="FBW42" s="30"/>
      <c r="FBX42" s="31"/>
      <c r="FBY42" s="30"/>
      <c r="FBZ42" s="31"/>
      <c r="FCA42" s="30"/>
      <c r="FCB42" s="31"/>
      <c r="FCC42" s="30"/>
      <c r="FCD42" s="31"/>
      <c r="FCE42" s="30"/>
      <c r="FCF42" s="31"/>
      <c r="FCG42" s="30"/>
      <c r="FCH42" s="31"/>
      <c r="FCI42" s="30"/>
      <c r="FCJ42" s="31"/>
      <c r="FCK42" s="30"/>
      <c r="FCL42" s="31"/>
      <c r="FCM42" s="30"/>
      <c r="FCN42" s="31"/>
      <c r="FCO42" s="30"/>
      <c r="FCP42" s="31"/>
      <c r="FCQ42" s="30"/>
      <c r="FCR42" s="31"/>
      <c r="FCS42" s="30"/>
      <c r="FCT42" s="31"/>
      <c r="FCU42" s="30"/>
      <c r="FCV42" s="31"/>
      <c r="FCW42" s="30"/>
      <c r="FCX42" s="31"/>
      <c r="FCY42" s="30"/>
      <c r="FCZ42" s="31"/>
      <c r="FDA42" s="30"/>
      <c r="FDB42" s="31"/>
      <c r="FDC42" s="30"/>
      <c r="FDD42" s="31"/>
      <c r="FDE42" s="30"/>
      <c r="FDF42" s="31"/>
      <c r="FDG42" s="30"/>
      <c r="FDH42" s="31"/>
      <c r="FDI42" s="30"/>
      <c r="FDJ42" s="31"/>
      <c r="FDK42" s="30"/>
      <c r="FDL42" s="31"/>
      <c r="FDM42" s="30"/>
      <c r="FDN42" s="31"/>
      <c r="FDO42" s="30"/>
      <c r="FDP42" s="31"/>
      <c r="FDQ42" s="30"/>
      <c r="FDR42" s="31"/>
      <c r="FDS42" s="30"/>
      <c r="FDT42" s="31"/>
      <c r="FDU42" s="30"/>
      <c r="FDV42" s="31"/>
      <c r="FDW42" s="30"/>
      <c r="FDX42" s="31"/>
      <c r="FDY42" s="30"/>
      <c r="FDZ42" s="31"/>
      <c r="FEA42" s="30"/>
      <c r="FEB42" s="31"/>
      <c r="FEC42" s="30"/>
      <c r="FED42" s="31"/>
      <c r="FEE42" s="30"/>
      <c r="FEF42" s="31"/>
      <c r="FEG42" s="30"/>
      <c r="FEH42" s="31"/>
      <c r="FEI42" s="30"/>
      <c r="FEJ42" s="31"/>
      <c r="FEK42" s="30"/>
      <c r="FEL42" s="31"/>
      <c r="FEM42" s="30"/>
      <c r="FEN42" s="31"/>
      <c r="FEO42" s="30"/>
      <c r="FEP42" s="31"/>
      <c r="FEQ42" s="30"/>
      <c r="FER42" s="31"/>
      <c r="FES42" s="30"/>
      <c r="FET42" s="31"/>
      <c r="FEU42" s="30"/>
      <c r="FEV42" s="31"/>
      <c r="FEW42" s="30"/>
      <c r="FEX42" s="31"/>
      <c r="FEY42" s="30"/>
      <c r="FEZ42" s="31"/>
      <c r="FFA42" s="30"/>
      <c r="FFB42" s="31"/>
      <c r="FFC42" s="30"/>
      <c r="FFD42" s="31"/>
      <c r="FFE42" s="30"/>
      <c r="FFF42" s="31"/>
      <c r="FFG42" s="30"/>
      <c r="FFH42" s="31"/>
      <c r="FFI42" s="30"/>
      <c r="FFJ42" s="31"/>
      <c r="FFK42" s="30"/>
      <c r="FFL42" s="31"/>
      <c r="FFM42" s="30"/>
      <c r="FFN42" s="31"/>
      <c r="FFO42" s="30"/>
      <c r="FFP42" s="31"/>
      <c r="FFQ42" s="30"/>
      <c r="FFR42" s="31"/>
      <c r="FFS42" s="30"/>
      <c r="FFT42" s="31"/>
      <c r="FFU42" s="30"/>
      <c r="FFV42" s="31"/>
      <c r="FFW42" s="30"/>
      <c r="FFX42" s="31"/>
      <c r="FFY42" s="30"/>
      <c r="FFZ42" s="31"/>
      <c r="FGA42" s="30"/>
      <c r="FGB42" s="31"/>
      <c r="FGC42" s="30"/>
      <c r="FGD42" s="31"/>
      <c r="FGE42" s="30"/>
      <c r="FGF42" s="31"/>
      <c r="FGG42" s="30"/>
      <c r="FGH42" s="31"/>
      <c r="FGI42" s="30"/>
      <c r="FGJ42" s="31"/>
      <c r="FGK42" s="30"/>
      <c r="FGL42" s="31"/>
      <c r="FGM42" s="30"/>
      <c r="FGN42" s="31"/>
      <c r="FGO42" s="30"/>
      <c r="FGP42" s="31"/>
      <c r="FGQ42" s="30"/>
      <c r="FGR42" s="31"/>
      <c r="FGS42" s="30"/>
      <c r="FGT42" s="31"/>
      <c r="FGU42" s="30"/>
      <c r="FGV42" s="31"/>
      <c r="FGW42" s="30"/>
      <c r="FGX42" s="31"/>
      <c r="FGY42" s="30"/>
      <c r="FGZ42" s="31"/>
      <c r="FHA42" s="30"/>
      <c r="FHB42" s="31"/>
      <c r="FHC42" s="30"/>
      <c r="FHD42" s="31"/>
      <c r="FHE42" s="30"/>
      <c r="FHF42" s="31"/>
      <c r="FHG42" s="30"/>
      <c r="FHH42" s="31"/>
      <c r="FHI42" s="30"/>
      <c r="FHJ42" s="31"/>
      <c r="FHK42" s="30"/>
      <c r="FHL42" s="31"/>
      <c r="FHM42" s="30"/>
      <c r="FHN42" s="31"/>
      <c r="FHO42" s="30"/>
      <c r="FHP42" s="31"/>
      <c r="FHQ42" s="30"/>
      <c r="FHR42" s="31"/>
      <c r="FHS42" s="30"/>
      <c r="FHT42" s="31"/>
      <c r="FHU42" s="30"/>
      <c r="FHV42" s="31"/>
      <c r="FHW42" s="30"/>
      <c r="FHX42" s="31"/>
      <c r="FHY42" s="30"/>
      <c r="FHZ42" s="31"/>
      <c r="FIA42" s="30"/>
      <c r="FIB42" s="31"/>
      <c r="FIC42" s="30"/>
      <c r="FID42" s="31"/>
      <c r="FIE42" s="30"/>
      <c r="FIF42" s="31"/>
      <c r="FIG42" s="30"/>
      <c r="FIH42" s="31"/>
      <c r="FII42" s="30"/>
      <c r="FIJ42" s="31"/>
      <c r="FIK42" s="30"/>
      <c r="FIL42" s="31"/>
      <c r="FIM42" s="30"/>
      <c r="FIN42" s="31"/>
      <c r="FIO42" s="30"/>
      <c r="FIP42" s="31"/>
      <c r="FIQ42" s="30"/>
      <c r="FIR42" s="31"/>
      <c r="FIS42" s="30"/>
      <c r="FIT42" s="31"/>
      <c r="FIU42" s="30"/>
      <c r="FIV42" s="31"/>
      <c r="FIW42" s="30"/>
      <c r="FIX42" s="31"/>
      <c r="FIY42" s="30"/>
      <c r="FIZ42" s="31"/>
      <c r="FJA42" s="30"/>
      <c r="FJB42" s="31"/>
      <c r="FJC42" s="30"/>
      <c r="FJD42" s="31"/>
      <c r="FJE42" s="30"/>
      <c r="FJF42" s="31"/>
      <c r="FJG42" s="30"/>
      <c r="FJH42" s="31"/>
      <c r="FJI42" s="30"/>
      <c r="FJJ42" s="31"/>
      <c r="FJK42" s="30"/>
      <c r="FJL42" s="31"/>
      <c r="FJM42" s="30"/>
      <c r="FJN42" s="31"/>
      <c r="FJO42" s="30"/>
      <c r="FJP42" s="31"/>
      <c r="FJQ42" s="30"/>
      <c r="FJR42" s="31"/>
      <c r="FJS42" s="30"/>
      <c r="FJT42" s="31"/>
      <c r="FJU42" s="30"/>
      <c r="FJV42" s="31"/>
      <c r="FJW42" s="30"/>
      <c r="FJX42" s="31"/>
      <c r="FJY42" s="30"/>
      <c r="FJZ42" s="31"/>
      <c r="FKA42" s="30"/>
      <c r="FKB42" s="31"/>
      <c r="FKC42" s="30"/>
      <c r="FKD42" s="31"/>
      <c r="FKE42" s="30"/>
      <c r="FKF42" s="31"/>
      <c r="FKG42" s="30"/>
      <c r="FKH42" s="31"/>
      <c r="FKI42" s="30"/>
      <c r="FKJ42" s="31"/>
      <c r="FKK42" s="30"/>
      <c r="FKL42" s="31"/>
      <c r="FKM42" s="30"/>
      <c r="FKN42" s="31"/>
      <c r="FKO42" s="30"/>
      <c r="FKP42" s="31"/>
      <c r="FKQ42" s="30"/>
      <c r="FKR42" s="31"/>
      <c r="FKS42" s="30"/>
      <c r="FKT42" s="31"/>
      <c r="FKU42" s="30"/>
      <c r="FKV42" s="31"/>
      <c r="FKW42" s="30"/>
      <c r="FKX42" s="31"/>
      <c r="FKY42" s="30"/>
      <c r="FKZ42" s="31"/>
      <c r="FLA42" s="30"/>
      <c r="FLB42" s="31"/>
      <c r="FLC42" s="30"/>
      <c r="FLD42" s="31"/>
      <c r="FLE42" s="30"/>
      <c r="FLF42" s="31"/>
      <c r="FLG42" s="30"/>
      <c r="FLH42" s="31"/>
      <c r="FLI42" s="30"/>
      <c r="FLJ42" s="31"/>
      <c r="FLK42" s="30"/>
      <c r="FLL42" s="31"/>
      <c r="FLM42" s="30"/>
      <c r="FLN42" s="31"/>
      <c r="FLO42" s="30"/>
      <c r="FLP42" s="31"/>
      <c r="FLQ42" s="30"/>
      <c r="FLR42" s="31"/>
      <c r="FLS42" s="30"/>
      <c r="FLT42" s="31"/>
      <c r="FLU42" s="30"/>
      <c r="FLV42" s="31"/>
      <c r="FLW42" s="30"/>
      <c r="FLX42" s="31"/>
      <c r="FLY42" s="30"/>
      <c r="FLZ42" s="31"/>
      <c r="FMA42" s="30"/>
      <c r="FMB42" s="31"/>
      <c r="FMC42" s="30"/>
      <c r="FMD42" s="31"/>
      <c r="FME42" s="30"/>
      <c r="FMF42" s="31"/>
      <c r="FMG42" s="30"/>
      <c r="FMH42" s="31"/>
      <c r="FMI42" s="30"/>
      <c r="FMJ42" s="31"/>
      <c r="FMK42" s="30"/>
      <c r="FML42" s="31"/>
      <c r="FMM42" s="30"/>
      <c r="FMN42" s="31"/>
      <c r="FMO42" s="30"/>
      <c r="FMP42" s="31"/>
      <c r="FMQ42" s="30"/>
      <c r="FMR42" s="31"/>
      <c r="FMS42" s="30"/>
      <c r="FMT42" s="31"/>
      <c r="FMU42" s="30"/>
      <c r="FMV42" s="31"/>
      <c r="FMW42" s="30"/>
      <c r="FMX42" s="31"/>
      <c r="FMY42" s="30"/>
      <c r="FMZ42" s="31"/>
      <c r="FNA42" s="30"/>
      <c r="FNB42" s="31"/>
      <c r="FNC42" s="30"/>
      <c r="FND42" s="31"/>
      <c r="FNE42" s="30"/>
      <c r="FNF42" s="31"/>
      <c r="FNG42" s="30"/>
      <c r="FNH42" s="31"/>
      <c r="FNI42" s="30"/>
      <c r="FNJ42" s="31"/>
      <c r="FNK42" s="30"/>
      <c r="FNL42" s="31"/>
      <c r="FNM42" s="30"/>
      <c r="FNN42" s="31"/>
      <c r="FNO42" s="30"/>
      <c r="FNP42" s="31"/>
      <c r="FNQ42" s="30"/>
      <c r="FNR42" s="31"/>
      <c r="FNS42" s="30"/>
      <c r="FNT42" s="31"/>
      <c r="FNU42" s="30"/>
      <c r="FNV42" s="31"/>
      <c r="FNW42" s="30"/>
      <c r="FNX42" s="31"/>
      <c r="FNY42" s="30"/>
      <c r="FNZ42" s="31"/>
      <c r="FOA42" s="30"/>
      <c r="FOB42" s="31"/>
      <c r="FOC42" s="30"/>
      <c r="FOD42" s="31"/>
      <c r="FOE42" s="30"/>
      <c r="FOF42" s="31"/>
      <c r="FOG42" s="30"/>
      <c r="FOH42" s="31"/>
      <c r="FOI42" s="30"/>
      <c r="FOJ42" s="31"/>
      <c r="FOK42" s="30"/>
      <c r="FOL42" s="31"/>
      <c r="FOM42" s="30"/>
      <c r="FON42" s="31"/>
      <c r="FOO42" s="30"/>
      <c r="FOP42" s="31"/>
      <c r="FOQ42" s="30"/>
      <c r="FOR42" s="31"/>
      <c r="FOS42" s="30"/>
      <c r="FOT42" s="31"/>
      <c r="FOU42" s="30"/>
      <c r="FOV42" s="31"/>
      <c r="FOW42" s="30"/>
      <c r="FOX42" s="31"/>
      <c r="FOY42" s="30"/>
      <c r="FOZ42" s="31"/>
      <c r="FPA42" s="30"/>
      <c r="FPB42" s="31"/>
      <c r="FPC42" s="30"/>
      <c r="FPD42" s="31"/>
      <c r="FPE42" s="30"/>
      <c r="FPF42" s="31"/>
      <c r="FPG42" s="30"/>
      <c r="FPH42" s="31"/>
      <c r="FPI42" s="30"/>
      <c r="FPJ42" s="31"/>
      <c r="FPK42" s="30"/>
      <c r="FPL42" s="31"/>
      <c r="FPM42" s="30"/>
      <c r="FPN42" s="31"/>
      <c r="FPO42" s="30"/>
      <c r="FPP42" s="31"/>
      <c r="FPQ42" s="30"/>
      <c r="FPR42" s="31"/>
      <c r="FPS42" s="30"/>
      <c r="FPT42" s="31"/>
      <c r="FPU42" s="30"/>
      <c r="FPV42" s="31"/>
      <c r="FPW42" s="30"/>
      <c r="FPX42" s="31"/>
      <c r="FPY42" s="30"/>
      <c r="FPZ42" s="31"/>
      <c r="FQA42" s="30"/>
      <c r="FQB42" s="31"/>
      <c r="FQC42" s="30"/>
      <c r="FQD42" s="31"/>
      <c r="FQE42" s="30"/>
      <c r="FQF42" s="31"/>
      <c r="FQG42" s="30"/>
      <c r="FQH42" s="31"/>
      <c r="FQI42" s="30"/>
      <c r="FQJ42" s="31"/>
      <c r="FQK42" s="30"/>
      <c r="FQL42" s="31"/>
      <c r="FQM42" s="30"/>
      <c r="FQN42" s="31"/>
      <c r="FQO42" s="30"/>
      <c r="FQP42" s="31"/>
      <c r="FQQ42" s="30"/>
      <c r="FQR42" s="31"/>
      <c r="FQS42" s="30"/>
      <c r="FQT42" s="31"/>
      <c r="FQU42" s="30"/>
      <c r="FQV42" s="31"/>
      <c r="FQW42" s="30"/>
      <c r="FQX42" s="31"/>
      <c r="FQY42" s="30"/>
      <c r="FQZ42" s="31"/>
      <c r="FRA42" s="30"/>
      <c r="FRB42" s="31"/>
      <c r="FRC42" s="30"/>
      <c r="FRD42" s="31"/>
      <c r="FRE42" s="30"/>
      <c r="FRF42" s="31"/>
      <c r="FRG42" s="30"/>
      <c r="FRH42" s="31"/>
      <c r="FRI42" s="30"/>
      <c r="FRJ42" s="31"/>
      <c r="FRK42" s="30"/>
      <c r="FRL42" s="31"/>
      <c r="FRM42" s="30"/>
      <c r="FRN42" s="31"/>
      <c r="FRO42" s="30"/>
      <c r="FRP42" s="31"/>
      <c r="FRQ42" s="30"/>
      <c r="FRR42" s="31"/>
      <c r="FRS42" s="30"/>
      <c r="FRT42" s="31"/>
      <c r="FRU42" s="30"/>
      <c r="FRV42" s="31"/>
      <c r="FRW42" s="30"/>
      <c r="FRX42" s="31"/>
      <c r="FRY42" s="30"/>
      <c r="FRZ42" s="31"/>
      <c r="FSA42" s="30"/>
      <c r="FSB42" s="31"/>
      <c r="FSC42" s="30"/>
      <c r="FSD42" s="31"/>
      <c r="FSE42" s="30"/>
      <c r="FSF42" s="31"/>
      <c r="FSG42" s="30"/>
      <c r="FSH42" s="31"/>
      <c r="FSI42" s="30"/>
      <c r="FSJ42" s="31"/>
      <c r="FSK42" s="30"/>
      <c r="FSL42" s="31"/>
      <c r="FSM42" s="30"/>
      <c r="FSN42" s="31"/>
      <c r="FSO42" s="30"/>
      <c r="FSP42" s="31"/>
      <c r="FSQ42" s="30"/>
      <c r="FSR42" s="31"/>
      <c r="FSS42" s="30"/>
      <c r="FST42" s="31"/>
      <c r="FSU42" s="30"/>
      <c r="FSV42" s="31"/>
      <c r="FSW42" s="30"/>
      <c r="FSX42" s="31"/>
      <c r="FSY42" s="30"/>
      <c r="FSZ42" s="31"/>
      <c r="FTA42" s="30"/>
      <c r="FTB42" s="31"/>
      <c r="FTC42" s="30"/>
      <c r="FTD42" s="31"/>
      <c r="FTE42" s="30"/>
      <c r="FTF42" s="31"/>
      <c r="FTG42" s="30"/>
      <c r="FTH42" s="31"/>
      <c r="FTI42" s="30"/>
      <c r="FTJ42" s="31"/>
      <c r="FTK42" s="30"/>
      <c r="FTL42" s="31"/>
      <c r="FTM42" s="30"/>
      <c r="FTN42" s="31"/>
      <c r="FTO42" s="30"/>
      <c r="FTP42" s="31"/>
      <c r="FTQ42" s="30"/>
      <c r="FTR42" s="31"/>
      <c r="FTS42" s="30"/>
      <c r="FTT42" s="31"/>
      <c r="FTU42" s="30"/>
      <c r="FTV42" s="31"/>
      <c r="FTW42" s="30"/>
      <c r="FTX42" s="31"/>
      <c r="FTY42" s="30"/>
      <c r="FTZ42" s="31"/>
      <c r="FUA42" s="30"/>
      <c r="FUB42" s="31"/>
      <c r="FUC42" s="30"/>
      <c r="FUD42" s="31"/>
      <c r="FUE42" s="30"/>
      <c r="FUF42" s="31"/>
      <c r="FUG42" s="30"/>
      <c r="FUH42" s="31"/>
      <c r="FUI42" s="30"/>
      <c r="FUJ42" s="31"/>
      <c r="FUK42" s="30"/>
      <c r="FUL42" s="31"/>
      <c r="FUM42" s="30"/>
      <c r="FUN42" s="31"/>
      <c r="FUO42" s="30"/>
      <c r="FUP42" s="31"/>
      <c r="FUQ42" s="30"/>
      <c r="FUR42" s="31"/>
      <c r="FUS42" s="30"/>
      <c r="FUT42" s="31"/>
      <c r="FUU42" s="30"/>
      <c r="FUV42" s="31"/>
      <c r="FUW42" s="30"/>
      <c r="FUX42" s="31"/>
      <c r="FUY42" s="30"/>
      <c r="FUZ42" s="31"/>
      <c r="FVA42" s="30"/>
      <c r="FVB42" s="31"/>
      <c r="FVC42" s="30"/>
      <c r="FVD42" s="31"/>
      <c r="FVE42" s="30"/>
      <c r="FVF42" s="31"/>
      <c r="FVG42" s="30"/>
      <c r="FVH42" s="31"/>
      <c r="FVI42" s="30"/>
      <c r="FVJ42" s="31"/>
      <c r="FVK42" s="30"/>
      <c r="FVL42" s="31"/>
      <c r="FVM42" s="30"/>
      <c r="FVN42" s="31"/>
      <c r="FVO42" s="30"/>
      <c r="FVP42" s="31"/>
      <c r="FVQ42" s="30"/>
      <c r="FVR42" s="31"/>
      <c r="FVS42" s="30"/>
      <c r="FVT42" s="31"/>
      <c r="FVU42" s="30"/>
      <c r="FVV42" s="31"/>
      <c r="FVW42" s="30"/>
      <c r="FVX42" s="31"/>
      <c r="FVY42" s="30"/>
      <c r="FVZ42" s="31"/>
      <c r="FWA42" s="30"/>
      <c r="FWB42" s="31"/>
      <c r="FWC42" s="30"/>
      <c r="FWD42" s="31"/>
      <c r="FWE42" s="30"/>
      <c r="FWF42" s="31"/>
      <c r="FWG42" s="30"/>
      <c r="FWH42" s="31"/>
      <c r="FWI42" s="30"/>
      <c r="FWJ42" s="31"/>
      <c r="FWK42" s="30"/>
      <c r="FWL42" s="31"/>
      <c r="FWM42" s="30"/>
      <c r="FWN42" s="31"/>
      <c r="FWO42" s="30"/>
      <c r="FWP42" s="31"/>
      <c r="FWQ42" s="30"/>
      <c r="FWR42" s="31"/>
      <c r="FWS42" s="30"/>
      <c r="FWT42" s="31"/>
      <c r="FWU42" s="30"/>
      <c r="FWV42" s="31"/>
      <c r="FWW42" s="30"/>
      <c r="FWX42" s="31"/>
      <c r="FWY42" s="30"/>
      <c r="FWZ42" s="31"/>
      <c r="FXA42" s="30"/>
      <c r="FXB42" s="31"/>
      <c r="FXC42" s="30"/>
      <c r="FXD42" s="31"/>
      <c r="FXE42" s="30"/>
      <c r="FXF42" s="31"/>
      <c r="FXG42" s="30"/>
      <c r="FXH42" s="31"/>
      <c r="FXI42" s="30"/>
      <c r="FXJ42" s="31"/>
      <c r="FXK42" s="30"/>
      <c r="FXL42" s="31"/>
      <c r="FXM42" s="30"/>
      <c r="FXN42" s="31"/>
      <c r="FXO42" s="30"/>
      <c r="FXP42" s="31"/>
      <c r="FXQ42" s="30"/>
      <c r="FXR42" s="31"/>
      <c r="FXS42" s="30"/>
      <c r="FXT42" s="31"/>
      <c r="FXU42" s="30"/>
      <c r="FXV42" s="31"/>
      <c r="FXW42" s="30"/>
      <c r="FXX42" s="31"/>
      <c r="FXY42" s="30"/>
      <c r="FXZ42" s="31"/>
      <c r="FYA42" s="30"/>
      <c r="FYB42" s="31"/>
      <c r="FYC42" s="30"/>
      <c r="FYD42" s="31"/>
      <c r="FYE42" s="30"/>
      <c r="FYF42" s="31"/>
      <c r="FYG42" s="30"/>
      <c r="FYH42" s="31"/>
      <c r="FYI42" s="30"/>
      <c r="FYJ42" s="31"/>
      <c r="FYK42" s="30"/>
      <c r="FYL42" s="31"/>
      <c r="FYM42" s="30"/>
      <c r="FYN42" s="31"/>
      <c r="FYO42" s="30"/>
      <c r="FYP42" s="31"/>
      <c r="FYQ42" s="30"/>
      <c r="FYR42" s="31"/>
      <c r="FYS42" s="30"/>
      <c r="FYT42" s="31"/>
      <c r="FYU42" s="30"/>
      <c r="FYV42" s="31"/>
      <c r="FYW42" s="30"/>
      <c r="FYX42" s="31"/>
      <c r="FYY42" s="30"/>
      <c r="FYZ42" s="31"/>
      <c r="FZA42" s="30"/>
      <c r="FZB42" s="31"/>
      <c r="FZC42" s="30"/>
      <c r="FZD42" s="31"/>
      <c r="FZE42" s="30"/>
      <c r="FZF42" s="31"/>
      <c r="FZG42" s="30"/>
      <c r="FZH42" s="31"/>
      <c r="FZI42" s="30"/>
      <c r="FZJ42" s="31"/>
      <c r="FZK42" s="30"/>
      <c r="FZL42" s="31"/>
      <c r="FZM42" s="30"/>
      <c r="FZN42" s="31"/>
      <c r="FZO42" s="30"/>
      <c r="FZP42" s="31"/>
      <c r="FZQ42" s="30"/>
      <c r="FZR42" s="31"/>
      <c r="FZS42" s="30"/>
      <c r="FZT42" s="31"/>
      <c r="FZU42" s="30"/>
      <c r="FZV42" s="31"/>
      <c r="FZW42" s="30"/>
      <c r="FZX42" s="31"/>
      <c r="FZY42" s="30"/>
      <c r="FZZ42" s="31"/>
      <c r="GAA42" s="30"/>
      <c r="GAB42" s="31"/>
      <c r="GAC42" s="30"/>
      <c r="GAD42" s="31"/>
      <c r="GAE42" s="30"/>
      <c r="GAF42" s="31"/>
      <c r="GAG42" s="30"/>
      <c r="GAH42" s="31"/>
      <c r="GAI42" s="30"/>
      <c r="GAJ42" s="31"/>
      <c r="GAK42" s="30"/>
      <c r="GAL42" s="31"/>
      <c r="GAM42" s="30"/>
      <c r="GAN42" s="31"/>
      <c r="GAO42" s="30"/>
      <c r="GAP42" s="31"/>
      <c r="GAQ42" s="30"/>
      <c r="GAR42" s="31"/>
      <c r="GAS42" s="30"/>
      <c r="GAT42" s="31"/>
      <c r="GAU42" s="30"/>
      <c r="GAV42" s="31"/>
      <c r="GAW42" s="30"/>
      <c r="GAX42" s="31"/>
      <c r="GAY42" s="30"/>
      <c r="GAZ42" s="31"/>
      <c r="GBA42" s="30"/>
      <c r="GBB42" s="31"/>
      <c r="GBC42" s="30"/>
      <c r="GBD42" s="31"/>
      <c r="GBE42" s="30"/>
      <c r="GBF42" s="31"/>
      <c r="GBG42" s="30"/>
      <c r="GBH42" s="31"/>
      <c r="GBI42" s="30"/>
      <c r="GBJ42" s="31"/>
      <c r="GBK42" s="30"/>
      <c r="GBL42" s="31"/>
      <c r="GBM42" s="30"/>
      <c r="GBN42" s="31"/>
      <c r="GBO42" s="30"/>
      <c r="GBP42" s="31"/>
      <c r="GBQ42" s="30"/>
      <c r="GBR42" s="31"/>
      <c r="GBS42" s="30"/>
      <c r="GBT42" s="31"/>
      <c r="GBU42" s="30"/>
      <c r="GBV42" s="31"/>
      <c r="GBW42" s="30"/>
      <c r="GBX42" s="31"/>
      <c r="GBY42" s="30"/>
      <c r="GBZ42" s="31"/>
      <c r="GCA42" s="30"/>
      <c r="GCB42" s="31"/>
      <c r="GCC42" s="30"/>
      <c r="GCD42" s="31"/>
      <c r="GCE42" s="30"/>
      <c r="GCF42" s="31"/>
      <c r="GCG42" s="30"/>
      <c r="GCH42" s="31"/>
      <c r="GCI42" s="30"/>
      <c r="GCJ42" s="31"/>
      <c r="GCK42" s="30"/>
      <c r="GCL42" s="31"/>
      <c r="GCM42" s="30"/>
      <c r="GCN42" s="31"/>
      <c r="GCO42" s="30"/>
      <c r="GCP42" s="31"/>
      <c r="GCQ42" s="30"/>
      <c r="GCR42" s="31"/>
      <c r="GCS42" s="30"/>
      <c r="GCT42" s="31"/>
      <c r="GCU42" s="30"/>
      <c r="GCV42" s="31"/>
      <c r="GCW42" s="30"/>
      <c r="GCX42" s="31"/>
      <c r="GCY42" s="30"/>
      <c r="GCZ42" s="31"/>
      <c r="GDA42" s="30"/>
      <c r="GDB42" s="31"/>
      <c r="GDC42" s="30"/>
      <c r="GDD42" s="31"/>
      <c r="GDE42" s="30"/>
      <c r="GDF42" s="31"/>
      <c r="GDG42" s="30"/>
      <c r="GDH42" s="31"/>
      <c r="GDI42" s="30"/>
      <c r="GDJ42" s="31"/>
      <c r="GDK42" s="30"/>
      <c r="GDL42" s="31"/>
      <c r="GDM42" s="30"/>
      <c r="GDN42" s="31"/>
      <c r="GDO42" s="30"/>
      <c r="GDP42" s="31"/>
      <c r="GDQ42" s="30"/>
      <c r="GDR42" s="31"/>
      <c r="GDS42" s="30"/>
      <c r="GDT42" s="31"/>
      <c r="GDU42" s="30"/>
      <c r="GDV42" s="31"/>
      <c r="GDW42" s="30"/>
      <c r="GDX42" s="31"/>
      <c r="GDY42" s="30"/>
      <c r="GDZ42" s="31"/>
      <c r="GEA42" s="30"/>
      <c r="GEB42" s="31"/>
      <c r="GEC42" s="30"/>
      <c r="GED42" s="31"/>
      <c r="GEE42" s="30"/>
      <c r="GEF42" s="31"/>
      <c r="GEG42" s="30"/>
      <c r="GEH42" s="31"/>
      <c r="GEI42" s="30"/>
      <c r="GEJ42" s="31"/>
      <c r="GEK42" s="30"/>
      <c r="GEL42" s="31"/>
      <c r="GEM42" s="30"/>
      <c r="GEN42" s="31"/>
      <c r="GEO42" s="30"/>
      <c r="GEP42" s="31"/>
      <c r="GEQ42" s="30"/>
      <c r="GER42" s="31"/>
      <c r="GES42" s="30"/>
      <c r="GET42" s="31"/>
      <c r="GEU42" s="30"/>
      <c r="GEV42" s="31"/>
      <c r="GEW42" s="30"/>
      <c r="GEX42" s="31"/>
      <c r="GEY42" s="30"/>
      <c r="GEZ42" s="31"/>
      <c r="GFA42" s="30"/>
      <c r="GFB42" s="31"/>
      <c r="GFC42" s="30"/>
      <c r="GFD42" s="31"/>
      <c r="GFE42" s="30"/>
      <c r="GFF42" s="31"/>
      <c r="GFG42" s="30"/>
      <c r="GFH42" s="31"/>
      <c r="GFI42" s="30"/>
      <c r="GFJ42" s="31"/>
      <c r="GFK42" s="30"/>
      <c r="GFL42" s="31"/>
      <c r="GFM42" s="30"/>
      <c r="GFN42" s="31"/>
      <c r="GFO42" s="30"/>
      <c r="GFP42" s="31"/>
      <c r="GFQ42" s="30"/>
      <c r="GFR42" s="31"/>
      <c r="GFS42" s="30"/>
      <c r="GFT42" s="31"/>
      <c r="GFU42" s="30"/>
      <c r="GFV42" s="31"/>
      <c r="GFW42" s="30"/>
      <c r="GFX42" s="31"/>
      <c r="GFY42" s="30"/>
      <c r="GFZ42" s="31"/>
      <c r="GGA42" s="30"/>
      <c r="GGB42" s="31"/>
      <c r="GGC42" s="30"/>
      <c r="GGD42" s="31"/>
      <c r="GGE42" s="30"/>
      <c r="GGF42" s="31"/>
      <c r="GGG42" s="30"/>
      <c r="GGH42" s="31"/>
      <c r="GGI42" s="30"/>
      <c r="GGJ42" s="31"/>
      <c r="GGK42" s="30"/>
      <c r="GGL42" s="31"/>
      <c r="GGM42" s="30"/>
      <c r="GGN42" s="31"/>
      <c r="GGO42" s="30"/>
      <c r="GGP42" s="31"/>
      <c r="GGQ42" s="30"/>
      <c r="GGR42" s="31"/>
      <c r="GGS42" s="30"/>
      <c r="GGT42" s="31"/>
      <c r="GGU42" s="30"/>
      <c r="GGV42" s="31"/>
      <c r="GGW42" s="30"/>
      <c r="GGX42" s="31"/>
      <c r="GGY42" s="30"/>
      <c r="GGZ42" s="31"/>
      <c r="GHA42" s="30"/>
      <c r="GHB42" s="31"/>
      <c r="GHC42" s="30"/>
      <c r="GHD42" s="31"/>
      <c r="GHE42" s="30"/>
      <c r="GHF42" s="31"/>
      <c r="GHG42" s="30"/>
      <c r="GHH42" s="31"/>
      <c r="GHI42" s="30"/>
      <c r="GHJ42" s="31"/>
      <c r="GHK42" s="30"/>
      <c r="GHL42" s="31"/>
      <c r="GHM42" s="30"/>
      <c r="GHN42" s="31"/>
      <c r="GHO42" s="30"/>
      <c r="GHP42" s="31"/>
      <c r="GHQ42" s="30"/>
      <c r="GHR42" s="31"/>
      <c r="GHS42" s="30"/>
      <c r="GHT42" s="31"/>
      <c r="GHU42" s="30"/>
      <c r="GHV42" s="31"/>
      <c r="GHW42" s="30"/>
      <c r="GHX42" s="31"/>
      <c r="GHY42" s="30"/>
      <c r="GHZ42" s="31"/>
      <c r="GIA42" s="30"/>
      <c r="GIB42" s="31"/>
      <c r="GIC42" s="30"/>
      <c r="GID42" s="31"/>
      <c r="GIE42" s="30"/>
      <c r="GIF42" s="31"/>
      <c r="GIG42" s="30"/>
      <c r="GIH42" s="31"/>
      <c r="GII42" s="30"/>
      <c r="GIJ42" s="31"/>
      <c r="GIK42" s="30"/>
      <c r="GIL42" s="31"/>
      <c r="GIM42" s="30"/>
      <c r="GIN42" s="31"/>
      <c r="GIO42" s="30"/>
      <c r="GIP42" s="31"/>
      <c r="GIQ42" s="30"/>
      <c r="GIR42" s="31"/>
      <c r="GIS42" s="30"/>
      <c r="GIT42" s="31"/>
      <c r="GIU42" s="30"/>
      <c r="GIV42" s="31"/>
      <c r="GIW42" s="30"/>
      <c r="GIX42" s="31"/>
      <c r="GIY42" s="30"/>
      <c r="GIZ42" s="31"/>
      <c r="GJA42" s="30"/>
      <c r="GJB42" s="31"/>
      <c r="GJC42" s="30"/>
      <c r="GJD42" s="31"/>
      <c r="GJE42" s="30"/>
      <c r="GJF42" s="31"/>
      <c r="GJG42" s="30"/>
      <c r="GJH42" s="31"/>
      <c r="GJI42" s="30"/>
      <c r="GJJ42" s="31"/>
      <c r="GJK42" s="30"/>
      <c r="GJL42" s="31"/>
      <c r="GJM42" s="30"/>
      <c r="GJN42" s="31"/>
      <c r="GJO42" s="30"/>
      <c r="GJP42" s="31"/>
      <c r="GJQ42" s="30"/>
      <c r="GJR42" s="31"/>
      <c r="GJS42" s="30"/>
      <c r="GJT42" s="31"/>
      <c r="GJU42" s="30"/>
      <c r="GJV42" s="31"/>
      <c r="GJW42" s="30"/>
      <c r="GJX42" s="31"/>
      <c r="GJY42" s="30"/>
      <c r="GJZ42" s="31"/>
      <c r="GKA42" s="30"/>
      <c r="GKB42" s="31"/>
      <c r="GKC42" s="30"/>
      <c r="GKD42" s="31"/>
      <c r="GKE42" s="30"/>
      <c r="GKF42" s="31"/>
      <c r="GKG42" s="30"/>
      <c r="GKH42" s="31"/>
      <c r="GKI42" s="30"/>
      <c r="GKJ42" s="31"/>
      <c r="GKK42" s="30"/>
      <c r="GKL42" s="31"/>
      <c r="GKM42" s="30"/>
      <c r="GKN42" s="31"/>
      <c r="GKO42" s="30"/>
      <c r="GKP42" s="31"/>
      <c r="GKQ42" s="30"/>
      <c r="GKR42" s="31"/>
      <c r="GKS42" s="30"/>
      <c r="GKT42" s="31"/>
      <c r="GKU42" s="30"/>
      <c r="GKV42" s="31"/>
      <c r="GKW42" s="30"/>
      <c r="GKX42" s="31"/>
      <c r="GKY42" s="30"/>
      <c r="GKZ42" s="31"/>
      <c r="GLA42" s="30"/>
      <c r="GLB42" s="31"/>
      <c r="GLC42" s="30"/>
      <c r="GLD42" s="31"/>
      <c r="GLE42" s="30"/>
      <c r="GLF42" s="31"/>
      <c r="GLG42" s="30"/>
      <c r="GLH42" s="31"/>
      <c r="GLI42" s="30"/>
      <c r="GLJ42" s="31"/>
      <c r="GLK42" s="30"/>
      <c r="GLL42" s="31"/>
      <c r="GLM42" s="30"/>
      <c r="GLN42" s="31"/>
      <c r="GLO42" s="30"/>
      <c r="GLP42" s="31"/>
      <c r="GLQ42" s="30"/>
      <c r="GLR42" s="31"/>
      <c r="GLS42" s="30"/>
      <c r="GLT42" s="31"/>
      <c r="GLU42" s="30"/>
      <c r="GLV42" s="31"/>
      <c r="GLW42" s="30"/>
      <c r="GLX42" s="31"/>
      <c r="GLY42" s="30"/>
      <c r="GLZ42" s="31"/>
      <c r="GMA42" s="30"/>
      <c r="GMB42" s="31"/>
      <c r="GMC42" s="30"/>
      <c r="GMD42" s="31"/>
      <c r="GME42" s="30"/>
      <c r="GMF42" s="31"/>
      <c r="GMG42" s="30"/>
      <c r="GMH42" s="31"/>
      <c r="GMI42" s="30"/>
      <c r="GMJ42" s="31"/>
      <c r="GMK42" s="30"/>
      <c r="GML42" s="31"/>
      <c r="GMM42" s="30"/>
      <c r="GMN42" s="31"/>
      <c r="GMO42" s="30"/>
      <c r="GMP42" s="31"/>
      <c r="GMQ42" s="30"/>
      <c r="GMR42" s="31"/>
      <c r="GMS42" s="30"/>
      <c r="GMT42" s="31"/>
      <c r="GMU42" s="30"/>
      <c r="GMV42" s="31"/>
      <c r="GMW42" s="30"/>
      <c r="GMX42" s="31"/>
      <c r="GMY42" s="30"/>
      <c r="GMZ42" s="31"/>
      <c r="GNA42" s="30"/>
      <c r="GNB42" s="31"/>
      <c r="GNC42" s="30"/>
      <c r="GND42" s="31"/>
      <c r="GNE42" s="30"/>
      <c r="GNF42" s="31"/>
      <c r="GNG42" s="30"/>
      <c r="GNH42" s="31"/>
      <c r="GNI42" s="30"/>
      <c r="GNJ42" s="31"/>
      <c r="GNK42" s="30"/>
      <c r="GNL42" s="31"/>
      <c r="GNM42" s="30"/>
      <c r="GNN42" s="31"/>
      <c r="GNO42" s="30"/>
      <c r="GNP42" s="31"/>
      <c r="GNQ42" s="30"/>
      <c r="GNR42" s="31"/>
      <c r="GNS42" s="30"/>
      <c r="GNT42" s="31"/>
      <c r="GNU42" s="30"/>
      <c r="GNV42" s="31"/>
      <c r="GNW42" s="30"/>
      <c r="GNX42" s="31"/>
      <c r="GNY42" s="30"/>
      <c r="GNZ42" s="31"/>
      <c r="GOA42" s="30"/>
      <c r="GOB42" s="31"/>
      <c r="GOC42" s="30"/>
      <c r="GOD42" s="31"/>
      <c r="GOE42" s="30"/>
      <c r="GOF42" s="31"/>
      <c r="GOG42" s="30"/>
      <c r="GOH42" s="31"/>
      <c r="GOI42" s="30"/>
      <c r="GOJ42" s="31"/>
      <c r="GOK42" s="30"/>
      <c r="GOL42" s="31"/>
      <c r="GOM42" s="30"/>
      <c r="GON42" s="31"/>
      <c r="GOO42" s="30"/>
      <c r="GOP42" s="31"/>
      <c r="GOQ42" s="30"/>
      <c r="GOR42" s="31"/>
      <c r="GOS42" s="30"/>
      <c r="GOT42" s="31"/>
      <c r="GOU42" s="30"/>
      <c r="GOV42" s="31"/>
      <c r="GOW42" s="30"/>
      <c r="GOX42" s="31"/>
      <c r="GOY42" s="30"/>
      <c r="GOZ42" s="31"/>
      <c r="GPA42" s="30"/>
      <c r="GPB42" s="31"/>
      <c r="GPC42" s="30"/>
      <c r="GPD42" s="31"/>
      <c r="GPE42" s="30"/>
      <c r="GPF42" s="31"/>
      <c r="GPG42" s="30"/>
      <c r="GPH42" s="31"/>
      <c r="GPI42" s="30"/>
      <c r="GPJ42" s="31"/>
      <c r="GPK42" s="30"/>
      <c r="GPL42" s="31"/>
      <c r="GPM42" s="30"/>
      <c r="GPN42" s="31"/>
      <c r="GPO42" s="30"/>
      <c r="GPP42" s="31"/>
      <c r="GPQ42" s="30"/>
      <c r="GPR42" s="31"/>
      <c r="GPS42" s="30"/>
      <c r="GPT42" s="31"/>
      <c r="GPU42" s="30"/>
      <c r="GPV42" s="31"/>
      <c r="GPW42" s="30"/>
      <c r="GPX42" s="31"/>
      <c r="GPY42" s="30"/>
      <c r="GPZ42" s="31"/>
      <c r="GQA42" s="30"/>
      <c r="GQB42" s="31"/>
      <c r="GQC42" s="30"/>
      <c r="GQD42" s="31"/>
      <c r="GQE42" s="30"/>
      <c r="GQF42" s="31"/>
      <c r="GQG42" s="30"/>
      <c r="GQH42" s="31"/>
      <c r="GQI42" s="30"/>
      <c r="GQJ42" s="31"/>
      <c r="GQK42" s="30"/>
      <c r="GQL42" s="31"/>
      <c r="GQM42" s="30"/>
      <c r="GQN42" s="31"/>
      <c r="GQO42" s="30"/>
      <c r="GQP42" s="31"/>
      <c r="GQQ42" s="30"/>
      <c r="GQR42" s="31"/>
      <c r="GQS42" s="30"/>
      <c r="GQT42" s="31"/>
      <c r="GQU42" s="30"/>
      <c r="GQV42" s="31"/>
      <c r="GQW42" s="30"/>
      <c r="GQX42" s="31"/>
      <c r="GQY42" s="30"/>
      <c r="GQZ42" s="31"/>
      <c r="GRA42" s="30"/>
      <c r="GRB42" s="31"/>
      <c r="GRC42" s="30"/>
      <c r="GRD42" s="31"/>
      <c r="GRE42" s="30"/>
      <c r="GRF42" s="31"/>
      <c r="GRG42" s="30"/>
      <c r="GRH42" s="31"/>
      <c r="GRI42" s="30"/>
      <c r="GRJ42" s="31"/>
      <c r="GRK42" s="30"/>
      <c r="GRL42" s="31"/>
      <c r="GRM42" s="30"/>
      <c r="GRN42" s="31"/>
      <c r="GRO42" s="30"/>
      <c r="GRP42" s="31"/>
      <c r="GRQ42" s="30"/>
      <c r="GRR42" s="31"/>
      <c r="GRS42" s="30"/>
      <c r="GRT42" s="31"/>
      <c r="GRU42" s="30"/>
      <c r="GRV42" s="31"/>
      <c r="GRW42" s="30"/>
      <c r="GRX42" s="31"/>
      <c r="GRY42" s="30"/>
      <c r="GRZ42" s="31"/>
      <c r="GSA42" s="30"/>
      <c r="GSB42" s="31"/>
      <c r="GSC42" s="30"/>
      <c r="GSD42" s="31"/>
      <c r="GSE42" s="30"/>
      <c r="GSF42" s="31"/>
      <c r="GSG42" s="30"/>
      <c r="GSH42" s="31"/>
      <c r="GSI42" s="30"/>
      <c r="GSJ42" s="31"/>
      <c r="GSK42" s="30"/>
      <c r="GSL42" s="31"/>
      <c r="GSM42" s="30"/>
      <c r="GSN42" s="31"/>
      <c r="GSO42" s="30"/>
      <c r="GSP42" s="31"/>
      <c r="GSQ42" s="30"/>
      <c r="GSR42" s="31"/>
      <c r="GSS42" s="30"/>
      <c r="GST42" s="31"/>
      <c r="GSU42" s="30"/>
      <c r="GSV42" s="31"/>
      <c r="GSW42" s="30"/>
      <c r="GSX42" s="31"/>
      <c r="GSY42" s="30"/>
      <c r="GSZ42" s="31"/>
      <c r="GTA42" s="30"/>
      <c r="GTB42" s="31"/>
      <c r="GTC42" s="30"/>
      <c r="GTD42" s="31"/>
      <c r="GTE42" s="30"/>
      <c r="GTF42" s="31"/>
      <c r="GTG42" s="30"/>
      <c r="GTH42" s="31"/>
      <c r="GTI42" s="30"/>
      <c r="GTJ42" s="31"/>
      <c r="GTK42" s="30"/>
      <c r="GTL42" s="31"/>
      <c r="GTM42" s="30"/>
      <c r="GTN42" s="31"/>
      <c r="GTO42" s="30"/>
      <c r="GTP42" s="31"/>
      <c r="GTQ42" s="30"/>
      <c r="GTR42" s="31"/>
      <c r="GTS42" s="30"/>
      <c r="GTT42" s="31"/>
      <c r="GTU42" s="30"/>
      <c r="GTV42" s="31"/>
      <c r="GTW42" s="30"/>
      <c r="GTX42" s="31"/>
      <c r="GTY42" s="30"/>
      <c r="GTZ42" s="31"/>
      <c r="GUA42" s="30"/>
      <c r="GUB42" s="31"/>
      <c r="GUC42" s="30"/>
      <c r="GUD42" s="31"/>
      <c r="GUE42" s="30"/>
      <c r="GUF42" s="31"/>
      <c r="GUG42" s="30"/>
      <c r="GUH42" s="31"/>
      <c r="GUI42" s="30"/>
      <c r="GUJ42" s="31"/>
      <c r="GUK42" s="30"/>
      <c r="GUL42" s="31"/>
      <c r="GUM42" s="30"/>
      <c r="GUN42" s="31"/>
      <c r="GUO42" s="30"/>
      <c r="GUP42" s="31"/>
      <c r="GUQ42" s="30"/>
      <c r="GUR42" s="31"/>
      <c r="GUS42" s="30"/>
      <c r="GUT42" s="31"/>
      <c r="GUU42" s="30"/>
      <c r="GUV42" s="31"/>
      <c r="GUW42" s="30"/>
      <c r="GUX42" s="31"/>
      <c r="GUY42" s="30"/>
      <c r="GUZ42" s="31"/>
      <c r="GVA42" s="30"/>
      <c r="GVB42" s="31"/>
      <c r="GVC42" s="30"/>
      <c r="GVD42" s="31"/>
      <c r="GVE42" s="30"/>
      <c r="GVF42" s="31"/>
      <c r="GVG42" s="30"/>
      <c r="GVH42" s="31"/>
      <c r="GVI42" s="30"/>
      <c r="GVJ42" s="31"/>
      <c r="GVK42" s="30"/>
      <c r="GVL42" s="31"/>
      <c r="GVM42" s="30"/>
      <c r="GVN42" s="31"/>
      <c r="GVO42" s="30"/>
      <c r="GVP42" s="31"/>
      <c r="GVQ42" s="30"/>
      <c r="GVR42" s="31"/>
      <c r="GVS42" s="30"/>
      <c r="GVT42" s="31"/>
      <c r="GVU42" s="30"/>
      <c r="GVV42" s="31"/>
      <c r="GVW42" s="30"/>
      <c r="GVX42" s="31"/>
      <c r="GVY42" s="30"/>
      <c r="GVZ42" s="31"/>
      <c r="GWA42" s="30"/>
      <c r="GWB42" s="31"/>
      <c r="GWC42" s="30"/>
      <c r="GWD42" s="31"/>
      <c r="GWE42" s="30"/>
      <c r="GWF42" s="31"/>
      <c r="GWG42" s="30"/>
      <c r="GWH42" s="31"/>
      <c r="GWI42" s="30"/>
      <c r="GWJ42" s="31"/>
      <c r="GWK42" s="30"/>
      <c r="GWL42" s="31"/>
      <c r="GWM42" s="30"/>
      <c r="GWN42" s="31"/>
      <c r="GWO42" s="30"/>
      <c r="GWP42" s="31"/>
      <c r="GWQ42" s="30"/>
      <c r="GWR42" s="31"/>
      <c r="GWS42" s="30"/>
      <c r="GWT42" s="31"/>
      <c r="GWU42" s="30"/>
      <c r="GWV42" s="31"/>
      <c r="GWW42" s="30"/>
      <c r="GWX42" s="31"/>
      <c r="GWY42" s="30"/>
      <c r="GWZ42" s="31"/>
      <c r="GXA42" s="30"/>
      <c r="GXB42" s="31"/>
      <c r="GXC42" s="30"/>
      <c r="GXD42" s="31"/>
      <c r="GXE42" s="30"/>
      <c r="GXF42" s="31"/>
      <c r="GXG42" s="30"/>
      <c r="GXH42" s="31"/>
      <c r="GXI42" s="30"/>
      <c r="GXJ42" s="31"/>
      <c r="GXK42" s="30"/>
      <c r="GXL42" s="31"/>
      <c r="GXM42" s="30"/>
      <c r="GXN42" s="31"/>
      <c r="GXO42" s="30"/>
      <c r="GXP42" s="31"/>
      <c r="GXQ42" s="30"/>
      <c r="GXR42" s="31"/>
      <c r="GXS42" s="30"/>
      <c r="GXT42" s="31"/>
      <c r="GXU42" s="30"/>
      <c r="GXV42" s="31"/>
      <c r="GXW42" s="30"/>
      <c r="GXX42" s="31"/>
      <c r="GXY42" s="30"/>
      <c r="GXZ42" s="31"/>
      <c r="GYA42" s="30"/>
      <c r="GYB42" s="31"/>
      <c r="GYC42" s="30"/>
      <c r="GYD42" s="31"/>
      <c r="GYE42" s="30"/>
      <c r="GYF42" s="31"/>
      <c r="GYG42" s="30"/>
      <c r="GYH42" s="31"/>
      <c r="GYI42" s="30"/>
      <c r="GYJ42" s="31"/>
      <c r="GYK42" s="30"/>
      <c r="GYL42" s="31"/>
      <c r="GYM42" s="30"/>
      <c r="GYN42" s="31"/>
      <c r="GYO42" s="30"/>
      <c r="GYP42" s="31"/>
      <c r="GYQ42" s="30"/>
      <c r="GYR42" s="31"/>
      <c r="GYS42" s="30"/>
      <c r="GYT42" s="31"/>
      <c r="GYU42" s="30"/>
      <c r="GYV42" s="31"/>
      <c r="GYW42" s="30"/>
      <c r="GYX42" s="31"/>
      <c r="GYY42" s="30"/>
      <c r="GYZ42" s="31"/>
      <c r="GZA42" s="30"/>
      <c r="GZB42" s="31"/>
      <c r="GZC42" s="30"/>
      <c r="GZD42" s="31"/>
      <c r="GZE42" s="30"/>
      <c r="GZF42" s="31"/>
      <c r="GZG42" s="30"/>
      <c r="GZH42" s="31"/>
      <c r="GZI42" s="30"/>
      <c r="GZJ42" s="31"/>
      <c r="GZK42" s="30"/>
      <c r="GZL42" s="31"/>
      <c r="GZM42" s="30"/>
      <c r="GZN42" s="31"/>
      <c r="GZO42" s="30"/>
      <c r="GZP42" s="31"/>
      <c r="GZQ42" s="30"/>
      <c r="GZR42" s="31"/>
      <c r="GZS42" s="30"/>
      <c r="GZT42" s="31"/>
      <c r="GZU42" s="30"/>
      <c r="GZV42" s="31"/>
      <c r="GZW42" s="30"/>
      <c r="GZX42" s="31"/>
      <c r="GZY42" s="30"/>
      <c r="GZZ42" s="31"/>
      <c r="HAA42" s="30"/>
      <c r="HAB42" s="31"/>
      <c r="HAC42" s="30"/>
      <c r="HAD42" s="31"/>
      <c r="HAE42" s="30"/>
      <c r="HAF42" s="31"/>
      <c r="HAG42" s="30"/>
      <c r="HAH42" s="31"/>
      <c r="HAI42" s="30"/>
      <c r="HAJ42" s="31"/>
      <c r="HAK42" s="30"/>
      <c r="HAL42" s="31"/>
      <c r="HAM42" s="30"/>
      <c r="HAN42" s="31"/>
      <c r="HAO42" s="30"/>
      <c r="HAP42" s="31"/>
      <c r="HAQ42" s="30"/>
      <c r="HAR42" s="31"/>
      <c r="HAS42" s="30"/>
      <c r="HAT42" s="31"/>
      <c r="HAU42" s="30"/>
      <c r="HAV42" s="31"/>
      <c r="HAW42" s="30"/>
      <c r="HAX42" s="31"/>
      <c r="HAY42" s="30"/>
      <c r="HAZ42" s="31"/>
      <c r="HBA42" s="30"/>
      <c r="HBB42" s="31"/>
      <c r="HBC42" s="30"/>
      <c r="HBD42" s="31"/>
      <c r="HBE42" s="30"/>
      <c r="HBF42" s="31"/>
      <c r="HBG42" s="30"/>
      <c r="HBH42" s="31"/>
      <c r="HBI42" s="30"/>
      <c r="HBJ42" s="31"/>
      <c r="HBK42" s="30"/>
      <c r="HBL42" s="31"/>
      <c r="HBM42" s="30"/>
      <c r="HBN42" s="31"/>
      <c r="HBO42" s="30"/>
      <c r="HBP42" s="31"/>
      <c r="HBQ42" s="30"/>
      <c r="HBR42" s="31"/>
      <c r="HBS42" s="30"/>
      <c r="HBT42" s="31"/>
      <c r="HBU42" s="30"/>
      <c r="HBV42" s="31"/>
      <c r="HBW42" s="30"/>
      <c r="HBX42" s="31"/>
      <c r="HBY42" s="30"/>
      <c r="HBZ42" s="31"/>
      <c r="HCA42" s="30"/>
      <c r="HCB42" s="31"/>
      <c r="HCC42" s="30"/>
      <c r="HCD42" s="31"/>
      <c r="HCE42" s="30"/>
      <c r="HCF42" s="31"/>
      <c r="HCG42" s="30"/>
      <c r="HCH42" s="31"/>
      <c r="HCI42" s="30"/>
      <c r="HCJ42" s="31"/>
      <c r="HCK42" s="30"/>
      <c r="HCL42" s="31"/>
      <c r="HCM42" s="30"/>
      <c r="HCN42" s="31"/>
      <c r="HCO42" s="30"/>
      <c r="HCP42" s="31"/>
      <c r="HCQ42" s="30"/>
      <c r="HCR42" s="31"/>
      <c r="HCS42" s="30"/>
      <c r="HCT42" s="31"/>
      <c r="HCU42" s="30"/>
      <c r="HCV42" s="31"/>
      <c r="HCW42" s="30"/>
      <c r="HCX42" s="31"/>
      <c r="HCY42" s="30"/>
      <c r="HCZ42" s="31"/>
      <c r="HDA42" s="30"/>
      <c r="HDB42" s="31"/>
      <c r="HDC42" s="30"/>
      <c r="HDD42" s="31"/>
      <c r="HDE42" s="30"/>
      <c r="HDF42" s="31"/>
      <c r="HDG42" s="30"/>
      <c r="HDH42" s="31"/>
      <c r="HDI42" s="30"/>
      <c r="HDJ42" s="31"/>
      <c r="HDK42" s="30"/>
      <c r="HDL42" s="31"/>
      <c r="HDM42" s="30"/>
      <c r="HDN42" s="31"/>
      <c r="HDO42" s="30"/>
      <c r="HDP42" s="31"/>
      <c r="HDQ42" s="30"/>
      <c r="HDR42" s="31"/>
      <c r="HDS42" s="30"/>
      <c r="HDT42" s="31"/>
      <c r="HDU42" s="30"/>
      <c r="HDV42" s="31"/>
      <c r="HDW42" s="30"/>
      <c r="HDX42" s="31"/>
      <c r="HDY42" s="30"/>
      <c r="HDZ42" s="31"/>
      <c r="HEA42" s="30"/>
      <c r="HEB42" s="31"/>
      <c r="HEC42" s="30"/>
      <c r="HED42" s="31"/>
      <c r="HEE42" s="30"/>
      <c r="HEF42" s="31"/>
      <c r="HEG42" s="30"/>
      <c r="HEH42" s="31"/>
      <c r="HEI42" s="30"/>
      <c r="HEJ42" s="31"/>
      <c r="HEK42" s="30"/>
      <c r="HEL42" s="31"/>
      <c r="HEM42" s="30"/>
      <c r="HEN42" s="31"/>
      <c r="HEO42" s="30"/>
      <c r="HEP42" s="31"/>
      <c r="HEQ42" s="30"/>
      <c r="HER42" s="31"/>
      <c r="HES42" s="30"/>
      <c r="HET42" s="31"/>
      <c r="HEU42" s="30"/>
      <c r="HEV42" s="31"/>
      <c r="HEW42" s="30"/>
      <c r="HEX42" s="31"/>
      <c r="HEY42" s="30"/>
      <c r="HEZ42" s="31"/>
      <c r="HFA42" s="30"/>
      <c r="HFB42" s="31"/>
      <c r="HFC42" s="30"/>
      <c r="HFD42" s="31"/>
      <c r="HFE42" s="30"/>
      <c r="HFF42" s="31"/>
      <c r="HFG42" s="30"/>
      <c r="HFH42" s="31"/>
      <c r="HFI42" s="30"/>
      <c r="HFJ42" s="31"/>
      <c r="HFK42" s="30"/>
      <c r="HFL42" s="31"/>
      <c r="HFM42" s="30"/>
      <c r="HFN42" s="31"/>
      <c r="HFO42" s="30"/>
      <c r="HFP42" s="31"/>
      <c r="HFQ42" s="30"/>
      <c r="HFR42" s="31"/>
      <c r="HFS42" s="30"/>
      <c r="HFT42" s="31"/>
      <c r="HFU42" s="30"/>
      <c r="HFV42" s="31"/>
      <c r="HFW42" s="30"/>
      <c r="HFX42" s="31"/>
      <c r="HFY42" s="30"/>
      <c r="HFZ42" s="31"/>
      <c r="HGA42" s="30"/>
      <c r="HGB42" s="31"/>
      <c r="HGC42" s="30"/>
      <c r="HGD42" s="31"/>
      <c r="HGE42" s="30"/>
      <c r="HGF42" s="31"/>
      <c r="HGG42" s="30"/>
      <c r="HGH42" s="31"/>
      <c r="HGI42" s="30"/>
      <c r="HGJ42" s="31"/>
      <c r="HGK42" s="30"/>
      <c r="HGL42" s="31"/>
      <c r="HGM42" s="30"/>
      <c r="HGN42" s="31"/>
      <c r="HGO42" s="30"/>
      <c r="HGP42" s="31"/>
      <c r="HGQ42" s="30"/>
      <c r="HGR42" s="31"/>
      <c r="HGS42" s="30"/>
      <c r="HGT42" s="31"/>
      <c r="HGU42" s="30"/>
      <c r="HGV42" s="31"/>
      <c r="HGW42" s="30"/>
      <c r="HGX42" s="31"/>
      <c r="HGY42" s="30"/>
      <c r="HGZ42" s="31"/>
      <c r="HHA42" s="30"/>
      <c r="HHB42" s="31"/>
      <c r="HHC42" s="30"/>
      <c r="HHD42" s="31"/>
      <c r="HHE42" s="30"/>
      <c r="HHF42" s="31"/>
      <c r="HHG42" s="30"/>
      <c r="HHH42" s="31"/>
      <c r="HHI42" s="30"/>
      <c r="HHJ42" s="31"/>
      <c r="HHK42" s="30"/>
      <c r="HHL42" s="31"/>
      <c r="HHM42" s="30"/>
      <c r="HHN42" s="31"/>
      <c r="HHO42" s="30"/>
      <c r="HHP42" s="31"/>
      <c r="HHQ42" s="30"/>
      <c r="HHR42" s="31"/>
      <c r="HHS42" s="30"/>
      <c r="HHT42" s="31"/>
      <c r="HHU42" s="30"/>
      <c r="HHV42" s="31"/>
      <c r="HHW42" s="30"/>
      <c r="HHX42" s="31"/>
      <c r="HHY42" s="30"/>
      <c r="HHZ42" s="31"/>
      <c r="HIA42" s="30"/>
      <c r="HIB42" s="31"/>
      <c r="HIC42" s="30"/>
      <c r="HID42" s="31"/>
      <c r="HIE42" s="30"/>
      <c r="HIF42" s="31"/>
      <c r="HIG42" s="30"/>
      <c r="HIH42" s="31"/>
      <c r="HII42" s="30"/>
      <c r="HIJ42" s="31"/>
      <c r="HIK42" s="30"/>
      <c r="HIL42" s="31"/>
      <c r="HIM42" s="30"/>
      <c r="HIN42" s="31"/>
      <c r="HIO42" s="30"/>
      <c r="HIP42" s="31"/>
      <c r="HIQ42" s="30"/>
      <c r="HIR42" s="31"/>
      <c r="HIS42" s="30"/>
      <c r="HIT42" s="31"/>
      <c r="HIU42" s="30"/>
      <c r="HIV42" s="31"/>
      <c r="HIW42" s="30"/>
      <c r="HIX42" s="31"/>
      <c r="HIY42" s="30"/>
      <c r="HIZ42" s="31"/>
      <c r="HJA42" s="30"/>
      <c r="HJB42" s="31"/>
      <c r="HJC42" s="30"/>
      <c r="HJD42" s="31"/>
      <c r="HJE42" s="30"/>
      <c r="HJF42" s="31"/>
      <c r="HJG42" s="30"/>
      <c r="HJH42" s="31"/>
      <c r="HJI42" s="30"/>
      <c r="HJJ42" s="31"/>
      <c r="HJK42" s="30"/>
      <c r="HJL42" s="31"/>
      <c r="HJM42" s="30"/>
      <c r="HJN42" s="31"/>
      <c r="HJO42" s="30"/>
      <c r="HJP42" s="31"/>
      <c r="HJQ42" s="30"/>
      <c r="HJR42" s="31"/>
      <c r="HJS42" s="30"/>
      <c r="HJT42" s="31"/>
      <c r="HJU42" s="30"/>
      <c r="HJV42" s="31"/>
      <c r="HJW42" s="30"/>
      <c r="HJX42" s="31"/>
      <c r="HJY42" s="30"/>
      <c r="HJZ42" s="31"/>
      <c r="HKA42" s="30"/>
      <c r="HKB42" s="31"/>
      <c r="HKC42" s="30"/>
      <c r="HKD42" s="31"/>
      <c r="HKE42" s="30"/>
      <c r="HKF42" s="31"/>
      <c r="HKG42" s="30"/>
      <c r="HKH42" s="31"/>
      <c r="HKI42" s="30"/>
      <c r="HKJ42" s="31"/>
      <c r="HKK42" s="30"/>
      <c r="HKL42" s="31"/>
      <c r="HKM42" s="30"/>
      <c r="HKN42" s="31"/>
      <c r="HKO42" s="30"/>
      <c r="HKP42" s="31"/>
      <c r="HKQ42" s="30"/>
      <c r="HKR42" s="31"/>
      <c r="HKS42" s="30"/>
      <c r="HKT42" s="31"/>
      <c r="HKU42" s="30"/>
      <c r="HKV42" s="31"/>
      <c r="HKW42" s="30"/>
      <c r="HKX42" s="31"/>
      <c r="HKY42" s="30"/>
      <c r="HKZ42" s="31"/>
      <c r="HLA42" s="30"/>
      <c r="HLB42" s="31"/>
      <c r="HLC42" s="30"/>
      <c r="HLD42" s="31"/>
      <c r="HLE42" s="30"/>
      <c r="HLF42" s="31"/>
      <c r="HLG42" s="30"/>
      <c r="HLH42" s="31"/>
      <c r="HLI42" s="30"/>
      <c r="HLJ42" s="31"/>
      <c r="HLK42" s="30"/>
      <c r="HLL42" s="31"/>
      <c r="HLM42" s="30"/>
      <c r="HLN42" s="31"/>
      <c r="HLO42" s="30"/>
      <c r="HLP42" s="31"/>
      <c r="HLQ42" s="30"/>
      <c r="HLR42" s="31"/>
      <c r="HLS42" s="30"/>
      <c r="HLT42" s="31"/>
      <c r="HLU42" s="30"/>
      <c r="HLV42" s="31"/>
      <c r="HLW42" s="30"/>
      <c r="HLX42" s="31"/>
      <c r="HLY42" s="30"/>
      <c r="HLZ42" s="31"/>
      <c r="HMA42" s="30"/>
      <c r="HMB42" s="31"/>
      <c r="HMC42" s="30"/>
      <c r="HMD42" s="31"/>
      <c r="HME42" s="30"/>
      <c r="HMF42" s="31"/>
      <c r="HMG42" s="30"/>
      <c r="HMH42" s="31"/>
      <c r="HMI42" s="30"/>
      <c r="HMJ42" s="31"/>
      <c r="HMK42" s="30"/>
      <c r="HML42" s="31"/>
      <c r="HMM42" s="30"/>
      <c r="HMN42" s="31"/>
      <c r="HMO42" s="30"/>
      <c r="HMP42" s="31"/>
      <c r="HMQ42" s="30"/>
      <c r="HMR42" s="31"/>
      <c r="HMS42" s="30"/>
      <c r="HMT42" s="31"/>
      <c r="HMU42" s="30"/>
      <c r="HMV42" s="31"/>
      <c r="HMW42" s="30"/>
      <c r="HMX42" s="31"/>
      <c r="HMY42" s="30"/>
      <c r="HMZ42" s="31"/>
      <c r="HNA42" s="30"/>
      <c r="HNB42" s="31"/>
      <c r="HNC42" s="30"/>
      <c r="HND42" s="31"/>
      <c r="HNE42" s="30"/>
      <c r="HNF42" s="31"/>
      <c r="HNG42" s="30"/>
      <c r="HNH42" s="31"/>
      <c r="HNI42" s="30"/>
      <c r="HNJ42" s="31"/>
      <c r="HNK42" s="30"/>
      <c r="HNL42" s="31"/>
      <c r="HNM42" s="30"/>
      <c r="HNN42" s="31"/>
      <c r="HNO42" s="30"/>
      <c r="HNP42" s="31"/>
      <c r="HNQ42" s="30"/>
      <c r="HNR42" s="31"/>
      <c r="HNS42" s="30"/>
      <c r="HNT42" s="31"/>
      <c r="HNU42" s="30"/>
      <c r="HNV42" s="31"/>
      <c r="HNW42" s="30"/>
      <c r="HNX42" s="31"/>
      <c r="HNY42" s="30"/>
      <c r="HNZ42" s="31"/>
      <c r="HOA42" s="30"/>
      <c r="HOB42" s="31"/>
      <c r="HOC42" s="30"/>
      <c r="HOD42" s="31"/>
      <c r="HOE42" s="30"/>
      <c r="HOF42" s="31"/>
      <c r="HOG42" s="30"/>
      <c r="HOH42" s="31"/>
      <c r="HOI42" s="30"/>
      <c r="HOJ42" s="31"/>
      <c r="HOK42" s="30"/>
      <c r="HOL42" s="31"/>
      <c r="HOM42" s="30"/>
      <c r="HON42" s="31"/>
      <c r="HOO42" s="30"/>
      <c r="HOP42" s="31"/>
      <c r="HOQ42" s="30"/>
      <c r="HOR42" s="31"/>
      <c r="HOS42" s="30"/>
      <c r="HOT42" s="31"/>
      <c r="HOU42" s="30"/>
      <c r="HOV42" s="31"/>
      <c r="HOW42" s="30"/>
      <c r="HOX42" s="31"/>
      <c r="HOY42" s="30"/>
      <c r="HOZ42" s="31"/>
      <c r="HPA42" s="30"/>
      <c r="HPB42" s="31"/>
      <c r="HPC42" s="30"/>
      <c r="HPD42" s="31"/>
      <c r="HPE42" s="30"/>
      <c r="HPF42" s="31"/>
      <c r="HPG42" s="30"/>
      <c r="HPH42" s="31"/>
      <c r="HPI42" s="30"/>
      <c r="HPJ42" s="31"/>
      <c r="HPK42" s="30"/>
      <c r="HPL42" s="31"/>
      <c r="HPM42" s="30"/>
      <c r="HPN42" s="31"/>
      <c r="HPO42" s="30"/>
      <c r="HPP42" s="31"/>
      <c r="HPQ42" s="30"/>
      <c r="HPR42" s="31"/>
      <c r="HPS42" s="30"/>
      <c r="HPT42" s="31"/>
      <c r="HPU42" s="30"/>
      <c r="HPV42" s="31"/>
      <c r="HPW42" s="30"/>
      <c r="HPX42" s="31"/>
      <c r="HPY42" s="30"/>
      <c r="HPZ42" s="31"/>
      <c r="HQA42" s="30"/>
      <c r="HQB42" s="31"/>
      <c r="HQC42" s="30"/>
      <c r="HQD42" s="31"/>
      <c r="HQE42" s="30"/>
      <c r="HQF42" s="31"/>
      <c r="HQG42" s="30"/>
      <c r="HQH42" s="31"/>
      <c r="HQI42" s="30"/>
      <c r="HQJ42" s="31"/>
      <c r="HQK42" s="30"/>
      <c r="HQL42" s="31"/>
      <c r="HQM42" s="30"/>
      <c r="HQN42" s="31"/>
      <c r="HQO42" s="30"/>
      <c r="HQP42" s="31"/>
      <c r="HQQ42" s="30"/>
      <c r="HQR42" s="31"/>
      <c r="HQS42" s="30"/>
      <c r="HQT42" s="31"/>
      <c r="HQU42" s="30"/>
      <c r="HQV42" s="31"/>
      <c r="HQW42" s="30"/>
      <c r="HQX42" s="31"/>
      <c r="HQY42" s="30"/>
      <c r="HQZ42" s="31"/>
      <c r="HRA42" s="30"/>
      <c r="HRB42" s="31"/>
      <c r="HRC42" s="30"/>
      <c r="HRD42" s="31"/>
      <c r="HRE42" s="30"/>
      <c r="HRF42" s="31"/>
      <c r="HRG42" s="30"/>
      <c r="HRH42" s="31"/>
      <c r="HRI42" s="30"/>
      <c r="HRJ42" s="31"/>
      <c r="HRK42" s="30"/>
      <c r="HRL42" s="31"/>
      <c r="HRM42" s="30"/>
      <c r="HRN42" s="31"/>
      <c r="HRO42" s="30"/>
      <c r="HRP42" s="31"/>
      <c r="HRQ42" s="30"/>
      <c r="HRR42" s="31"/>
      <c r="HRS42" s="30"/>
      <c r="HRT42" s="31"/>
      <c r="HRU42" s="30"/>
      <c r="HRV42" s="31"/>
      <c r="HRW42" s="30"/>
      <c r="HRX42" s="31"/>
      <c r="HRY42" s="30"/>
      <c r="HRZ42" s="31"/>
      <c r="HSA42" s="30"/>
      <c r="HSB42" s="31"/>
      <c r="HSC42" s="30"/>
      <c r="HSD42" s="31"/>
      <c r="HSE42" s="30"/>
      <c r="HSF42" s="31"/>
      <c r="HSG42" s="30"/>
      <c r="HSH42" s="31"/>
      <c r="HSI42" s="30"/>
      <c r="HSJ42" s="31"/>
      <c r="HSK42" s="30"/>
      <c r="HSL42" s="31"/>
      <c r="HSM42" s="30"/>
      <c r="HSN42" s="31"/>
      <c r="HSO42" s="30"/>
      <c r="HSP42" s="31"/>
      <c r="HSQ42" s="30"/>
      <c r="HSR42" s="31"/>
      <c r="HSS42" s="30"/>
      <c r="HST42" s="31"/>
      <c r="HSU42" s="30"/>
      <c r="HSV42" s="31"/>
      <c r="HSW42" s="30"/>
      <c r="HSX42" s="31"/>
      <c r="HSY42" s="30"/>
      <c r="HSZ42" s="31"/>
      <c r="HTA42" s="30"/>
      <c r="HTB42" s="31"/>
      <c r="HTC42" s="30"/>
      <c r="HTD42" s="31"/>
      <c r="HTE42" s="30"/>
      <c r="HTF42" s="31"/>
      <c r="HTG42" s="30"/>
      <c r="HTH42" s="31"/>
      <c r="HTI42" s="30"/>
      <c r="HTJ42" s="31"/>
      <c r="HTK42" s="30"/>
      <c r="HTL42" s="31"/>
      <c r="HTM42" s="30"/>
      <c r="HTN42" s="31"/>
      <c r="HTO42" s="30"/>
      <c r="HTP42" s="31"/>
      <c r="HTQ42" s="30"/>
      <c r="HTR42" s="31"/>
      <c r="HTS42" s="30"/>
      <c r="HTT42" s="31"/>
      <c r="HTU42" s="30"/>
      <c r="HTV42" s="31"/>
      <c r="HTW42" s="30"/>
      <c r="HTX42" s="31"/>
      <c r="HTY42" s="30"/>
      <c r="HTZ42" s="31"/>
      <c r="HUA42" s="30"/>
      <c r="HUB42" s="31"/>
      <c r="HUC42" s="30"/>
      <c r="HUD42" s="31"/>
      <c r="HUE42" s="30"/>
      <c r="HUF42" s="31"/>
      <c r="HUG42" s="30"/>
      <c r="HUH42" s="31"/>
      <c r="HUI42" s="30"/>
      <c r="HUJ42" s="31"/>
      <c r="HUK42" s="30"/>
      <c r="HUL42" s="31"/>
      <c r="HUM42" s="30"/>
      <c r="HUN42" s="31"/>
      <c r="HUO42" s="30"/>
      <c r="HUP42" s="31"/>
      <c r="HUQ42" s="30"/>
      <c r="HUR42" s="31"/>
      <c r="HUS42" s="30"/>
      <c r="HUT42" s="31"/>
      <c r="HUU42" s="30"/>
      <c r="HUV42" s="31"/>
      <c r="HUW42" s="30"/>
      <c r="HUX42" s="31"/>
      <c r="HUY42" s="30"/>
      <c r="HUZ42" s="31"/>
      <c r="HVA42" s="30"/>
      <c r="HVB42" s="31"/>
      <c r="HVC42" s="30"/>
      <c r="HVD42" s="31"/>
      <c r="HVE42" s="30"/>
      <c r="HVF42" s="31"/>
      <c r="HVG42" s="30"/>
      <c r="HVH42" s="31"/>
      <c r="HVI42" s="30"/>
      <c r="HVJ42" s="31"/>
      <c r="HVK42" s="30"/>
      <c r="HVL42" s="31"/>
      <c r="HVM42" s="30"/>
      <c r="HVN42" s="31"/>
      <c r="HVO42" s="30"/>
      <c r="HVP42" s="31"/>
      <c r="HVQ42" s="30"/>
      <c r="HVR42" s="31"/>
      <c r="HVS42" s="30"/>
      <c r="HVT42" s="31"/>
      <c r="HVU42" s="30"/>
      <c r="HVV42" s="31"/>
      <c r="HVW42" s="30"/>
      <c r="HVX42" s="31"/>
      <c r="HVY42" s="30"/>
      <c r="HVZ42" s="31"/>
      <c r="HWA42" s="30"/>
      <c r="HWB42" s="31"/>
      <c r="HWC42" s="30"/>
      <c r="HWD42" s="31"/>
      <c r="HWE42" s="30"/>
      <c r="HWF42" s="31"/>
      <c r="HWG42" s="30"/>
      <c r="HWH42" s="31"/>
      <c r="HWI42" s="30"/>
      <c r="HWJ42" s="31"/>
      <c r="HWK42" s="30"/>
      <c r="HWL42" s="31"/>
      <c r="HWM42" s="30"/>
      <c r="HWN42" s="31"/>
      <c r="HWO42" s="30"/>
      <c r="HWP42" s="31"/>
      <c r="HWQ42" s="30"/>
      <c r="HWR42" s="31"/>
      <c r="HWS42" s="30"/>
      <c r="HWT42" s="31"/>
      <c r="HWU42" s="30"/>
      <c r="HWV42" s="31"/>
      <c r="HWW42" s="30"/>
      <c r="HWX42" s="31"/>
      <c r="HWY42" s="30"/>
      <c r="HWZ42" s="31"/>
      <c r="HXA42" s="30"/>
      <c r="HXB42" s="31"/>
      <c r="HXC42" s="30"/>
      <c r="HXD42" s="31"/>
      <c r="HXE42" s="30"/>
      <c r="HXF42" s="31"/>
      <c r="HXG42" s="30"/>
      <c r="HXH42" s="31"/>
      <c r="HXI42" s="30"/>
      <c r="HXJ42" s="31"/>
      <c r="HXK42" s="30"/>
      <c r="HXL42" s="31"/>
      <c r="HXM42" s="30"/>
      <c r="HXN42" s="31"/>
      <c r="HXO42" s="30"/>
      <c r="HXP42" s="31"/>
      <c r="HXQ42" s="30"/>
      <c r="HXR42" s="31"/>
      <c r="HXS42" s="30"/>
      <c r="HXT42" s="31"/>
      <c r="HXU42" s="30"/>
      <c r="HXV42" s="31"/>
      <c r="HXW42" s="30"/>
      <c r="HXX42" s="31"/>
      <c r="HXY42" s="30"/>
      <c r="HXZ42" s="31"/>
      <c r="HYA42" s="30"/>
      <c r="HYB42" s="31"/>
      <c r="HYC42" s="30"/>
      <c r="HYD42" s="31"/>
      <c r="HYE42" s="30"/>
      <c r="HYF42" s="31"/>
      <c r="HYG42" s="30"/>
      <c r="HYH42" s="31"/>
      <c r="HYI42" s="30"/>
      <c r="HYJ42" s="31"/>
      <c r="HYK42" s="30"/>
      <c r="HYL42" s="31"/>
      <c r="HYM42" s="30"/>
      <c r="HYN42" s="31"/>
      <c r="HYO42" s="30"/>
      <c r="HYP42" s="31"/>
      <c r="HYQ42" s="30"/>
      <c r="HYR42" s="31"/>
      <c r="HYS42" s="30"/>
      <c r="HYT42" s="31"/>
      <c r="HYU42" s="30"/>
      <c r="HYV42" s="31"/>
      <c r="HYW42" s="30"/>
      <c r="HYX42" s="31"/>
      <c r="HYY42" s="30"/>
      <c r="HYZ42" s="31"/>
      <c r="HZA42" s="30"/>
      <c r="HZB42" s="31"/>
      <c r="HZC42" s="30"/>
      <c r="HZD42" s="31"/>
      <c r="HZE42" s="30"/>
      <c r="HZF42" s="31"/>
      <c r="HZG42" s="30"/>
      <c r="HZH42" s="31"/>
      <c r="HZI42" s="30"/>
      <c r="HZJ42" s="31"/>
      <c r="HZK42" s="30"/>
      <c r="HZL42" s="31"/>
      <c r="HZM42" s="30"/>
      <c r="HZN42" s="31"/>
      <c r="HZO42" s="30"/>
      <c r="HZP42" s="31"/>
      <c r="HZQ42" s="30"/>
      <c r="HZR42" s="31"/>
      <c r="HZS42" s="30"/>
      <c r="HZT42" s="31"/>
      <c r="HZU42" s="30"/>
      <c r="HZV42" s="31"/>
      <c r="HZW42" s="30"/>
      <c r="HZX42" s="31"/>
      <c r="HZY42" s="30"/>
      <c r="HZZ42" s="31"/>
      <c r="IAA42" s="30"/>
      <c r="IAB42" s="31"/>
      <c r="IAC42" s="30"/>
      <c r="IAD42" s="31"/>
      <c r="IAE42" s="30"/>
      <c r="IAF42" s="31"/>
      <c r="IAG42" s="30"/>
      <c r="IAH42" s="31"/>
      <c r="IAI42" s="30"/>
      <c r="IAJ42" s="31"/>
      <c r="IAK42" s="30"/>
      <c r="IAL42" s="31"/>
      <c r="IAM42" s="30"/>
      <c r="IAN42" s="31"/>
      <c r="IAO42" s="30"/>
      <c r="IAP42" s="31"/>
      <c r="IAQ42" s="30"/>
      <c r="IAR42" s="31"/>
      <c r="IAS42" s="30"/>
      <c r="IAT42" s="31"/>
      <c r="IAU42" s="30"/>
      <c r="IAV42" s="31"/>
      <c r="IAW42" s="30"/>
      <c r="IAX42" s="31"/>
      <c r="IAY42" s="30"/>
      <c r="IAZ42" s="31"/>
      <c r="IBA42" s="30"/>
      <c r="IBB42" s="31"/>
      <c r="IBC42" s="30"/>
      <c r="IBD42" s="31"/>
      <c r="IBE42" s="30"/>
      <c r="IBF42" s="31"/>
      <c r="IBG42" s="30"/>
      <c r="IBH42" s="31"/>
      <c r="IBI42" s="30"/>
      <c r="IBJ42" s="31"/>
      <c r="IBK42" s="30"/>
      <c r="IBL42" s="31"/>
      <c r="IBM42" s="30"/>
      <c r="IBN42" s="31"/>
      <c r="IBO42" s="30"/>
      <c r="IBP42" s="31"/>
      <c r="IBQ42" s="30"/>
      <c r="IBR42" s="31"/>
      <c r="IBS42" s="30"/>
      <c r="IBT42" s="31"/>
      <c r="IBU42" s="30"/>
      <c r="IBV42" s="31"/>
      <c r="IBW42" s="30"/>
      <c r="IBX42" s="31"/>
      <c r="IBY42" s="30"/>
      <c r="IBZ42" s="31"/>
      <c r="ICA42" s="30"/>
      <c r="ICB42" s="31"/>
      <c r="ICC42" s="30"/>
      <c r="ICD42" s="31"/>
      <c r="ICE42" s="30"/>
      <c r="ICF42" s="31"/>
      <c r="ICG42" s="30"/>
      <c r="ICH42" s="31"/>
      <c r="ICI42" s="30"/>
      <c r="ICJ42" s="31"/>
      <c r="ICK42" s="30"/>
      <c r="ICL42" s="31"/>
      <c r="ICM42" s="30"/>
      <c r="ICN42" s="31"/>
      <c r="ICO42" s="30"/>
      <c r="ICP42" s="31"/>
      <c r="ICQ42" s="30"/>
      <c r="ICR42" s="31"/>
      <c r="ICS42" s="30"/>
      <c r="ICT42" s="31"/>
      <c r="ICU42" s="30"/>
      <c r="ICV42" s="31"/>
      <c r="ICW42" s="30"/>
      <c r="ICX42" s="31"/>
      <c r="ICY42" s="30"/>
      <c r="ICZ42" s="31"/>
      <c r="IDA42" s="30"/>
      <c r="IDB42" s="31"/>
      <c r="IDC42" s="30"/>
      <c r="IDD42" s="31"/>
      <c r="IDE42" s="30"/>
      <c r="IDF42" s="31"/>
      <c r="IDG42" s="30"/>
      <c r="IDH42" s="31"/>
      <c r="IDI42" s="30"/>
      <c r="IDJ42" s="31"/>
      <c r="IDK42" s="30"/>
      <c r="IDL42" s="31"/>
      <c r="IDM42" s="30"/>
      <c r="IDN42" s="31"/>
      <c r="IDO42" s="30"/>
      <c r="IDP42" s="31"/>
      <c r="IDQ42" s="30"/>
      <c r="IDR42" s="31"/>
      <c r="IDS42" s="30"/>
      <c r="IDT42" s="31"/>
      <c r="IDU42" s="30"/>
      <c r="IDV42" s="31"/>
      <c r="IDW42" s="30"/>
      <c r="IDX42" s="31"/>
      <c r="IDY42" s="30"/>
      <c r="IDZ42" s="31"/>
      <c r="IEA42" s="30"/>
      <c r="IEB42" s="31"/>
      <c r="IEC42" s="30"/>
      <c r="IED42" s="31"/>
      <c r="IEE42" s="30"/>
      <c r="IEF42" s="31"/>
      <c r="IEG42" s="30"/>
      <c r="IEH42" s="31"/>
      <c r="IEI42" s="30"/>
      <c r="IEJ42" s="31"/>
      <c r="IEK42" s="30"/>
      <c r="IEL42" s="31"/>
      <c r="IEM42" s="30"/>
      <c r="IEN42" s="31"/>
      <c r="IEO42" s="30"/>
      <c r="IEP42" s="31"/>
      <c r="IEQ42" s="30"/>
      <c r="IER42" s="31"/>
      <c r="IES42" s="30"/>
      <c r="IET42" s="31"/>
      <c r="IEU42" s="30"/>
      <c r="IEV42" s="31"/>
      <c r="IEW42" s="30"/>
      <c r="IEX42" s="31"/>
      <c r="IEY42" s="30"/>
      <c r="IEZ42" s="31"/>
      <c r="IFA42" s="30"/>
      <c r="IFB42" s="31"/>
      <c r="IFC42" s="30"/>
      <c r="IFD42" s="31"/>
      <c r="IFE42" s="30"/>
      <c r="IFF42" s="31"/>
      <c r="IFG42" s="30"/>
      <c r="IFH42" s="31"/>
      <c r="IFI42" s="30"/>
      <c r="IFJ42" s="31"/>
      <c r="IFK42" s="30"/>
      <c r="IFL42" s="31"/>
      <c r="IFM42" s="30"/>
      <c r="IFN42" s="31"/>
      <c r="IFO42" s="30"/>
      <c r="IFP42" s="31"/>
      <c r="IFQ42" s="30"/>
      <c r="IFR42" s="31"/>
      <c r="IFS42" s="30"/>
      <c r="IFT42" s="31"/>
      <c r="IFU42" s="30"/>
      <c r="IFV42" s="31"/>
      <c r="IFW42" s="30"/>
      <c r="IFX42" s="31"/>
      <c r="IFY42" s="30"/>
      <c r="IFZ42" s="31"/>
      <c r="IGA42" s="30"/>
      <c r="IGB42" s="31"/>
      <c r="IGC42" s="30"/>
      <c r="IGD42" s="31"/>
      <c r="IGE42" s="30"/>
      <c r="IGF42" s="31"/>
      <c r="IGG42" s="30"/>
      <c r="IGH42" s="31"/>
      <c r="IGI42" s="30"/>
      <c r="IGJ42" s="31"/>
      <c r="IGK42" s="30"/>
      <c r="IGL42" s="31"/>
      <c r="IGM42" s="30"/>
      <c r="IGN42" s="31"/>
      <c r="IGO42" s="30"/>
      <c r="IGP42" s="31"/>
      <c r="IGQ42" s="30"/>
      <c r="IGR42" s="31"/>
      <c r="IGS42" s="30"/>
      <c r="IGT42" s="31"/>
      <c r="IGU42" s="30"/>
      <c r="IGV42" s="31"/>
      <c r="IGW42" s="30"/>
      <c r="IGX42" s="31"/>
      <c r="IGY42" s="30"/>
      <c r="IGZ42" s="31"/>
      <c r="IHA42" s="30"/>
      <c r="IHB42" s="31"/>
      <c r="IHC42" s="30"/>
      <c r="IHD42" s="31"/>
      <c r="IHE42" s="30"/>
      <c r="IHF42" s="31"/>
      <c r="IHG42" s="30"/>
      <c r="IHH42" s="31"/>
      <c r="IHI42" s="30"/>
      <c r="IHJ42" s="31"/>
      <c r="IHK42" s="30"/>
      <c r="IHL42" s="31"/>
      <c r="IHM42" s="30"/>
      <c r="IHN42" s="31"/>
      <c r="IHO42" s="30"/>
      <c r="IHP42" s="31"/>
      <c r="IHQ42" s="30"/>
      <c r="IHR42" s="31"/>
      <c r="IHS42" s="30"/>
      <c r="IHT42" s="31"/>
      <c r="IHU42" s="30"/>
      <c r="IHV42" s="31"/>
      <c r="IHW42" s="30"/>
      <c r="IHX42" s="31"/>
      <c r="IHY42" s="30"/>
      <c r="IHZ42" s="31"/>
      <c r="IIA42" s="30"/>
      <c r="IIB42" s="31"/>
      <c r="IIC42" s="30"/>
      <c r="IID42" s="31"/>
      <c r="IIE42" s="30"/>
      <c r="IIF42" s="31"/>
      <c r="IIG42" s="30"/>
      <c r="IIH42" s="31"/>
      <c r="III42" s="30"/>
      <c r="IIJ42" s="31"/>
      <c r="IIK42" s="30"/>
      <c r="IIL42" s="31"/>
      <c r="IIM42" s="30"/>
      <c r="IIN42" s="31"/>
      <c r="IIO42" s="30"/>
      <c r="IIP42" s="31"/>
      <c r="IIQ42" s="30"/>
      <c r="IIR42" s="31"/>
      <c r="IIS42" s="30"/>
      <c r="IIT42" s="31"/>
      <c r="IIU42" s="30"/>
      <c r="IIV42" s="31"/>
      <c r="IIW42" s="30"/>
      <c r="IIX42" s="31"/>
      <c r="IIY42" s="30"/>
      <c r="IIZ42" s="31"/>
      <c r="IJA42" s="30"/>
      <c r="IJB42" s="31"/>
      <c r="IJC42" s="30"/>
      <c r="IJD42" s="31"/>
      <c r="IJE42" s="30"/>
      <c r="IJF42" s="31"/>
      <c r="IJG42" s="30"/>
      <c r="IJH42" s="31"/>
      <c r="IJI42" s="30"/>
      <c r="IJJ42" s="31"/>
      <c r="IJK42" s="30"/>
      <c r="IJL42" s="31"/>
      <c r="IJM42" s="30"/>
      <c r="IJN42" s="31"/>
      <c r="IJO42" s="30"/>
      <c r="IJP42" s="31"/>
      <c r="IJQ42" s="30"/>
      <c r="IJR42" s="31"/>
      <c r="IJS42" s="30"/>
      <c r="IJT42" s="31"/>
      <c r="IJU42" s="30"/>
      <c r="IJV42" s="31"/>
      <c r="IJW42" s="30"/>
      <c r="IJX42" s="31"/>
      <c r="IJY42" s="30"/>
      <c r="IJZ42" s="31"/>
      <c r="IKA42" s="30"/>
      <c r="IKB42" s="31"/>
      <c r="IKC42" s="30"/>
      <c r="IKD42" s="31"/>
      <c r="IKE42" s="30"/>
      <c r="IKF42" s="31"/>
      <c r="IKG42" s="30"/>
      <c r="IKH42" s="31"/>
      <c r="IKI42" s="30"/>
      <c r="IKJ42" s="31"/>
      <c r="IKK42" s="30"/>
      <c r="IKL42" s="31"/>
      <c r="IKM42" s="30"/>
      <c r="IKN42" s="31"/>
      <c r="IKO42" s="30"/>
      <c r="IKP42" s="31"/>
      <c r="IKQ42" s="30"/>
      <c r="IKR42" s="31"/>
      <c r="IKS42" s="30"/>
      <c r="IKT42" s="31"/>
      <c r="IKU42" s="30"/>
      <c r="IKV42" s="31"/>
      <c r="IKW42" s="30"/>
      <c r="IKX42" s="31"/>
      <c r="IKY42" s="30"/>
      <c r="IKZ42" s="31"/>
      <c r="ILA42" s="30"/>
      <c r="ILB42" s="31"/>
      <c r="ILC42" s="30"/>
      <c r="ILD42" s="31"/>
      <c r="ILE42" s="30"/>
      <c r="ILF42" s="31"/>
      <c r="ILG42" s="30"/>
      <c r="ILH42" s="31"/>
      <c r="ILI42" s="30"/>
      <c r="ILJ42" s="31"/>
      <c r="ILK42" s="30"/>
      <c r="ILL42" s="31"/>
      <c r="ILM42" s="30"/>
      <c r="ILN42" s="31"/>
      <c r="ILO42" s="30"/>
      <c r="ILP42" s="31"/>
      <c r="ILQ42" s="30"/>
      <c r="ILR42" s="31"/>
      <c r="ILS42" s="30"/>
      <c r="ILT42" s="31"/>
      <c r="ILU42" s="30"/>
      <c r="ILV42" s="31"/>
      <c r="ILW42" s="30"/>
      <c r="ILX42" s="31"/>
      <c r="ILY42" s="30"/>
      <c r="ILZ42" s="31"/>
      <c r="IMA42" s="30"/>
      <c r="IMB42" s="31"/>
      <c r="IMC42" s="30"/>
      <c r="IMD42" s="31"/>
      <c r="IME42" s="30"/>
      <c r="IMF42" s="31"/>
      <c r="IMG42" s="30"/>
      <c r="IMH42" s="31"/>
      <c r="IMI42" s="30"/>
      <c r="IMJ42" s="31"/>
      <c r="IMK42" s="30"/>
      <c r="IML42" s="31"/>
      <c r="IMM42" s="30"/>
      <c r="IMN42" s="31"/>
      <c r="IMO42" s="30"/>
      <c r="IMP42" s="31"/>
      <c r="IMQ42" s="30"/>
      <c r="IMR42" s="31"/>
      <c r="IMS42" s="30"/>
      <c r="IMT42" s="31"/>
      <c r="IMU42" s="30"/>
      <c r="IMV42" s="31"/>
      <c r="IMW42" s="30"/>
      <c r="IMX42" s="31"/>
      <c r="IMY42" s="30"/>
      <c r="IMZ42" s="31"/>
      <c r="INA42" s="30"/>
      <c r="INB42" s="31"/>
      <c r="INC42" s="30"/>
      <c r="IND42" s="31"/>
      <c r="INE42" s="30"/>
      <c r="INF42" s="31"/>
      <c r="ING42" s="30"/>
      <c r="INH42" s="31"/>
      <c r="INI42" s="30"/>
      <c r="INJ42" s="31"/>
      <c r="INK42" s="30"/>
      <c r="INL42" s="31"/>
      <c r="INM42" s="30"/>
      <c r="INN42" s="31"/>
      <c r="INO42" s="30"/>
      <c r="INP42" s="31"/>
      <c r="INQ42" s="30"/>
      <c r="INR42" s="31"/>
      <c r="INS42" s="30"/>
      <c r="INT42" s="31"/>
      <c r="INU42" s="30"/>
      <c r="INV42" s="31"/>
      <c r="INW42" s="30"/>
      <c r="INX42" s="31"/>
      <c r="INY42" s="30"/>
      <c r="INZ42" s="31"/>
      <c r="IOA42" s="30"/>
      <c r="IOB42" s="31"/>
      <c r="IOC42" s="30"/>
      <c r="IOD42" s="31"/>
      <c r="IOE42" s="30"/>
      <c r="IOF42" s="31"/>
      <c r="IOG42" s="30"/>
      <c r="IOH42" s="31"/>
      <c r="IOI42" s="30"/>
      <c r="IOJ42" s="31"/>
      <c r="IOK42" s="30"/>
      <c r="IOL42" s="31"/>
      <c r="IOM42" s="30"/>
      <c r="ION42" s="31"/>
      <c r="IOO42" s="30"/>
      <c r="IOP42" s="31"/>
      <c r="IOQ42" s="30"/>
      <c r="IOR42" s="31"/>
      <c r="IOS42" s="30"/>
      <c r="IOT42" s="31"/>
      <c r="IOU42" s="30"/>
      <c r="IOV42" s="31"/>
      <c r="IOW42" s="30"/>
      <c r="IOX42" s="31"/>
      <c r="IOY42" s="30"/>
      <c r="IOZ42" s="31"/>
      <c r="IPA42" s="30"/>
      <c r="IPB42" s="31"/>
      <c r="IPC42" s="30"/>
      <c r="IPD42" s="31"/>
      <c r="IPE42" s="30"/>
      <c r="IPF42" s="31"/>
      <c r="IPG42" s="30"/>
      <c r="IPH42" s="31"/>
      <c r="IPI42" s="30"/>
      <c r="IPJ42" s="31"/>
      <c r="IPK42" s="30"/>
      <c r="IPL42" s="31"/>
      <c r="IPM42" s="30"/>
      <c r="IPN42" s="31"/>
      <c r="IPO42" s="30"/>
      <c r="IPP42" s="31"/>
      <c r="IPQ42" s="30"/>
      <c r="IPR42" s="31"/>
      <c r="IPS42" s="30"/>
      <c r="IPT42" s="31"/>
      <c r="IPU42" s="30"/>
      <c r="IPV42" s="31"/>
      <c r="IPW42" s="30"/>
      <c r="IPX42" s="31"/>
      <c r="IPY42" s="30"/>
      <c r="IPZ42" s="31"/>
      <c r="IQA42" s="30"/>
      <c r="IQB42" s="31"/>
      <c r="IQC42" s="30"/>
      <c r="IQD42" s="31"/>
      <c r="IQE42" s="30"/>
      <c r="IQF42" s="31"/>
      <c r="IQG42" s="30"/>
      <c r="IQH42" s="31"/>
      <c r="IQI42" s="30"/>
      <c r="IQJ42" s="31"/>
      <c r="IQK42" s="30"/>
      <c r="IQL42" s="31"/>
      <c r="IQM42" s="30"/>
      <c r="IQN42" s="31"/>
      <c r="IQO42" s="30"/>
      <c r="IQP42" s="31"/>
      <c r="IQQ42" s="30"/>
      <c r="IQR42" s="31"/>
      <c r="IQS42" s="30"/>
      <c r="IQT42" s="31"/>
      <c r="IQU42" s="30"/>
      <c r="IQV42" s="31"/>
      <c r="IQW42" s="30"/>
      <c r="IQX42" s="31"/>
      <c r="IQY42" s="30"/>
      <c r="IQZ42" s="31"/>
      <c r="IRA42" s="30"/>
      <c r="IRB42" s="31"/>
      <c r="IRC42" s="30"/>
      <c r="IRD42" s="31"/>
      <c r="IRE42" s="30"/>
      <c r="IRF42" s="31"/>
      <c r="IRG42" s="30"/>
      <c r="IRH42" s="31"/>
      <c r="IRI42" s="30"/>
      <c r="IRJ42" s="31"/>
      <c r="IRK42" s="30"/>
      <c r="IRL42" s="31"/>
      <c r="IRM42" s="30"/>
      <c r="IRN42" s="31"/>
      <c r="IRO42" s="30"/>
      <c r="IRP42" s="31"/>
      <c r="IRQ42" s="30"/>
      <c r="IRR42" s="31"/>
      <c r="IRS42" s="30"/>
      <c r="IRT42" s="31"/>
      <c r="IRU42" s="30"/>
      <c r="IRV42" s="31"/>
      <c r="IRW42" s="30"/>
      <c r="IRX42" s="31"/>
      <c r="IRY42" s="30"/>
      <c r="IRZ42" s="31"/>
      <c r="ISA42" s="30"/>
      <c r="ISB42" s="31"/>
      <c r="ISC42" s="30"/>
      <c r="ISD42" s="31"/>
      <c r="ISE42" s="30"/>
      <c r="ISF42" s="31"/>
      <c r="ISG42" s="30"/>
      <c r="ISH42" s="31"/>
      <c r="ISI42" s="30"/>
      <c r="ISJ42" s="31"/>
      <c r="ISK42" s="30"/>
      <c r="ISL42" s="31"/>
      <c r="ISM42" s="30"/>
      <c r="ISN42" s="31"/>
      <c r="ISO42" s="30"/>
      <c r="ISP42" s="31"/>
      <c r="ISQ42" s="30"/>
      <c r="ISR42" s="31"/>
      <c r="ISS42" s="30"/>
      <c r="IST42" s="31"/>
      <c r="ISU42" s="30"/>
      <c r="ISV42" s="31"/>
      <c r="ISW42" s="30"/>
      <c r="ISX42" s="31"/>
      <c r="ISY42" s="30"/>
      <c r="ISZ42" s="31"/>
      <c r="ITA42" s="30"/>
      <c r="ITB42" s="31"/>
      <c r="ITC42" s="30"/>
      <c r="ITD42" s="31"/>
      <c r="ITE42" s="30"/>
      <c r="ITF42" s="31"/>
      <c r="ITG42" s="30"/>
      <c r="ITH42" s="31"/>
      <c r="ITI42" s="30"/>
      <c r="ITJ42" s="31"/>
      <c r="ITK42" s="30"/>
      <c r="ITL42" s="31"/>
      <c r="ITM42" s="30"/>
      <c r="ITN42" s="31"/>
      <c r="ITO42" s="30"/>
      <c r="ITP42" s="31"/>
      <c r="ITQ42" s="30"/>
      <c r="ITR42" s="31"/>
      <c r="ITS42" s="30"/>
      <c r="ITT42" s="31"/>
      <c r="ITU42" s="30"/>
      <c r="ITV42" s="31"/>
      <c r="ITW42" s="30"/>
      <c r="ITX42" s="31"/>
      <c r="ITY42" s="30"/>
      <c r="ITZ42" s="31"/>
      <c r="IUA42" s="30"/>
      <c r="IUB42" s="31"/>
      <c r="IUC42" s="30"/>
      <c r="IUD42" s="31"/>
      <c r="IUE42" s="30"/>
      <c r="IUF42" s="31"/>
      <c r="IUG42" s="30"/>
      <c r="IUH42" s="31"/>
      <c r="IUI42" s="30"/>
      <c r="IUJ42" s="31"/>
      <c r="IUK42" s="30"/>
      <c r="IUL42" s="31"/>
      <c r="IUM42" s="30"/>
      <c r="IUN42" s="31"/>
      <c r="IUO42" s="30"/>
      <c r="IUP42" s="31"/>
      <c r="IUQ42" s="30"/>
      <c r="IUR42" s="31"/>
      <c r="IUS42" s="30"/>
      <c r="IUT42" s="31"/>
      <c r="IUU42" s="30"/>
      <c r="IUV42" s="31"/>
      <c r="IUW42" s="30"/>
      <c r="IUX42" s="31"/>
      <c r="IUY42" s="30"/>
      <c r="IUZ42" s="31"/>
      <c r="IVA42" s="30"/>
      <c r="IVB42" s="31"/>
      <c r="IVC42" s="30"/>
      <c r="IVD42" s="31"/>
      <c r="IVE42" s="30"/>
      <c r="IVF42" s="31"/>
      <c r="IVG42" s="30"/>
      <c r="IVH42" s="31"/>
      <c r="IVI42" s="30"/>
      <c r="IVJ42" s="31"/>
      <c r="IVK42" s="30"/>
      <c r="IVL42" s="31"/>
      <c r="IVM42" s="30"/>
      <c r="IVN42" s="31"/>
      <c r="IVO42" s="30"/>
      <c r="IVP42" s="31"/>
      <c r="IVQ42" s="30"/>
      <c r="IVR42" s="31"/>
      <c r="IVS42" s="30"/>
      <c r="IVT42" s="31"/>
      <c r="IVU42" s="30"/>
      <c r="IVV42" s="31"/>
      <c r="IVW42" s="30"/>
      <c r="IVX42" s="31"/>
      <c r="IVY42" s="30"/>
      <c r="IVZ42" s="31"/>
      <c r="IWA42" s="30"/>
      <c r="IWB42" s="31"/>
      <c r="IWC42" s="30"/>
      <c r="IWD42" s="31"/>
      <c r="IWE42" s="30"/>
      <c r="IWF42" s="31"/>
      <c r="IWG42" s="30"/>
      <c r="IWH42" s="31"/>
      <c r="IWI42" s="30"/>
      <c r="IWJ42" s="31"/>
      <c r="IWK42" s="30"/>
      <c r="IWL42" s="31"/>
      <c r="IWM42" s="30"/>
      <c r="IWN42" s="31"/>
      <c r="IWO42" s="30"/>
      <c r="IWP42" s="31"/>
      <c r="IWQ42" s="30"/>
      <c r="IWR42" s="31"/>
      <c r="IWS42" s="30"/>
      <c r="IWT42" s="31"/>
      <c r="IWU42" s="30"/>
      <c r="IWV42" s="31"/>
      <c r="IWW42" s="30"/>
      <c r="IWX42" s="31"/>
      <c r="IWY42" s="30"/>
      <c r="IWZ42" s="31"/>
      <c r="IXA42" s="30"/>
      <c r="IXB42" s="31"/>
      <c r="IXC42" s="30"/>
      <c r="IXD42" s="31"/>
      <c r="IXE42" s="30"/>
      <c r="IXF42" s="31"/>
      <c r="IXG42" s="30"/>
      <c r="IXH42" s="31"/>
      <c r="IXI42" s="30"/>
      <c r="IXJ42" s="31"/>
      <c r="IXK42" s="30"/>
      <c r="IXL42" s="31"/>
      <c r="IXM42" s="30"/>
      <c r="IXN42" s="31"/>
      <c r="IXO42" s="30"/>
      <c r="IXP42" s="31"/>
      <c r="IXQ42" s="30"/>
      <c r="IXR42" s="31"/>
      <c r="IXS42" s="30"/>
      <c r="IXT42" s="31"/>
      <c r="IXU42" s="30"/>
      <c r="IXV42" s="31"/>
      <c r="IXW42" s="30"/>
      <c r="IXX42" s="31"/>
      <c r="IXY42" s="30"/>
      <c r="IXZ42" s="31"/>
      <c r="IYA42" s="30"/>
      <c r="IYB42" s="31"/>
      <c r="IYC42" s="30"/>
      <c r="IYD42" s="31"/>
      <c r="IYE42" s="30"/>
      <c r="IYF42" s="31"/>
      <c r="IYG42" s="30"/>
      <c r="IYH42" s="31"/>
      <c r="IYI42" s="30"/>
      <c r="IYJ42" s="31"/>
      <c r="IYK42" s="30"/>
      <c r="IYL42" s="31"/>
      <c r="IYM42" s="30"/>
      <c r="IYN42" s="31"/>
      <c r="IYO42" s="30"/>
      <c r="IYP42" s="31"/>
      <c r="IYQ42" s="30"/>
      <c r="IYR42" s="31"/>
      <c r="IYS42" s="30"/>
      <c r="IYT42" s="31"/>
      <c r="IYU42" s="30"/>
      <c r="IYV42" s="31"/>
      <c r="IYW42" s="30"/>
      <c r="IYX42" s="31"/>
      <c r="IYY42" s="30"/>
      <c r="IYZ42" s="31"/>
      <c r="IZA42" s="30"/>
      <c r="IZB42" s="31"/>
      <c r="IZC42" s="30"/>
      <c r="IZD42" s="31"/>
      <c r="IZE42" s="30"/>
      <c r="IZF42" s="31"/>
      <c r="IZG42" s="30"/>
      <c r="IZH42" s="31"/>
      <c r="IZI42" s="30"/>
      <c r="IZJ42" s="31"/>
      <c r="IZK42" s="30"/>
      <c r="IZL42" s="31"/>
      <c r="IZM42" s="30"/>
      <c r="IZN42" s="31"/>
      <c r="IZO42" s="30"/>
      <c r="IZP42" s="31"/>
      <c r="IZQ42" s="30"/>
      <c r="IZR42" s="31"/>
      <c r="IZS42" s="30"/>
      <c r="IZT42" s="31"/>
      <c r="IZU42" s="30"/>
      <c r="IZV42" s="31"/>
      <c r="IZW42" s="30"/>
      <c r="IZX42" s="31"/>
      <c r="IZY42" s="30"/>
      <c r="IZZ42" s="31"/>
      <c r="JAA42" s="30"/>
      <c r="JAB42" s="31"/>
      <c r="JAC42" s="30"/>
      <c r="JAD42" s="31"/>
      <c r="JAE42" s="30"/>
      <c r="JAF42" s="31"/>
      <c r="JAG42" s="30"/>
      <c r="JAH42" s="31"/>
      <c r="JAI42" s="30"/>
      <c r="JAJ42" s="31"/>
      <c r="JAK42" s="30"/>
      <c r="JAL42" s="31"/>
      <c r="JAM42" s="30"/>
      <c r="JAN42" s="31"/>
      <c r="JAO42" s="30"/>
      <c r="JAP42" s="31"/>
      <c r="JAQ42" s="30"/>
      <c r="JAR42" s="31"/>
      <c r="JAS42" s="30"/>
      <c r="JAT42" s="31"/>
      <c r="JAU42" s="30"/>
      <c r="JAV42" s="31"/>
      <c r="JAW42" s="30"/>
      <c r="JAX42" s="31"/>
      <c r="JAY42" s="30"/>
      <c r="JAZ42" s="31"/>
      <c r="JBA42" s="30"/>
      <c r="JBB42" s="31"/>
      <c r="JBC42" s="30"/>
      <c r="JBD42" s="31"/>
      <c r="JBE42" s="30"/>
      <c r="JBF42" s="31"/>
      <c r="JBG42" s="30"/>
      <c r="JBH42" s="31"/>
      <c r="JBI42" s="30"/>
      <c r="JBJ42" s="31"/>
      <c r="JBK42" s="30"/>
      <c r="JBL42" s="31"/>
      <c r="JBM42" s="30"/>
      <c r="JBN42" s="31"/>
      <c r="JBO42" s="30"/>
      <c r="JBP42" s="31"/>
      <c r="JBQ42" s="30"/>
      <c r="JBR42" s="31"/>
      <c r="JBS42" s="30"/>
      <c r="JBT42" s="31"/>
      <c r="JBU42" s="30"/>
      <c r="JBV42" s="31"/>
      <c r="JBW42" s="30"/>
      <c r="JBX42" s="31"/>
      <c r="JBY42" s="30"/>
      <c r="JBZ42" s="31"/>
      <c r="JCA42" s="30"/>
      <c r="JCB42" s="31"/>
      <c r="JCC42" s="30"/>
      <c r="JCD42" s="31"/>
      <c r="JCE42" s="30"/>
      <c r="JCF42" s="31"/>
      <c r="JCG42" s="30"/>
      <c r="JCH42" s="31"/>
      <c r="JCI42" s="30"/>
      <c r="JCJ42" s="31"/>
      <c r="JCK42" s="30"/>
      <c r="JCL42" s="31"/>
      <c r="JCM42" s="30"/>
      <c r="JCN42" s="31"/>
      <c r="JCO42" s="30"/>
      <c r="JCP42" s="31"/>
      <c r="JCQ42" s="30"/>
      <c r="JCR42" s="31"/>
      <c r="JCS42" s="30"/>
      <c r="JCT42" s="31"/>
      <c r="JCU42" s="30"/>
      <c r="JCV42" s="31"/>
      <c r="JCW42" s="30"/>
      <c r="JCX42" s="31"/>
      <c r="JCY42" s="30"/>
      <c r="JCZ42" s="31"/>
      <c r="JDA42" s="30"/>
      <c r="JDB42" s="31"/>
      <c r="JDC42" s="30"/>
      <c r="JDD42" s="31"/>
      <c r="JDE42" s="30"/>
      <c r="JDF42" s="31"/>
      <c r="JDG42" s="30"/>
      <c r="JDH42" s="31"/>
      <c r="JDI42" s="30"/>
      <c r="JDJ42" s="31"/>
      <c r="JDK42" s="30"/>
      <c r="JDL42" s="31"/>
      <c r="JDM42" s="30"/>
      <c r="JDN42" s="31"/>
      <c r="JDO42" s="30"/>
      <c r="JDP42" s="31"/>
      <c r="JDQ42" s="30"/>
      <c r="JDR42" s="31"/>
      <c r="JDS42" s="30"/>
      <c r="JDT42" s="31"/>
      <c r="JDU42" s="30"/>
      <c r="JDV42" s="31"/>
      <c r="JDW42" s="30"/>
      <c r="JDX42" s="31"/>
      <c r="JDY42" s="30"/>
      <c r="JDZ42" s="31"/>
      <c r="JEA42" s="30"/>
      <c r="JEB42" s="31"/>
      <c r="JEC42" s="30"/>
      <c r="JED42" s="31"/>
      <c r="JEE42" s="30"/>
      <c r="JEF42" s="31"/>
      <c r="JEG42" s="30"/>
      <c r="JEH42" s="31"/>
      <c r="JEI42" s="30"/>
      <c r="JEJ42" s="31"/>
      <c r="JEK42" s="30"/>
      <c r="JEL42" s="31"/>
      <c r="JEM42" s="30"/>
      <c r="JEN42" s="31"/>
      <c r="JEO42" s="30"/>
      <c r="JEP42" s="31"/>
      <c r="JEQ42" s="30"/>
      <c r="JER42" s="31"/>
      <c r="JES42" s="30"/>
      <c r="JET42" s="31"/>
      <c r="JEU42" s="30"/>
      <c r="JEV42" s="31"/>
      <c r="JEW42" s="30"/>
      <c r="JEX42" s="31"/>
      <c r="JEY42" s="30"/>
      <c r="JEZ42" s="31"/>
      <c r="JFA42" s="30"/>
      <c r="JFB42" s="31"/>
      <c r="JFC42" s="30"/>
      <c r="JFD42" s="31"/>
      <c r="JFE42" s="30"/>
      <c r="JFF42" s="31"/>
      <c r="JFG42" s="30"/>
      <c r="JFH42" s="31"/>
      <c r="JFI42" s="30"/>
      <c r="JFJ42" s="31"/>
      <c r="JFK42" s="30"/>
      <c r="JFL42" s="31"/>
      <c r="JFM42" s="30"/>
      <c r="JFN42" s="31"/>
      <c r="JFO42" s="30"/>
      <c r="JFP42" s="31"/>
      <c r="JFQ42" s="30"/>
      <c r="JFR42" s="31"/>
      <c r="JFS42" s="30"/>
      <c r="JFT42" s="31"/>
      <c r="JFU42" s="30"/>
      <c r="JFV42" s="31"/>
      <c r="JFW42" s="30"/>
      <c r="JFX42" s="31"/>
      <c r="JFY42" s="30"/>
      <c r="JFZ42" s="31"/>
      <c r="JGA42" s="30"/>
      <c r="JGB42" s="31"/>
      <c r="JGC42" s="30"/>
      <c r="JGD42" s="31"/>
      <c r="JGE42" s="30"/>
      <c r="JGF42" s="31"/>
      <c r="JGG42" s="30"/>
      <c r="JGH42" s="31"/>
      <c r="JGI42" s="30"/>
      <c r="JGJ42" s="31"/>
      <c r="JGK42" s="30"/>
      <c r="JGL42" s="31"/>
      <c r="JGM42" s="30"/>
      <c r="JGN42" s="31"/>
      <c r="JGO42" s="30"/>
      <c r="JGP42" s="31"/>
      <c r="JGQ42" s="30"/>
      <c r="JGR42" s="31"/>
      <c r="JGS42" s="30"/>
      <c r="JGT42" s="31"/>
      <c r="JGU42" s="30"/>
      <c r="JGV42" s="31"/>
      <c r="JGW42" s="30"/>
      <c r="JGX42" s="31"/>
      <c r="JGY42" s="30"/>
      <c r="JGZ42" s="31"/>
      <c r="JHA42" s="30"/>
      <c r="JHB42" s="31"/>
      <c r="JHC42" s="30"/>
      <c r="JHD42" s="31"/>
      <c r="JHE42" s="30"/>
      <c r="JHF42" s="31"/>
      <c r="JHG42" s="30"/>
      <c r="JHH42" s="31"/>
      <c r="JHI42" s="30"/>
      <c r="JHJ42" s="31"/>
      <c r="JHK42" s="30"/>
      <c r="JHL42" s="31"/>
      <c r="JHM42" s="30"/>
      <c r="JHN42" s="31"/>
      <c r="JHO42" s="30"/>
      <c r="JHP42" s="31"/>
      <c r="JHQ42" s="30"/>
      <c r="JHR42" s="31"/>
      <c r="JHS42" s="30"/>
      <c r="JHT42" s="31"/>
      <c r="JHU42" s="30"/>
      <c r="JHV42" s="31"/>
      <c r="JHW42" s="30"/>
      <c r="JHX42" s="31"/>
      <c r="JHY42" s="30"/>
      <c r="JHZ42" s="31"/>
      <c r="JIA42" s="30"/>
      <c r="JIB42" s="31"/>
      <c r="JIC42" s="30"/>
      <c r="JID42" s="31"/>
      <c r="JIE42" s="30"/>
      <c r="JIF42" s="31"/>
      <c r="JIG42" s="30"/>
      <c r="JIH42" s="31"/>
      <c r="JII42" s="30"/>
      <c r="JIJ42" s="31"/>
      <c r="JIK42" s="30"/>
      <c r="JIL42" s="31"/>
      <c r="JIM42" s="30"/>
      <c r="JIN42" s="31"/>
      <c r="JIO42" s="30"/>
      <c r="JIP42" s="31"/>
      <c r="JIQ42" s="30"/>
      <c r="JIR42" s="31"/>
      <c r="JIS42" s="30"/>
      <c r="JIT42" s="31"/>
      <c r="JIU42" s="30"/>
      <c r="JIV42" s="31"/>
      <c r="JIW42" s="30"/>
      <c r="JIX42" s="31"/>
      <c r="JIY42" s="30"/>
      <c r="JIZ42" s="31"/>
      <c r="JJA42" s="30"/>
      <c r="JJB42" s="31"/>
      <c r="JJC42" s="30"/>
      <c r="JJD42" s="31"/>
      <c r="JJE42" s="30"/>
      <c r="JJF42" s="31"/>
      <c r="JJG42" s="30"/>
      <c r="JJH42" s="31"/>
      <c r="JJI42" s="30"/>
      <c r="JJJ42" s="31"/>
      <c r="JJK42" s="30"/>
      <c r="JJL42" s="31"/>
      <c r="JJM42" s="30"/>
      <c r="JJN42" s="31"/>
      <c r="JJO42" s="30"/>
      <c r="JJP42" s="31"/>
      <c r="JJQ42" s="30"/>
      <c r="JJR42" s="31"/>
      <c r="JJS42" s="30"/>
      <c r="JJT42" s="31"/>
      <c r="JJU42" s="30"/>
      <c r="JJV42" s="31"/>
      <c r="JJW42" s="30"/>
      <c r="JJX42" s="31"/>
      <c r="JJY42" s="30"/>
      <c r="JJZ42" s="31"/>
      <c r="JKA42" s="30"/>
      <c r="JKB42" s="31"/>
      <c r="JKC42" s="30"/>
      <c r="JKD42" s="31"/>
      <c r="JKE42" s="30"/>
      <c r="JKF42" s="31"/>
      <c r="JKG42" s="30"/>
      <c r="JKH42" s="31"/>
      <c r="JKI42" s="30"/>
      <c r="JKJ42" s="31"/>
      <c r="JKK42" s="30"/>
      <c r="JKL42" s="31"/>
      <c r="JKM42" s="30"/>
      <c r="JKN42" s="31"/>
      <c r="JKO42" s="30"/>
      <c r="JKP42" s="31"/>
      <c r="JKQ42" s="30"/>
      <c r="JKR42" s="31"/>
      <c r="JKS42" s="30"/>
      <c r="JKT42" s="31"/>
      <c r="JKU42" s="30"/>
      <c r="JKV42" s="31"/>
      <c r="JKW42" s="30"/>
      <c r="JKX42" s="31"/>
      <c r="JKY42" s="30"/>
      <c r="JKZ42" s="31"/>
      <c r="JLA42" s="30"/>
      <c r="JLB42" s="31"/>
      <c r="JLC42" s="30"/>
      <c r="JLD42" s="31"/>
      <c r="JLE42" s="30"/>
      <c r="JLF42" s="31"/>
      <c r="JLG42" s="30"/>
      <c r="JLH42" s="31"/>
      <c r="JLI42" s="30"/>
      <c r="JLJ42" s="31"/>
      <c r="JLK42" s="30"/>
      <c r="JLL42" s="31"/>
      <c r="JLM42" s="30"/>
      <c r="JLN42" s="31"/>
      <c r="JLO42" s="30"/>
      <c r="JLP42" s="31"/>
      <c r="JLQ42" s="30"/>
      <c r="JLR42" s="31"/>
      <c r="JLS42" s="30"/>
      <c r="JLT42" s="31"/>
      <c r="JLU42" s="30"/>
      <c r="JLV42" s="31"/>
      <c r="JLW42" s="30"/>
      <c r="JLX42" s="31"/>
      <c r="JLY42" s="30"/>
      <c r="JLZ42" s="31"/>
      <c r="JMA42" s="30"/>
      <c r="JMB42" s="31"/>
      <c r="JMC42" s="30"/>
      <c r="JMD42" s="31"/>
      <c r="JME42" s="30"/>
      <c r="JMF42" s="31"/>
      <c r="JMG42" s="30"/>
      <c r="JMH42" s="31"/>
      <c r="JMI42" s="30"/>
      <c r="JMJ42" s="31"/>
      <c r="JMK42" s="30"/>
      <c r="JML42" s="31"/>
      <c r="JMM42" s="30"/>
      <c r="JMN42" s="31"/>
      <c r="JMO42" s="30"/>
      <c r="JMP42" s="31"/>
      <c r="JMQ42" s="30"/>
      <c r="JMR42" s="31"/>
      <c r="JMS42" s="30"/>
      <c r="JMT42" s="31"/>
      <c r="JMU42" s="30"/>
      <c r="JMV42" s="31"/>
      <c r="JMW42" s="30"/>
      <c r="JMX42" s="31"/>
      <c r="JMY42" s="30"/>
      <c r="JMZ42" s="31"/>
      <c r="JNA42" s="30"/>
      <c r="JNB42" s="31"/>
      <c r="JNC42" s="30"/>
      <c r="JND42" s="31"/>
      <c r="JNE42" s="30"/>
      <c r="JNF42" s="31"/>
      <c r="JNG42" s="30"/>
      <c r="JNH42" s="31"/>
      <c r="JNI42" s="30"/>
      <c r="JNJ42" s="31"/>
      <c r="JNK42" s="30"/>
      <c r="JNL42" s="31"/>
      <c r="JNM42" s="30"/>
      <c r="JNN42" s="31"/>
      <c r="JNO42" s="30"/>
      <c r="JNP42" s="31"/>
      <c r="JNQ42" s="30"/>
      <c r="JNR42" s="31"/>
      <c r="JNS42" s="30"/>
      <c r="JNT42" s="31"/>
      <c r="JNU42" s="30"/>
      <c r="JNV42" s="31"/>
      <c r="JNW42" s="30"/>
      <c r="JNX42" s="31"/>
      <c r="JNY42" s="30"/>
      <c r="JNZ42" s="31"/>
      <c r="JOA42" s="30"/>
      <c r="JOB42" s="31"/>
      <c r="JOC42" s="30"/>
      <c r="JOD42" s="31"/>
      <c r="JOE42" s="30"/>
      <c r="JOF42" s="31"/>
      <c r="JOG42" s="30"/>
      <c r="JOH42" s="31"/>
      <c r="JOI42" s="30"/>
      <c r="JOJ42" s="31"/>
      <c r="JOK42" s="30"/>
      <c r="JOL42" s="31"/>
      <c r="JOM42" s="30"/>
      <c r="JON42" s="31"/>
      <c r="JOO42" s="30"/>
      <c r="JOP42" s="31"/>
      <c r="JOQ42" s="30"/>
      <c r="JOR42" s="31"/>
      <c r="JOS42" s="30"/>
      <c r="JOT42" s="31"/>
      <c r="JOU42" s="30"/>
      <c r="JOV42" s="31"/>
      <c r="JOW42" s="30"/>
      <c r="JOX42" s="31"/>
      <c r="JOY42" s="30"/>
      <c r="JOZ42" s="31"/>
      <c r="JPA42" s="30"/>
      <c r="JPB42" s="31"/>
      <c r="JPC42" s="30"/>
      <c r="JPD42" s="31"/>
      <c r="JPE42" s="30"/>
      <c r="JPF42" s="31"/>
      <c r="JPG42" s="30"/>
      <c r="JPH42" s="31"/>
      <c r="JPI42" s="30"/>
      <c r="JPJ42" s="31"/>
      <c r="JPK42" s="30"/>
      <c r="JPL42" s="31"/>
      <c r="JPM42" s="30"/>
      <c r="JPN42" s="31"/>
      <c r="JPO42" s="30"/>
      <c r="JPP42" s="31"/>
      <c r="JPQ42" s="30"/>
      <c r="JPR42" s="31"/>
      <c r="JPS42" s="30"/>
      <c r="JPT42" s="31"/>
      <c r="JPU42" s="30"/>
      <c r="JPV42" s="31"/>
      <c r="JPW42" s="30"/>
      <c r="JPX42" s="31"/>
      <c r="JPY42" s="30"/>
      <c r="JPZ42" s="31"/>
      <c r="JQA42" s="30"/>
      <c r="JQB42" s="31"/>
      <c r="JQC42" s="30"/>
      <c r="JQD42" s="31"/>
      <c r="JQE42" s="30"/>
      <c r="JQF42" s="31"/>
      <c r="JQG42" s="30"/>
      <c r="JQH42" s="31"/>
      <c r="JQI42" s="30"/>
      <c r="JQJ42" s="31"/>
      <c r="JQK42" s="30"/>
      <c r="JQL42" s="31"/>
      <c r="JQM42" s="30"/>
      <c r="JQN42" s="31"/>
      <c r="JQO42" s="30"/>
      <c r="JQP42" s="31"/>
      <c r="JQQ42" s="30"/>
      <c r="JQR42" s="31"/>
      <c r="JQS42" s="30"/>
      <c r="JQT42" s="31"/>
      <c r="JQU42" s="30"/>
      <c r="JQV42" s="31"/>
      <c r="JQW42" s="30"/>
      <c r="JQX42" s="31"/>
      <c r="JQY42" s="30"/>
      <c r="JQZ42" s="31"/>
      <c r="JRA42" s="30"/>
      <c r="JRB42" s="31"/>
      <c r="JRC42" s="30"/>
      <c r="JRD42" s="31"/>
      <c r="JRE42" s="30"/>
      <c r="JRF42" s="31"/>
      <c r="JRG42" s="30"/>
      <c r="JRH42" s="31"/>
      <c r="JRI42" s="30"/>
      <c r="JRJ42" s="31"/>
      <c r="JRK42" s="30"/>
      <c r="JRL42" s="31"/>
      <c r="JRM42" s="30"/>
      <c r="JRN42" s="31"/>
      <c r="JRO42" s="30"/>
      <c r="JRP42" s="31"/>
      <c r="JRQ42" s="30"/>
      <c r="JRR42" s="31"/>
      <c r="JRS42" s="30"/>
      <c r="JRT42" s="31"/>
      <c r="JRU42" s="30"/>
      <c r="JRV42" s="31"/>
      <c r="JRW42" s="30"/>
      <c r="JRX42" s="31"/>
      <c r="JRY42" s="30"/>
      <c r="JRZ42" s="31"/>
      <c r="JSA42" s="30"/>
      <c r="JSB42" s="31"/>
      <c r="JSC42" s="30"/>
      <c r="JSD42" s="31"/>
      <c r="JSE42" s="30"/>
      <c r="JSF42" s="31"/>
      <c r="JSG42" s="30"/>
      <c r="JSH42" s="31"/>
      <c r="JSI42" s="30"/>
      <c r="JSJ42" s="31"/>
      <c r="JSK42" s="30"/>
      <c r="JSL42" s="31"/>
      <c r="JSM42" s="30"/>
      <c r="JSN42" s="31"/>
      <c r="JSO42" s="30"/>
      <c r="JSP42" s="31"/>
      <c r="JSQ42" s="30"/>
      <c r="JSR42" s="31"/>
      <c r="JSS42" s="30"/>
      <c r="JST42" s="31"/>
      <c r="JSU42" s="30"/>
      <c r="JSV42" s="31"/>
      <c r="JSW42" s="30"/>
      <c r="JSX42" s="31"/>
      <c r="JSY42" s="30"/>
      <c r="JSZ42" s="31"/>
      <c r="JTA42" s="30"/>
      <c r="JTB42" s="31"/>
      <c r="JTC42" s="30"/>
      <c r="JTD42" s="31"/>
      <c r="JTE42" s="30"/>
      <c r="JTF42" s="31"/>
      <c r="JTG42" s="30"/>
      <c r="JTH42" s="31"/>
      <c r="JTI42" s="30"/>
      <c r="JTJ42" s="31"/>
      <c r="JTK42" s="30"/>
      <c r="JTL42" s="31"/>
      <c r="JTM42" s="30"/>
      <c r="JTN42" s="31"/>
      <c r="JTO42" s="30"/>
      <c r="JTP42" s="31"/>
      <c r="JTQ42" s="30"/>
      <c r="JTR42" s="31"/>
      <c r="JTS42" s="30"/>
      <c r="JTT42" s="31"/>
      <c r="JTU42" s="30"/>
      <c r="JTV42" s="31"/>
      <c r="JTW42" s="30"/>
      <c r="JTX42" s="31"/>
      <c r="JTY42" s="30"/>
      <c r="JTZ42" s="31"/>
      <c r="JUA42" s="30"/>
      <c r="JUB42" s="31"/>
      <c r="JUC42" s="30"/>
      <c r="JUD42" s="31"/>
      <c r="JUE42" s="30"/>
      <c r="JUF42" s="31"/>
      <c r="JUG42" s="30"/>
      <c r="JUH42" s="31"/>
      <c r="JUI42" s="30"/>
      <c r="JUJ42" s="31"/>
      <c r="JUK42" s="30"/>
      <c r="JUL42" s="31"/>
      <c r="JUM42" s="30"/>
      <c r="JUN42" s="31"/>
      <c r="JUO42" s="30"/>
      <c r="JUP42" s="31"/>
      <c r="JUQ42" s="30"/>
      <c r="JUR42" s="31"/>
      <c r="JUS42" s="30"/>
      <c r="JUT42" s="31"/>
      <c r="JUU42" s="30"/>
      <c r="JUV42" s="31"/>
      <c r="JUW42" s="30"/>
      <c r="JUX42" s="31"/>
      <c r="JUY42" s="30"/>
      <c r="JUZ42" s="31"/>
      <c r="JVA42" s="30"/>
      <c r="JVB42" s="31"/>
      <c r="JVC42" s="30"/>
      <c r="JVD42" s="31"/>
      <c r="JVE42" s="30"/>
      <c r="JVF42" s="31"/>
      <c r="JVG42" s="30"/>
      <c r="JVH42" s="31"/>
      <c r="JVI42" s="30"/>
      <c r="JVJ42" s="31"/>
      <c r="JVK42" s="30"/>
      <c r="JVL42" s="31"/>
      <c r="JVM42" s="30"/>
      <c r="JVN42" s="31"/>
      <c r="JVO42" s="30"/>
      <c r="JVP42" s="31"/>
      <c r="JVQ42" s="30"/>
      <c r="JVR42" s="31"/>
      <c r="JVS42" s="30"/>
      <c r="JVT42" s="31"/>
      <c r="JVU42" s="30"/>
      <c r="JVV42" s="31"/>
      <c r="JVW42" s="30"/>
      <c r="JVX42" s="31"/>
      <c r="JVY42" s="30"/>
      <c r="JVZ42" s="31"/>
      <c r="JWA42" s="30"/>
      <c r="JWB42" s="31"/>
      <c r="JWC42" s="30"/>
      <c r="JWD42" s="31"/>
      <c r="JWE42" s="30"/>
      <c r="JWF42" s="31"/>
      <c r="JWG42" s="30"/>
      <c r="JWH42" s="31"/>
      <c r="JWI42" s="30"/>
      <c r="JWJ42" s="31"/>
      <c r="JWK42" s="30"/>
      <c r="JWL42" s="31"/>
      <c r="JWM42" s="30"/>
      <c r="JWN42" s="31"/>
      <c r="JWO42" s="30"/>
      <c r="JWP42" s="31"/>
      <c r="JWQ42" s="30"/>
      <c r="JWR42" s="31"/>
      <c r="JWS42" s="30"/>
      <c r="JWT42" s="31"/>
      <c r="JWU42" s="30"/>
      <c r="JWV42" s="31"/>
      <c r="JWW42" s="30"/>
      <c r="JWX42" s="31"/>
      <c r="JWY42" s="30"/>
      <c r="JWZ42" s="31"/>
      <c r="JXA42" s="30"/>
      <c r="JXB42" s="31"/>
      <c r="JXC42" s="30"/>
      <c r="JXD42" s="31"/>
      <c r="JXE42" s="30"/>
      <c r="JXF42" s="31"/>
      <c r="JXG42" s="30"/>
      <c r="JXH42" s="31"/>
      <c r="JXI42" s="30"/>
      <c r="JXJ42" s="31"/>
      <c r="JXK42" s="30"/>
      <c r="JXL42" s="31"/>
      <c r="JXM42" s="30"/>
      <c r="JXN42" s="31"/>
      <c r="JXO42" s="30"/>
      <c r="JXP42" s="31"/>
      <c r="JXQ42" s="30"/>
      <c r="JXR42" s="31"/>
      <c r="JXS42" s="30"/>
      <c r="JXT42" s="31"/>
      <c r="JXU42" s="30"/>
      <c r="JXV42" s="31"/>
      <c r="JXW42" s="30"/>
      <c r="JXX42" s="31"/>
      <c r="JXY42" s="30"/>
      <c r="JXZ42" s="31"/>
      <c r="JYA42" s="30"/>
      <c r="JYB42" s="31"/>
      <c r="JYC42" s="30"/>
      <c r="JYD42" s="31"/>
      <c r="JYE42" s="30"/>
      <c r="JYF42" s="31"/>
      <c r="JYG42" s="30"/>
      <c r="JYH42" s="31"/>
      <c r="JYI42" s="30"/>
      <c r="JYJ42" s="31"/>
      <c r="JYK42" s="30"/>
      <c r="JYL42" s="31"/>
      <c r="JYM42" s="30"/>
      <c r="JYN42" s="31"/>
      <c r="JYO42" s="30"/>
      <c r="JYP42" s="31"/>
      <c r="JYQ42" s="30"/>
      <c r="JYR42" s="31"/>
      <c r="JYS42" s="30"/>
      <c r="JYT42" s="31"/>
      <c r="JYU42" s="30"/>
      <c r="JYV42" s="31"/>
      <c r="JYW42" s="30"/>
      <c r="JYX42" s="31"/>
      <c r="JYY42" s="30"/>
      <c r="JYZ42" s="31"/>
      <c r="JZA42" s="30"/>
      <c r="JZB42" s="31"/>
      <c r="JZC42" s="30"/>
      <c r="JZD42" s="31"/>
      <c r="JZE42" s="30"/>
      <c r="JZF42" s="31"/>
      <c r="JZG42" s="30"/>
      <c r="JZH42" s="31"/>
      <c r="JZI42" s="30"/>
      <c r="JZJ42" s="31"/>
      <c r="JZK42" s="30"/>
      <c r="JZL42" s="31"/>
      <c r="JZM42" s="30"/>
      <c r="JZN42" s="31"/>
      <c r="JZO42" s="30"/>
      <c r="JZP42" s="31"/>
      <c r="JZQ42" s="30"/>
      <c r="JZR42" s="31"/>
      <c r="JZS42" s="30"/>
      <c r="JZT42" s="31"/>
      <c r="JZU42" s="30"/>
      <c r="JZV42" s="31"/>
      <c r="JZW42" s="30"/>
      <c r="JZX42" s="31"/>
      <c r="JZY42" s="30"/>
      <c r="JZZ42" s="31"/>
      <c r="KAA42" s="30"/>
      <c r="KAB42" s="31"/>
      <c r="KAC42" s="30"/>
      <c r="KAD42" s="31"/>
      <c r="KAE42" s="30"/>
      <c r="KAF42" s="31"/>
      <c r="KAG42" s="30"/>
      <c r="KAH42" s="31"/>
      <c r="KAI42" s="30"/>
      <c r="KAJ42" s="31"/>
      <c r="KAK42" s="30"/>
      <c r="KAL42" s="31"/>
      <c r="KAM42" s="30"/>
      <c r="KAN42" s="31"/>
      <c r="KAO42" s="30"/>
      <c r="KAP42" s="31"/>
      <c r="KAQ42" s="30"/>
      <c r="KAR42" s="31"/>
      <c r="KAS42" s="30"/>
      <c r="KAT42" s="31"/>
      <c r="KAU42" s="30"/>
      <c r="KAV42" s="31"/>
      <c r="KAW42" s="30"/>
      <c r="KAX42" s="31"/>
      <c r="KAY42" s="30"/>
      <c r="KAZ42" s="31"/>
      <c r="KBA42" s="30"/>
      <c r="KBB42" s="31"/>
      <c r="KBC42" s="30"/>
      <c r="KBD42" s="31"/>
      <c r="KBE42" s="30"/>
      <c r="KBF42" s="31"/>
      <c r="KBG42" s="30"/>
      <c r="KBH42" s="31"/>
      <c r="KBI42" s="30"/>
      <c r="KBJ42" s="31"/>
      <c r="KBK42" s="30"/>
      <c r="KBL42" s="31"/>
      <c r="KBM42" s="30"/>
      <c r="KBN42" s="31"/>
      <c r="KBO42" s="30"/>
      <c r="KBP42" s="31"/>
      <c r="KBQ42" s="30"/>
      <c r="KBR42" s="31"/>
      <c r="KBS42" s="30"/>
      <c r="KBT42" s="31"/>
      <c r="KBU42" s="30"/>
      <c r="KBV42" s="31"/>
      <c r="KBW42" s="30"/>
      <c r="KBX42" s="31"/>
      <c r="KBY42" s="30"/>
      <c r="KBZ42" s="31"/>
      <c r="KCA42" s="30"/>
      <c r="KCB42" s="31"/>
      <c r="KCC42" s="30"/>
      <c r="KCD42" s="31"/>
      <c r="KCE42" s="30"/>
      <c r="KCF42" s="31"/>
      <c r="KCG42" s="30"/>
      <c r="KCH42" s="31"/>
      <c r="KCI42" s="30"/>
      <c r="KCJ42" s="31"/>
      <c r="KCK42" s="30"/>
      <c r="KCL42" s="31"/>
      <c r="KCM42" s="30"/>
      <c r="KCN42" s="31"/>
      <c r="KCO42" s="30"/>
      <c r="KCP42" s="31"/>
      <c r="KCQ42" s="30"/>
      <c r="KCR42" s="31"/>
      <c r="KCS42" s="30"/>
      <c r="KCT42" s="31"/>
      <c r="KCU42" s="30"/>
      <c r="KCV42" s="31"/>
      <c r="KCW42" s="30"/>
      <c r="KCX42" s="31"/>
      <c r="KCY42" s="30"/>
      <c r="KCZ42" s="31"/>
      <c r="KDA42" s="30"/>
      <c r="KDB42" s="31"/>
      <c r="KDC42" s="30"/>
      <c r="KDD42" s="31"/>
      <c r="KDE42" s="30"/>
      <c r="KDF42" s="31"/>
      <c r="KDG42" s="30"/>
      <c r="KDH42" s="31"/>
      <c r="KDI42" s="30"/>
      <c r="KDJ42" s="31"/>
      <c r="KDK42" s="30"/>
      <c r="KDL42" s="31"/>
      <c r="KDM42" s="30"/>
      <c r="KDN42" s="31"/>
      <c r="KDO42" s="30"/>
      <c r="KDP42" s="31"/>
      <c r="KDQ42" s="30"/>
      <c r="KDR42" s="31"/>
      <c r="KDS42" s="30"/>
      <c r="KDT42" s="31"/>
      <c r="KDU42" s="30"/>
      <c r="KDV42" s="31"/>
      <c r="KDW42" s="30"/>
      <c r="KDX42" s="31"/>
      <c r="KDY42" s="30"/>
      <c r="KDZ42" s="31"/>
      <c r="KEA42" s="30"/>
      <c r="KEB42" s="31"/>
      <c r="KEC42" s="30"/>
      <c r="KED42" s="31"/>
      <c r="KEE42" s="30"/>
      <c r="KEF42" s="31"/>
      <c r="KEG42" s="30"/>
      <c r="KEH42" s="31"/>
      <c r="KEI42" s="30"/>
      <c r="KEJ42" s="31"/>
      <c r="KEK42" s="30"/>
      <c r="KEL42" s="31"/>
      <c r="KEM42" s="30"/>
      <c r="KEN42" s="31"/>
      <c r="KEO42" s="30"/>
      <c r="KEP42" s="31"/>
      <c r="KEQ42" s="30"/>
      <c r="KER42" s="31"/>
      <c r="KES42" s="30"/>
      <c r="KET42" s="31"/>
      <c r="KEU42" s="30"/>
      <c r="KEV42" s="31"/>
      <c r="KEW42" s="30"/>
      <c r="KEX42" s="31"/>
      <c r="KEY42" s="30"/>
      <c r="KEZ42" s="31"/>
      <c r="KFA42" s="30"/>
      <c r="KFB42" s="31"/>
      <c r="KFC42" s="30"/>
      <c r="KFD42" s="31"/>
      <c r="KFE42" s="30"/>
      <c r="KFF42" s="31"/>
      <c r="KFG42" s="30"/>
      <c r="KFH42" s="31"/>
      <c r="KFI42" s="30"/>
      <c r="KFJ42" s="31"/>
      <c r="KFK42" s="30"/>
      <c r="KFL42" s="31"/>
      <c r="KFM42" s="30"/>
      <c r="KFN42" s="31"/>
      <c r="KFO42" s="30"/>
      <c r="KFP42" s="31"/>
      <c r="KFQ42" s="30"/>
      <c r="KFR42" s="31"/>
      <c r="KFS42" s="30"/>
      <c r="KFT42" s="31"/>
      <c r="KFU42" s="30"/>
      <c r="KFV42" s="31"/>
      <c r="KFW42" s="30"/>
      <c r="KFX42" s="31"/>
      <c r="KFY42" s="30"/>
      <c r="KFZ42" s="31"/>
      <c r="KGA42" s="30"/>
      <c r="KGB42" s="31"/>
      <c r="KGC42" s="30"/>
      <c r="KGD42" s="31"/>
      <c r="KGE42" s="30"/>
      <c r="KGF42" s="31"/>
      <c r="KGG42" s="30"/>
      <c r="KGH42" s="31"/>
      <c r="KGI42" s="30"/>
      <c r="KGJ42" s="31"/>
      <c r="KGK42" s="30"/>
      <c r="KGL42" s="31"/>
      <c r="KGM42" s="30"/>
      <c r="KGN42" s="31"/>
      <c r="KGO42" s="30"/>
      <c r="KGP42" s="31"/>
      <c r="KGQ42" s="30"/>
      <c r="KGR42" s="31"/>
      <c r="KGS42" s="30"/>
      <c r="KGT42" s="31"/>
      <c r="KGU42" s="30"/>
      <c r="KGV42" s="31"/>
      <c r="KGW42" s="30"/>
      <c r="KGX42" s="31"/>
      <c r="KGY42" s="30"/>
      <c r="KGZ42" s="31"/>
      <c r="KHA42" s="30"/>
      <c r="KHB42" s="31"/>
      <c r="KHC42" s="30"/>
      <c r="KHD42" s="31"/>
      <c r="KHE42" s="30"/>
      <c r="KHF42" s="31"/>
      <c r="KHG42" s="30"/>
      <c r="KHH42" s="31"/>
      <c r="KHI42" s="30"/>
      <c r="KHJ42" s="31"/>
      <c r="KHK42" s="30"/>
      <c r="KHL42" s="31"/>
      <c r="KHM42" s="30"/>
      <c r="KHN42" s="31"/>
      <c r="KHO42" s="30"/>
      <c r="KHP42" s="31"/>
      <c r="KHQ42" s="30"/>
      <c r="KHR42" s="31"/>
      <c r="KHS42" s="30"/>
      <c r="KHT42" s="31"/>
      <c r="KHU42" s="30"/>
      <c r="KHV42" s="31"/>
      <c r="KHW42" s="30"/>
      <c r="KHX42" s="31"/>
      <c r="KHY42" s="30"/>
      <c r="KHZ42" s="31"/>
      <c r="KIA42" s="30"/>
      <c r="KIB42" s="31"/>
      <c r="KIC42" s="30"/>
      <c r="KID42" s="31"/>
      <c r="KIE42" s="30"/>
      <c r="KIF42" s="31"/>
      <c r="KIG42" s="30"/>
      <c r="KIH42" s="31"/>
      <c r="KII42" s="30"/>
      <c r="KIJ42" s="31"/>
      <c r="KIK42" s="30"/>
      <c r="KIL42" s="31"/>
      <c r="KIM42" s="30"/>
      <c r="KIN42" s="31"/>
      <c r="KIO42" s="30"/>
      <c r="KIP42" s="31"/>
      <c r="KIQ42" s="30"/>
      <c r="KIR42" s="31"/>
      <c r="KIS42" s="30"/>
      <c r="KIT42" s="31"/>
      <c r="KIU42" s="30"/>
      <c r="KIV42" s="31"/>
      <c r="KIW42" s="30"/>
      <c r="KIX42" s="31"/>
      <c r="KIY42" s="30"/>
      <c r="KIZ42" s="31"/>
      <c r="KJA42" s="30"/>
      <c r="KJB42" s="31"/>
      <c r="KJC42" s="30"/>
      <c r="KJD42" s="31"/>
      <c r="KJE42" s="30"/>
      <c r="KJF42" s="31"/>
      <c r="KJG42" s="30"/>
      <c r="KJH42" s="31"/>
      <c r="KJI42" s="30"/>
      <c r="KJJ42" s="31"/>
      <c r="KJK42" s="30"/>
      <c r="KJL42" s="31"/>
      <c r="KJM42" s="30"/>
      <c r="KJN42" s="31"/>
      <c r="KJO42" s="30"/>
      <c r="KJP42" s="31"/>
      <c r="KJQ42" s="30"/>
      <c r="KJR42" s="31"/>
      <c r="KJS42" s="30"/>
      <c r="KJT42" s="31"/>
      <c r="KJU42" s="30"/>
      <c r="KJV42" s="31"/>
      <c r="KJW42" s="30"/>
      <c r="KJX42" s="31"/>
      <c r="KJY42" s="30"/>
      <c r="KJZ42" s="31"/>
      <c r="KKA42" s="30"/>
      <c r="KKB42" s="31"/>
      <c r="KKC42" s="30"/>
      <c r="KKD42" s="31"/>
      <c r="KKE42" s="30"/>
      <c r="KKF42" s="31"/>
      <c r="KKG42" s="30"/>
      <c r="KKH42" s="31"/>
      <c r="KKI42" s="30"/>
      <c r="KKJ42" s="31"/>
      <c r="KKK42" s="30"/>
      <c r="KKL42" s="31"/>
      <c r="KKM42" s="30"/>
      <c r="KKN42" s="31"/>
      <c r="KKO42" s="30"/>
      <c r="KKP42" s="31"/>
      <c r="KKQ42" s="30"/>
      <c r="KKR42" s="31"/>
      <c r="KKS42" s="30"/>
      <c r="KKT42" s="31"/>
      <c r="KKU42" s="30"/>
      <c r="KKV42" s="31"/>
      <c r="KKW42" s="30"/>
      <c r="KKX42" s="31"/>
      <c r="KKY42" s="30"/>
      <c r="KKZ42" s="31"/>
      <c r="KLA42" s="30"/>
      <c r="KLB42" s="31"/>
      <c r="KLC42" s="30"/>
      <c r="KLD42" s="31"/>
      <c r="KLE42" s="30"/>
      <c r="KLF42" s="31"/>
      <c r="KLG42" s="30"/>
      <c r="KLH42" s="31"/>
      <c r="KLI42" s="30"/>
      <c r="KLJ42" s="31"/>
      <c r="KLK42" s="30"/>
      <c r="KLL42" s="31"/>
      <c r="KLM42" s="30"/>
      <c r="KLN42" s="31"/>
      <c r="KLO42" s="30"/>
      <c r="KLP42" s="31"/>
      <c r="KLQ42" s="30"/>
      <c r="KLR42" s="31"/>
      <c r="KLS42" s="30"/>
      <c r="KLT42" s="31"/>
      <c r="KLU42" s="30"/>
      <c r="KLV42" s="31"/>
      <c r="KLW42" s="30"/>
      <c r="KLX42" s="31"/>
      <c r="KLY42" s="30"/>
      <c r="KLZ42" s="31"/>
      <c r="KMA42" s="30"/>
      <c r="KMB42" s="31"/>
      <c r="KMC42" s="30"/>
      <c r="KMD42" s="31"/>
      <c r="KME42" s="30"/>
      <c r="KMF42" s="31"/>
      <c r="KMG42" s="30"/>
      <c r="KMH42" s="31"/>
      <c r="KMI42" s="30"/>
      <c r="KMJ42" s="31"/>
      <c r="KMK42" s="30"/>
      <c r="KML42" s="31"/>
      <c r="KMM42" s="30"/>
      <c r="KMN42" s="31"/>
      <c r="KMO42" s="30"/>
      <c r="KMP42" s="31"/>
      <c r="KMQ42" s="30"/>
      <c r="KMR42" s="31"/>
      <c r="KMS42" s="30"/>
      <c r="KMT42" s="31"/>
      <c r="KMU42" s="30"/>
      <c r="KMV42" s="31"/>
      <c r="KMW42" s="30"/>
      <c r="KMX42" s="31"/>
      <c r="KMY42" s="30"/>
      <c r="KMZ42" s="31"/>
      <c r="KNA42" s="30"/>
      <c r="KNB42" s="31"/>
      <c r="KNC42" s="30"/>
      <c r="KND42" s="31"/>
      <c r="KNE42" s="30"/>
      <c r="KNF42" s="31"/>
      <c r="KNG42" s="30"/>
      <c r="KNH42" s="31"/>
      <c r="KNI42" s="30"/>
      <c r="KNJ42" s="31"/>
      <c r="KNK42" s="30"/>
      <c r="KNL42" s="31"/>
      <c r="KNM42" s="30"/>
      <c r="KNN42" s="31"/>
      <c r="KNO42" s="30"/>
      <c r="KNP42" s="31"/>
      <c r="KNQ42" s="30"/>
      <c r="KNR42" s="31"/>
      <c r="KNS42" s="30"/>
      <c r="KNT42" s="31"/>
      <c r="KNU42" s="30"/>
      <c r="KNV42" s="31"/>
      <c r="KNW42" s="30"/>
      <c r="KNX42" s="31"/>
      <c r="KNY42" s="30"/>
      <c r="KNZ42" s="31"/>
      <c r="KOA42" s="30"/>
      <c r="KOB42" s="31"/>
      <c r="KOC42" s="30"/>
      <c r="KOD42" s="31"/>
      <c r="KOE42" s="30"/>
      <c r="KOF42" s="31"/>
      <c r="KOG42" s="30"/>
      <c r="KOH42" s="31"/>
      <c r="KOI42" s="30"/>
      <c r="KOJ42" s="31"/>
      <c r="KOK42" s="30"/>
      <c r="KOL42" s="31"/>
      <c r="KOM42" s="30"/>
      <c r="KON42" s="31"/>
      <c r="KOO42" s="30"/>
      <c r="KOP42" s="31"/>
      <c r="KOQ42" s="30"/>
      <c r="KOR42" s="31"/>
      <c r="KOS42" s="30"/>
      <c r="KOT42" s="31"/>
      <c r="KOU42" s="30"/>
      <c r="KOV42" s="31"/>
      <c r="KOW42" s="30"/>
      <c r="KOX42" s="31"/>
      <c r="KOY42" s="30"/>
      <c r="KOZ42" s="31"/>
      <c r="KPA42" s="30"/>
      <c r="KPB42" s="31"/>
      <c r="KPC42" s="30"/>
      <c r="KPD42" s="31"/>
      <c r="KPE42" s="30"/>
      <c r="KPF42" s="31"/>
      <c r="KPG42" s="30"/>
      <c r="KPH42" s="31"/>
      <c r="KPI42" s="30"/>
      <c r="KPJ42" s="31"/>
      <c r="KPK42" s="30"/>
      <c r="KPL42" s="31"/>
      <c r="KPM42" s="30"/>
      <c r="KPN42" s="31"/>
      <c r="KPO42" s="30"/>
      <c r="KPP42" s="31"/>
      <c r="KPQ42" s="30"/>
      <c r="KPR42" s="31"/>
      <c r="KPS42" s="30"/>
      <c r="KPT42" s="31"/>
      <c r="KPU42" s="30"/>
      <c r="KPV42" s="31"/>
      <c r="KPW42" s="30"/>
      <c r="KPX42" s="31"/>
      <c r="KPY42" s="30"/>
      <c r="KPZ42" s="31"/>
      <c r="KQA42" s="30"/>
      <c r="KQB42" s="31"/>
      <c r="KQC42" s="30"/>
      <c r="KQD42" s="31"/>
      <c r="KQE42" s="30"/>
      <c r="KQF42" s="31"/>
      <c r="KQG42" s="30"/>
      <c r="KQH42" s="31"/>
      <c r="KQI42" s="30"/>
      <c r="KQJ42" s="31"/>
      <c r="KQK42" s="30"/>
      <c r="KQL42" s="31"/>
      <c r="KQM42" s="30"/>
      <c r="KQN42" s="31"/>
      <c r="KQO42" s="30"/>
      <c r="KQP42" s="31"/>
      <c r="KQQ42" s="30"/>
      <c r="KQR42" s="31"/>
      <c r="KQS42" s="30"/>
      <c r="KQT42" s="31"/>
      <c r="KQU42" s="30"/>
      <c r="KQV42" s="31"/>
      <c r="KQW42" s="30"/>
      <c r="KQX42" s="31"/>
      <c r="KQY42" s="30"/>
      <c r="KQZ42" s="31"/>
      <c r="KRA42" s="30"/>
      <c r="KRB42" s="31"/>
      <c r="KRC42" s="30"/>
      <c r="KRD42" s="31"/>
      <c r="KRE42" s="30"/>
      <c r="KRF42" s="31"/>
      <c r="KRG42" s="30"/>
      <c r="KRH42" s="31"/>
      <c r="KRI42" s="30"/>
      <c r="KRJ42" s="31"/>
      <c r="KRK42" s="30"/>
      <c r="KRL42" s="31"/>
      <c r="KRM42" s="30"/>
      <c r="KRN42" s="31"/>
      <c r="KRO42" s="30"/>
      <c r="KRP42" s="31"/>
      <c r="KRQ42" s="30"/>
      <c r="KRR42" s="31"/>
      <c r="KRS42" s="30"/>
      <c r="KRT42" s="31"/>
      <c r="KRU42" s="30"/>
      <c r="KRV42" s="31"/>
      <c r="KRW42" s="30"/>
      <c r="KRX42" s="31"/>
      <c r="KRY42" s="30"/>
      <c r="KRZ42" s="31"/>
      <c r="KSA42" s="30"/>
      <c r="KSB42" s="31"/>
      <c r="KSC42" s="30"/>
      <c r="KSD42" s="31"/>
      <c r="KSE42" s="30"/>
      <c r="KSF42" s="31"/>
      <c r="KSG42" s="30"/>
      <c r="KSH42" s="31"/>
      <c r="KSI42" s="30"/>
      <c r="KSJ42" s="31"/>
      <c r="KSK42" s="30"/>
      <c r="KSL42" s="31"/>
      <c r="KSM42" s="30"/>
      <c r="KSN42" s="31"/>
      <c r="KSO42" s="30"/>
      <c r="KSP42" s="31"/>
      <c r="KSQ42" s="30"/>
      <c r="KSR42" s="31"/>
      <c r="KSS42" s="30"/>
      <c r="KST42" s="31"/>
      <c r="KSU42" s="30"/>
      <c r="KSV42" s="31"/>
      <c r="KSW42" s="30"/>
      <c r="KSX42" s="31"/>
      <c r="KSY42" s="30"/>
      <c r="KSZ42" s="31"/>
      <c r="KTA42" s="30"/>
      <c r="KTB42" s="31"/>
      <c r="KTC42" s="30"/>
      <c r="KTD42" s="31"/>
      <c r="KTE42" s="30"/>
      <c r="KTF42" s="31"/>
      <c r="KTG42" s="30"/>
      <c r="KTH42" s="31"/>
      <c r="KTI42" s="30"/>
      <c r="KTJ42" s="31"/>
      <c r="KTK42" s="30"/>
      <c r="KTL42" s="31"/>
      <c r="KTM42" s="30"/>
      <c r="KTN42" s="31"/>
      <c r="KTO42" s="30"/>
      <c r="KTP42" s="31"/>
      <c r="KTQ42" s="30"/>
      <c r="KTR42" s="31"/>
      <c r="KTS42" s="30"/>
      <c r="KTT42" s="31"/>
      <c r="KTU42" s="30"/>
      <c r="KTV42" s="31"/>
      <c r="KTW42" s="30"/>
      <c r="KTX42" s="31"/>
      <c r="KTY42" s="30"/>
      <c r="KTZ42" s="31"/>
      <c r="KUA42" s="30"/>
      <c r="KUB42" s="31"/>
      <c r="KUC42" s="30"/>
      <c r="KUD42" s="31"/>
      <c r="KUE42" s="30"/>
      <c r="KUF42" s="31"/>
      <c r="KUG42" s="30"/>
      <c r="KUH42" s="31"/>
      <c r="KUI42" s="30"/>
      <c r="KUJ42" s="31"/>
      <c r="KUK42" s="30"/>
      <c r="KUL42" s="31"/>
      <c r="KUM42" s="30"/>
      <c r="KUN42" s="31"/>
      <c r="KUO42" s="30"/>
      <c r="KUP42" s="31"/>
      <c r="KUQ42" s="30"/>
      <c r="KUR42" s="31"/>
      <c r="KUS42" s="30"/>
      <c r="KUT42" s="31"/>
      <c r="KUU42" s="30"/>
      <c r="KUV42" s="31"/>
      <c r="KUW42" s="30"/>
      <c r="KUX42" s="31"/>
      <c r="KUY42" s="30"/>
      <c r="KUZ42" s="31"/>
      <c r="KVA42" s="30"/>
      <c r="KVB42" s="31"/>
      <c r="KVC42" s="30"/>
      <c r="KVD42" s="31"/>
      <c r="KVE42" s="30"/>
      <c r="KVF42" s="31"/>
      <c r="KVG42" s="30"/>
      <c r="KVH42" s="31"/>
      <c r="KVI42" s="30"/>
      <c r="KVJ42" s="31"/>
      <c r="KVK42" s="30"/>
      <c r="KVL42" s="31"/>
      <c r="KVM42" s="30"/>
      <c r="KVN42" s="31"/>
      <c r="KVO42" s="30"/>
      <c r="KVP42" s="31"/>
      <c r="KVQ42" s="30"/>
      <c r="KVR42" s="31"/>
      <c r="KVS42" s="30"/>
      <c r="KVT42" s="31"/>
      <c r="KVU42" s="30"/>
      <c r="KVV42" s="31"/>
      <c r="KVW42" s="30"/>
      <c r="KVX42" s="31"/>
      <c r="KVY42" s="30"/>
      <c r="KVZ42" s="31"/>
      <c r="KWA42" s="30"/>
      <c r="KWB42" s="31"/>
      <c r="KWC42" s="30"/>
      <c r="KWD42" s="31"/>
      <c r="KWE42" s="30"/>
      <c r="KWF42" s="31"/>
      <c r="KWG42" s="30"/>
      <c r="KWH42" s="31"/>
      <c r="KWI42" s="30"/>
      <c r="KWJ42" s="31"/>
      <c r="KWK42" s="30"/>
      <c r="KWL42" s="31"/>
      <c r="KWM42" s="30"/>
      <c r="KWN42" s="31"/>
      <c r="KWO42" s="30"/>
      <c r="KWP42" s="31"/>
      <c r="KWQ42" s="30"/>
      <c r="KWR42" s="31"/>
      <c r="KWS42" s="30"/>
      <c r="KWT42" s="31"/>
      <c r="KWU42" s="30"/>
      <c r="KWV42" s="31"/>
      <c r="KWW42" s="30"/>
      <c r="KWX42" s="31"/>
      <c r="KWY42" s="30"/>
      <c r="KWZ42" s="31"/>
      <c r="KXA42" s="30"/>
      <c r="KXB42" s="31"/>
      <c r="KXC42" s="30"/>
      <c r="KXD42" s="31"/>
      <c r="KXE42" s="30"/>
      <c r="KXF42" s="31"/>
      <c r="KXG42" s="30"/>
      <c r="KXH42" s="31"/>
      <c r="KXI42" s="30"/>
      <c r="KXJ42" s="31"/>
      <c r="KXK42" s="30"/>
      <c r="KXL42" s="31"/>
      <c r="KXM42" s="30"/>
      <c r="KXN42" s="31"/>
      <c r="KXO42" s="30"/>
      <c r="KXP42" s="31"/>
      <c r="KXQ42" s="30"/>
      <c r="KXR42" s="31"/>
      <c r="KXS42" s="30"/>
      <c r="KXT42" s="31"/>
      <c r="KXU42" s="30"/>
      <c r="KXV42" s="31"/>
      <c r="KXW42" s="30"/>
      <c r="KXX42" s="31"/>
      <c r="KXY42" s="30"/>
      <c r="KXZ42" s="31"/>
      <c r="KYA42" s="30"/>
      <c r="KYB42" s="31"/>
      <c r="KYC42" s="30"/>
      <c r="KYD42" s="31"/>
      <c r="KYE42" s="30"/>
      <c r="KYF42" s="31"/>
      <c r="KYG42" s="30"/>
      <c r="KYH42" s="31"/>
      <c r="KYI42" s="30"/>
      <c r="KYJ42" s="31"/>
      <c r="KYK42" s="30"/>
      <c r="KYL42" s="31"/>
      <c r="KYM42" s="30"/>
      <c r="KYN42" s="31"/>
      <c r="KYO42" s="30"/>
      <c r="KYP42" s="31"/>
      <c r="KYQ42" s="30"/>
      <c r="KYR42" s="31"/>
      <c r="KYS42" s="30"/>
      <c r="KYT42" s="31"/>
      <c r="KYU42" s="30"/>
      <c r="KYV42" s="31"/>
      <c r="KYW42" s="30"/>
      <c r="KYX42" s="31"/>
      <c r="KYY42" s="30"/>
      <c r="KYZ42" s="31"/>
      <c r="KZA42" s="30"/>
      <c r="KZB42" s="31"/>
      <c r="KZC42" s="30"/>
      <c r="KZD42" s="31"/>
      <c r="KZE42" s="30"/>
      <c r="KZF42" s="31"/>
      <c r="KZG42" s="30"/>
      <c r="KZH42" s="31"/>
      <c r="KZI42" s="30"/>
      <c r="KZJ42" s="31"/>
      <c r="KZK42" s="30"/>
      <c r="KZL42" s="31"/>
      <c r="KZM42" s="30"/>
      <c r="KZN42" s="31"/>
      <c r="KZO42" s="30"/>
      <c r="KZP42" s="31"/>
      <c r="KZQ42" s="30"/>
      <c r="KZR42" s="31"/>
      <c r="KZS42" s="30"/>
      <c r="KZT42" s="31"/>
      <c r="KZU42" s="30"/>
      <c r="KZV42" s="31"/>
      <c r="KZW42" s="30"/>
      <c r="KZX42" s="31"/>
      <c r="KZY42" s="30"/>
      <c r="KZZ42" s="31"/>
      <c r="LAA42" s="30"/>
      <c r="LAB42" s="31"/>
      <c r="LAC42" s="30"/>
      <c r="LAD42" s="31"/>
      <c r="LAE42" s="30"/>
      <c r="LAF42" s="31"/>
      <c r="LAG42" s="30"/>
      <c r="LAH42" s="31"/>
      <c r="LAI42" s="30"/>
      <c r="LAJ42" s="31"/>
      <c r="LAK42" s="30"/>
      <c r="LAL42" s="31"/>
      <c r="LAM42" s="30"/>
      <c r="LAN42" s="31"/>
      <c r="LAO42" s="30"/>
      <c r="LAP42" s="31"/>
      <c r="LAQ42" s="30"/>
      <c r="LAR42" s="31"/>
      <c r="LAS42" s="30"/>
      <c r="LAT42" s="31"/>
      <c r="LAU42" s="30"/>
      <c r="LAV42" s="31"/>
      <c r="LAW42" s="30"/>
      <c r="LAX42" s="31"/>
      <c r="LAY42" s="30"/>
      <c r="LAZ42" s="31"/>
      <c r="LBA42" s="30"/>
      <c r="LBB42" s="31"/>
      <c r="LBC42" s="30"/>
      <c r="LBD42" s="31"/>
      <c r="LBE42" s="30"/>
      <c r="LBF42" s="31"/>
      <c r="LBG42" s="30"/>
      <c r="LBH42" s="31"/>
      <c r="LBI42" s="30"/>
      <c r="LBJ42" s="31"/>
      <c r="LBK42" s="30"/>
      <c r="LBL42" s="31"/>
      <c r="LBM42" s="30"/>
      <c r="LBN42" s="31"/>
      <c r="LBO42" s="30"/>
      <c r="LBP42" s="31"/>
      <c r="LBQ42" s="30"/>
      <c r="LBR42" s="31"/>
      <c r="LBS42" s="30"/>
      <c r="LBT42" s="31"/>
      <c r="LBU42" s="30"/>
      <c r="LBV42" s="31"/>
      <c r="LBW42" s="30"/>
      <c r="LBX42" s="31"/>
      <c r="LBY42" s="30"/>
      <c r="LBZ42" s="31"/>
      <c r="LCA42" s="30"/>
      <c r="LCB42" s="31"/>
      <c r="LCC42" s="30"/>
      <c r="LCD42" s="31"/>
      <c r="LCE42" s="30"/>
      <c r="LCF42" s="31"/>
      <c r="LCG42" s="30"/>
      <c r="LCH42" s="31"/>
      <c r="LCI42" s="30"/>
      <c r="LCJ42" s="31"/>
      <c r="LCK42" s="30"/>
      <c r="LCL42" s="31"/>
      <c r="LCM42" s="30"/>
      <c r="LCN42" s="31"/>
      <c r="LCO42" s="30"/>
      <c r="LCP42" s="31"/>
      <c r="LCQ42" s="30"/>
      <c r="LCR42" s="31"/>
      <c r="LCS42" s="30"/>
      <c r="LCT42" s="31"/>
      <c r="LCU42" s="30"/>
      <c r="LCV42" s="31"/>
      <c r="LCW42" s="30"/>
      <c r="LCX42" s="31"/>
      <c r="LCY42" s="30"/>
      <c r="LCZ42" s="31"/>
      <c r="LDA42" s="30"/>
      <c r="LDB42" s="31"/>
      <c r="LDC42" s="30"/>
      <c r="LDD42" s="31"/>
      <c r="LDE42" s="30"/>
      <c r="LDF42" s="31"/>
      <c r="LDG42" s="30"/>
      <c r="LDH42" s="31"/>
      <c r="LDI42" s="30"/>
      <c r="LDJ42" s="31"/>
      <c r="LDK42" s="30"/>
      <c r="LDL42" s="31"/>
      <c r="LDM42" s="30"/>
      <c r="LDN42" s="31"/>
      <c r="LDO42" s="30"/>
      <c r="LDP42" s="31"/>
      <c r="LDQ42" s="30"/>
      <c r="LDR42" s="31"/>
      <c r="LDS42" s="30"/>
      <c r="LDT42" s="31"/>
      <c r="LDU42" s="30"/>
      <c r="LDV42" s="31"/>
      <c r="LDW42" s="30"/>
      <c r="LDX42" s="31"/>
      <c r="LDY42" s="30"/>
      <c r="LDZ42" s="31"/>
      <c r="LEA42" s="30"/>
      <c r="LEB42" s="31"/>
      <c r="LEC42" s="30"/>
      <c r="LED42" s="31"/>
      <c r="LEE42" s="30"/>
      <c r="LEF42" s="31"/>
      <c r="LEG42" s="30"/>
      <c r="LEH42" s="31"/>
      <c r="LEI42" s="30"/>
      <c r="LEJ42" s="31"/>
      <c r="LEK42" s="30"/>
      <c r="LEL42" s="31"/>
      <c r="LEM42" s="30"/>
      <c r="LEN42" s="31"/>
      <c r="LEO42" s="30"/>
      <c r="LEP42" s="31"/>
      <c r="LEQ42" s="30"/>
      <c r="LER42" s="31"/>
      <c r="LES42" s="30"/>
      <c r="LET42" s="31"/>
      <c r="LEU42" s="30"/>
      <c r="LEV42" s="31"/>
      <c r="LEW42" s="30"/>
      <c r="LEX42" s="31"/>
      <c r="LEY42" s="30"/>
      <c r="LEZ42" s="31"/>
      <c r="LFA42" s="30"/>
      <c r="LFB42" s="31"/>
      <c r="LFC42" s="30"/>
      <c r="LFD42" s="31"/>
      <c r="LFE42" s="30"/>
      <c r="LFF42" s="31"/>
      <c r="LFG42" s="30"/>
      <c r="LFH42" s="31"/>
      <c r="LFI42" s="30"/>
      <c r="LFJ42" s="31"/>
      <c r="LFK42" s="30"/>
      <c r="LFL42" s="31"/>
      <c r="LFM42" s="30"/>
      <c r="LFN42" s="31"/>
      <c r="LFO42" s="30"/>
      <c r="LFP42" s="31"/>
      <c r="LFQ42" s="30"/>
      <c r="LFR42" s="31"/>
      <c r="LFS42" s="30"/>
      <c r="LFT42" s="31"/>
      <c r="LFU42" s="30"/>
      <c r="LFV42" s="31"/>
      <c r="LFW42" s="30"/>
      <c r="LFX42" s="31"/>
      <c r="LFY42" s="30"/>
      <c r="LFZ42" s="31"/>
      <c r="LGA42" s="30"/>
      <c r="LGB42" s="31"/>
      <c r="LGC42" s="30"/>
      <c r="LGD42" s="31"/>
      <c r="LGE42" s="30"/>
      <c r="LGF42" s="31"/>
      <c r="LGG42" s="30"/>
      <c r="LGH42" s="31"/>
      <c r="LGI42" s="30"/>
      <c r="LGJ42" s="31"/>
      <c r="LGK42" s="30"/>
      <c r="LGL42" s="31"/>
      <c r="LGM42" s="30"/>
      <c r="LGN42" s="31"/>
      <c r="LGO42" s="30"/>
      <c r="LGP42" s="31"/>
      <c r="LGQ42" s="30"/>
      <c r="LGR42" s="31"/>
      <c r="LGS42" s="30"/>
      <c r="LGT42" s="31"/>
      <c r="LGU42" s="30"/>
      <c r="LGV42" s="31"/>
      <c r="LGW42" s="30"/>
      <c r="LGX42" s="31"/>
      <c r="LGY42" s="30"/>
      <c r="LGZ42" s="31"/>
      <c r="LHA42" s="30"/>
      <c r="LHB42" s="31"/>
      <c r="LHC42" s="30"/>
      <c r="LHD42" s="31"/>
      <c r="LHE42" s="30"/>
      <c r="LHF42" s="31"/>
      <c r="LHG42" s="30"/>
      <c r="LHH42" s="31"/>
      <c r="LHI42" s="30"/>
      <c r="LHJ42" s="31"/>
      <c r="LHK42" s="30"/>
      <c r="LHL42" s="31"/>
      <c r="LHM42" s="30"/>
      <c r="LHN42" s="31"/>
      <c r="LHO42" s="30"/>
      <c r="LHP42" s="31"/>
      <c r="LHQ42" s="30"/>
      <c r="LHR42" s="31"/>
      <c r="LHS42" s="30"/>
      <c r="LHT42" s="31"/>
      <c r="LHU42" s="30"/>
      <c r="LHV42" s="31"/>
      <c r="LHW42" s="30"/>
      <c r="LHX42" s="31"/>
      <c r="LHY42" s="30"/>
      <c r="LHZ42" s="31"/>
      <c r="LIA42" s="30"/>
      <c r="LIB42" s="31"/>
      <c r="LIC42" s="30"/>
      <c r="LID42" s="31"/>
      <c r="LIE42" s="30"/>
      <c r="LIF42" s="31"/>
      <c r="LIG42" s="30"/>
      <c r="LIH42" s="31"/>
      <c r="LII42" s="30"/>
      <c r="LIJ42" s="31"/>
      <c r="LIK42" s="30"/>
      <c r="LIL42" s="31"/>
      <c r="LIM42" s="30"/>
      <c r="LIN42" s="31"/>
      <c r="LIO42" s="30"/>
      <c r="LIP42" s="31"/>
      <c r="LIQ42" s="30"/>
      <c r="LIR42" s="31"/>
      <c r="LIS42" s="30"/>
      <c r="LIT42" s="31"/>
      <c r="LIU42" s="30"/>
      <c r="LIV42" s="31"/>
      <c r="LIW42" s="30"/>
      <c r="LIX42" s="31"/>
      <c r="LIY42" s="30"/>
      <c r="LIZ42" s="31"/>
      <c r="LJA42" s="30"/>
      <c r="LJB42" s="31"/>
      <c r="LJC42" s="30"/>
      <c r="LJD42" s="31"/>
      <c r="LJE42" s="30"/>
      <c r="LJF42" s="31"/>
      <c r="LJG42" s="30"/>
      <c r="LJH42" s="31"/>
      <c r="LJI42" s="30"/>
      <c r="LJJ42" s="31"/>
      <c r="LJK42" s="30"/>
      <c r="LJL42" s="31"/>
      <c r="LJM42" s="30"/>
      <c r="LJN42" s="31"/>
      <c r="LJO42" s="30"/>
      <c r="LJP42" s="31"/>
      <c r="LJQ42" s="30"/>
      <c r="LJR42" s="31"/>
      <c r="LJS42" s="30"/>
      <c r="LJT42" s="31"/>
      <c r="LJU42" s="30"/>
      <c r="LJV42" s="31"/>
      <c r="LJW42" s="30"/>
      <c r="LJX42" s="31"/>
      <c r="LJY42" s="30"/>
      <c r="LJZ42" s="31"/>
      <c r="LKA42" s="30"/>
      <c r="LKB42" s="31"/>
      <c r="LKC42" s="30"/>
      <c r="LKD42" s="31"/>
      <c r="LKE42" s="30"/>
      <c r="LKF42" s="31"/>
      <c r="LKG42" s="30"/>
      <c r="LKH42" s="31"/>
      <c r="LKI42" s="30"/>
      <c r="LKJ42" s="31"/>
      <c r="LKK42" s="30"/>
      <c r="LKL42" s="31"/>
      <c r="LKM42" s="30"/>
      <c r="LKN42" s="31"/>
      <c r="LKO42" s="30"/>
      <c r="LKP42" s="31"/>
      <c r="LKQ42" s="30"/>
      <c r="LKR42" s="31"/>
      <c r="LKS42" s="30"/>
      <c r="LKT42" s="31"/>
      <c r="LKU42" s="30"/>
      <c r="LKV42" s="31"/>
      <c r="LKW42" s="30"/>
      <c r="LKX42" s="31"/>
      <c r="LKY42" s="30"/>
      <c r="LKZ42" s="31"/>
      <c r="LLA42" s="30"/>
      <c r="LLB42" s="31"/>
      <c r="LLC42" s="30"/>
      <c r="LLD42" s="31"/>
      <c r="LLE42" s="30"/>
      <c r="LLF42" s="31"/>
      <c r="LLG42" s="30"/>
      <c r="LLH42" s="31"/>
      <c r="LLI42" s="30"/>
      <c r="LLJ42" s="31"/>
      <c r="LLK42" s="30"/>
      <c r="LLL42" s="31"/>
      <c r="LLM42" s="30"/>
      <c r="LLN42" s="31"/>
      <c r="LLO42" s="30"/>
      <c r="LLP42" s="31"/>
      <c r="LLQ42" s="30"/>
      <c r="LLR42" s="31"/>
      <c r="LLS42" s="30"/>
      <c r="LLT42" s="31"/>
      <c r="LLU42" s="30"/>
      <c r="LLV42" s="31"/>
      <c r="LLW42" s="30"/>
      <c r="LLX42" s="31"/>
      <c r="LLY42" s="30"/>
      <c r="LLZ42" s="31"/>
      <c r="LMA42" s="30"/>
      <c r="LMB42" s="31"/>
      <c r="LMC42" s="30"/>
      <c r="LMD42" s="31"/>
      <c r="LME42" s="30"/>
      <c r="LMF42" s="31"/>
      <c r="LMG42" s="30"/>
      <c r="LMH42" s="31"/>
      <c r="LMI42" s="30"/>
      <c r="LMJ42" s="31"/>
      <c r="LMK42" s="30"/>
      <c r="LML42" s="31"/>
      <c r="LMM42" s="30"/>
      <c r="LMN42" s="31"/>
      <c r="LMO42" s="30"/>
      <c r="LMP42" s="31"/>
      <c r="LMQ42" s="30"/>
      <c r="LMR42" s="31"/>
      <c r="LMS42" s="30"/>
      <c r="LMT42" s="31"/>
      <c r="LMU42" s="30"/>
      <c r="LMV42" s="31"/>
      <c r="LMW42" s="30"/>
      <c r="LMX42" s="31"/>
      <c r="LMY42" s="30"/>
      <c r="LMZ42" s="31"/>
      <c r="LNA42" s="30"/>
      <c r="LNB42" s="31"/>
      <c r="LNC42" s="30"/>
      <c r="LND42" s="31"/>
      <c r="LNE42" s="30"/>
      <c r="LNF42" s="31"/>
      <c r="LNG42" s="30"/>
      <c r="LNH42" s="31"/>
      <c r="LNI42" s="30"/>
      <c r="LNJ42" s="31"/>
      <c r="LNK42" s="30"/>
      <c r="LNL42" s="31"/>
      <c r="LNM42" s="30"/>
      <c r="LNN42" s="31"/>
      <c r="LNO42" s="30"/>
      <c r="LNP42" s="31"/>
      <c r="LNQ42" s="30"/>
      <c r="LNR42" s="31"/>
      <c r="LNS42" s="30"/>
      <c r="LNT42" s="31"/>
      <c r="LNU42" s="30"/>
      <c r="LNV42" s="31"/>
      <c r="LNW42" s="30"/>
      <c r="LNX42" s="31"/>
      <c r="LNY42" s="30"/>
      <c r="LNZ42" s="31"/>
      <c r="LOA42" s="30"/>
      <c r="LOB42" s="31"/>
      <c r="LOC42" s="30"/>
      <c r="LOD42" s="31"/>
      <c r="LOE42" s="30"/>
      <c r="LOF42" s="31"/>
      <c r="LOG42" s="30"/>
      <c r="LOH42" s="31"/>
      <c r="LOI42" s="30"/>
      <c r="LOJ42" s="31"/>
      <c r="LOK42" s="30"/>
      <c r="LOL42" s="31"/>
      <c r="LOM42" s="30"/>
      <c r="LON42" s="31"/>
      <c r="LOO42" s="30"/>
      <c r="LOP42" s="31"/>
      <c r="LOQ42" s="30"/>
      <c r="LOR42" s="31"/>
      <c r="LOS42" s="30"/>
      <c r="LOT42" s="31"/>
      <c r="LOU42" s="30"/>
      <c r="LOV42" s="31"/>
      <c r="LOW42" s="30"/>
      <c r="LOX42" s="31"/>
      <c r="LOY42" s="30"/>
      <c r="LOZ42" s="31"/>
      <c r="LPA42" s="30"/>
      <c r="LPB42" s="31"/>
      <c r="LPC42" s="30"/>
      <c r="LPD42" s="31"/>
      <c r="LPE42" s="30"/>
      <c r="LPF42" s="31"/>
      <c r="LPG42" s="30"/>
      <c r="LPH42" s="31"/>
      <c r="LPI42" s="30"/>
      <c r="LPJ42" s="31"/>
      <c r="LPK42" s="30"/>
      <c r="LPL42" s="31"/>
      <c r="LPM42" s="30"/>
      <c r="LPN42" s="31"/>
      <c r="LPO42" s="30"/>
      <c r="LPP42" s="31"/>
      <c r="LPQ42" s="30"/>
      <c r="LPR42" s="31"/>
      <c r="LPS42" s="30"/>
      <c r="LPT42" s="31"/>
      <c r="LPU42" s="30"/>
      <c r="LPV42" s="31"/>
      <c r="LPW42" s="30"/>
      <c r="LPX42" s="31"/>
      <c r="LPY42" s="30"/>
      <c r="LPZ42" s="31"/>
      <c r="LQA42" s="30"/>
      <c r="LQB42" s="31"/>
      <c r="LQC42" s="30"/>
      <c r="LQD42" s="31"/>
      <c r="LQE42" s="30"/>
      <c r="LQF42" s="31"/>
      <c r="LQG42" s="30"/>
      <c r="LQH42" s="31"/>
      <c r="LQI42" s="30"/>
      <c r="LQJ42" s="31"/>
      <c r="LQK42" s="30"/>
      <c r="LQL42" s="31"/>
      <c r="LQM42" s="30"/>
      <c r="LQN42" s="31"/>
      <c r="LQO42" s="30"/>
      <c r="LQP42" s="31"/>
      <c r="LQQ42" s="30"/>
      <c r="LQR42" s="31"/>
      <c r="LQS42" s="30"/>
      <c r="LQT42" s="31"/>
      <c r="LQU42" s="30"/>
      <c r="LQV42" s="31"/>
      <c r="LQW42" s="30"/>
      <c r="LQX42" s="31"/>
      <c r="LQY42" s="30"/>
      <c r="LQZ42" s="31"/>
      <c r="LRA42" s="30"/>
      <c r="LRB42" s="31"/>
      <c r="LRC42" s="30"/>
      <c r="LRD42" s="31"/>
      <c r="LRE42" s="30"/>
      <c r="LRF42" s="31"/>
      <c r="LRG42" s="30"/>
      <c r="LRH42" s="31"/>
      <c r="LRI42" s="30"/>
      <c r="LRJ42" s="31"/>
      <c r="LRK42" s="30"/>
      <c r="LRL42" s="31"/>
      <c r="LRM42" s="30"/>
      <c r="LRN42" s="31"/>
      <c r="LRO42" s="30"/>
      <c r="LRP42" s="31"/>
      <c r="LRQ42" s="30"/>
      <c r="LRR42" s="31"/>
      <c r="LRS42" s="30"/>
      <c r="LRT42" s="31"/>
      <c r="LRU42" s="30"/>
      <c r="LRV42" s="31"/>
      <c r="LRW42" s="30"/>
      <c r="LRX42" s="31"/>
      <c r="LRY42" s="30"/>
      <c r="LRZ42" s="31"/>
      <c r="LSA42" s="30"/>
      <c r="LSB42" s="31"/>
      <c r="LSC42" s="30"/>
      <c r="LSD42" s="31"/>
      <c r="LSE42" s="30"/>
      <c r="LSF42" s="31"/>
      <c r="LSG42" s="30"/>
      <c r="LSH42" s="31"/>
      <c r="LSI42" s="30"/>
      <c r="LSJ42" s="31"/>
      <c r="LSK42" s="30"/>
      <c r="LSL42" s="31"/>
      <c r="LSM42" s="30"/>
      <c r="LSN42" s="31"/>
      <c r="LSO42" s="30"/>
      <c r="LSP42" s="31"/>
      <c r="LSQ42" s="30"/>
      <c r="LSR42" s="31"/>
      <c r="LSS42" s="30"/>
      <c r="LST42" s="31"/>
      <c r="LSU42" s="30"/>
      <c r="LSV42" s="31"/>
      <c r="LSW42" s="30"/>
      <c r="LSX42" s="31"/>
      <c r="LSY42" s="30"/>
      <c r="LSZ42" s="31"/>
      <c r="LTA42" s="30"/>
      <c r="LTB42" s="31"/>
      <c r="LTC42" s="30"/>
      <c r="LTD42" s="31"/>
      <c r="LTE42" s="30"/>
      <c r="LTF42" s="31"/>
      <c r="LTG42" s="30"/>
      <c r="LTH42" s="31"/>
      <c r="LTI42" s="30"/>
      <c r="LTJ42" s="31"/>
      <c r="LTK42" s="30"/>
      <c r="LTL42" s="31"/>
      <c r="LTM42" s="30"/>
      <c r="LTN42" s="31"/>
      <c r="LTO42" s="30"/>
      <c r="LTP42" s="31"/>
      <c r="LTQ42" s="30"/>
      <c r="LTR42" s="31"/>
      <c r="LTS42" s="30"/>
      <c r="LTT42" s="31"/>
      <c r="LTU42" s="30"/>
      <c r="LTV42" s="31"/>
      <c r="LTW42" s="30"/>
      <c r="LTX42" s="31"/>
      <c r="LTY42" s="30"/>
      <c r="LTZ42" s="31"/>
      <c r="LUA42" s="30"/>
      <c r="LUB42" s="31"/>
      <c r="LUC42" s="30"/>
      <c r="LUD42" s="31"/>
      <c r="LUE42" s="30"/>
      <c r="LUF42" s="31"/>
      <c r="LUG42" s="30"/>
      <c r="LUH42" s="31"/>
      <c r="LUI42" s="30"/>
      <c r="LUJ42" s="31"/>
      <c r="LUK42" s="30"/>
      <c r="LUL42" s="31"/>
      <c r="LUM42" s="30"/>
      <c r="LUN42" s="31"/>
      <c r="LUO42" s="30"/>
      <c r="LUP42" s="31"/>
      <c r="LUQ42" s="30"/>
      <c r="LUR42" s="31"/>
      <c r="LUS42" s="30"/>
      <c r="LUT42" s="31"/>
      <c r="LUU42" s="30"/>
      <c r="LUV42" s="31"/>
      <c r="LUW42" s="30"/>
      <c r="LUX42" s="31"/>
      <c r="LUY42" s="30"/>
      <c r="LUZ42" s="31"/>
      <c r="LVA42" s="30"/>
      <c r="LVB42" s="31"/>
      <c r="LVC42" s="30"/>
      <c r="LVD42" s="31"/>
      <c r="LVE42" s="30"/>
      <c r="LVF42" s="31"/>
      <c r="LVG42" s="30"/>
      <c r="LVH42" s="31"/>
      <c r="LVI42" s="30"/>
      <c r="LVJ42" s="31"/>
      <c r="LVK42" s="30"/>
      <c r="LVL42" s="31"/>
      <c r="LVM42" s="30"/>
      <c r="LVN42" s="31"/>
      <c r="LVO42" s="30"/>
      <c r="LVP42" s="31"/>
      <c r="LVQ42" s="30"/>
      <c r="LVR42" s="31"/>
      <c r="LVS42" s="30"/>
      <c r="LVT42" s="31"/>
      <c r="LVU42" s="30"/>
      <c r="LVV42" s="31"/>
      <c r="LVW42" s="30"/>
      <c r="LVX42" s="31"/>
      <c r="LVY42" s="30"/>
      <c r="LVZ42" s="31"/>
      <c r="LWA42" s="30"/>
      <c r="LWB42" s="31"/>
      <c r="LWC42" s="30"/>
      <c r="LWD42" s="31"/>
      <c r="LWE42" s="30"/>
      <c r="LWF42" s="31"/>
      <c r="LWG42" s="30"/>
      <c r="LWH42" s="31"/>
      <c r="LWI42" s="30"/>
      <c r="LWJ42" s="31"/>
      <c r="LWK42" s="30"/>
      <c r="LWL42" s="31"/>
      <c r="LWM42" s="30"/>
      <c r="LWN42" s="31"/>
      <c r="LWO42" s="30"/>
      <c r="LWP42" s="31"/>
      <c r="LWQ42" s="30"/>
      <c r="LWR42" s="31"/>
      <c r="LWS42" s="30"/>
      <c r="LWT42" s="31"/>
      <c r="LWU42" s="30"/>
      <c r="LWV42" s="31"/>
      <c r="LWW42" s="30"/>
      <c r="LWX42" s="31"/>
      <c r="LWY42" s="30"/>
      <c r="LWZ42" s="31"/>
      <c r="LXA42" s="30"/>
      <c r="LXB42" s="31"/>
      <c r="LXC42" s="30"/>
      <c r="LXD42" s="31"/>
      <c r="LXE42" s="30"/>
      <c r="LXF42" s="31"/>
      <c r="LXG42" s="30"/>
      <c r="LXH42" s="31"/>
      <c r="LXI42" s="30"/>
      <c r="LXJ42" s="31"/>
      <c r="LXK42" s="30"/>
      <c r="LXL42" s="31"/>
      <c r="LXM42" s="30"/>
      <c r="LXN42" s="31"/>
      <c r="LXO42" s="30"/>
      <c r="LXP42" s="31"/>
      <c r="LXQ42" s="30"/>
      <c r="LXR42" s="31"/>
      <c r="LXS42" s="30"/>
      <c r="LXT42" s="31"/>
      <c r="LXU42" s="30"/>
      <c r="LXV42" s="31"/>
      <c r="LXW42" s="30"/>
      <c r="LXX42" s="31"/>
      <c r="LXY42" s="30"/>
      <c r="LXZ42" s="31"/>
      <c r="LYA42" s="30"/>
      <c r="LYB42" s="31"/>
      <c r="LYC42" s="30"/>
      <c r="LYD42" s="31"/>
      <c r="LYE42" s="30"/>
      <c r="LYF42" s="31"/>
      <c r="LYG42" s="30"/>
      <c r="LYH42" s="31"/>
      <c r="LYI42" s="30"/>
      <c r="LYJ42" s="31"/>
      <c r="LYK42" s="30"/>
      <c r="LYL42" s="31"/>
      <c r="LYM42" s="30"/>
      <c r="LYN42" s="31"/>
      <c r="LYO42" s="30"/>
      <c r="LYP42" s="31"/>
      <c r="LYQ42" s="30"/>
      <c r="LYR42" s="31"/>
      <c r="LYS42" s="30"/>
      <c r="LYT42" s="31"/>
      <c r="LYU42" s="30"/>
      <c r="LYV42" s="31"/>
      <c r="LYW42" s="30"/>
      <c r="LYX42" s="31"/>
      <c r="LYY42" s="30"/>
      <c r="LYZ42" s="31"/>
      <c r="LZA42" s="30"/>
      <c r="LZB42" s="31"/>
      <c r="LZC42" s="30"/>
      <c r="LZD42" s="31"/>
      <c r="LZE42" s="30"/>
      <c r="LZF42" s="31"/>
      <c r="LZG42" s="30"/>
      <c r="LZH42" s="31"/>
      <c r="LZI42" s="30"/>
      <c r="LZJ42" s="31"/>
      <c r="LZK42" s="30"/>
      <c r="LZL42" s="31"/>
      <c r="LZM42" s="30"/>
      <c r="LZN42" s="31"/>
      <c r="LZO42" s="30"/>
      <c r="LZP42" s="31"/>
      <c r="LZQ42" s="30"/>
      <c r="LZR42" s="31"/>
      <c r="LZS42" s="30"/>
      <c r="LZT42" s="31"/>
      <c r="LZU42" s="30"/>
      <c r="LZV42" s="31"/>
      <c r="LZW42" s="30"/>
      <c r="LZX42" s="31"/>
      <c r="LZY42" s="30"/>
      <c r="LZZ42" s="31"/>
      <c r="MAA42" s="30"/>
      <c r="MAB42" s="31"/>
      <c r="MAC42" s="30"/>
      <c r="MAD42" s="31"/>
      <c r="MAE42" s="30"/>
      <c r="MAF42" s="31"/>
      <c r="MAG42" s="30"/>
      <c r="MAH42" s="31"/>
      <c r="MAI42" s="30"/>
      <c r="MAJ42" s="31"/>
      <c r="MAK42" s="30"/>
      <c r="MAL42" s="31"/>
      <c r="MAM42" s="30"/>
      <c r="MAN42" s="31"/>
      <c r="MAO42" s="30"/>
      <c r="MAP42" s="31"/>
      <c r="MAQ42" s="30"/>
      <c r="MAR42" s="31"/>
      <c r="MAS42" s="30"/>
      <c r="MAT42" s="31"/>
      <c r="MAU42" s="30"/>
      <c r="MAV42" s="31"/>
      <c r="MAW42" s="30"/>
      <c r="MAX42" s="31"/>
      <c r="MAY42" s="30"/>
      <c r="MAZ42" s="31"/>
      <c r="MBA42" s="30"/>
      <c r="MBB42" s="31"/>
      <c r="MBC42" s="30"/>
      <c r="MBD42" s="31"/>
      <c r="MBE42" s="30"/>
      <c r="MBF42" s="31"/>
      <c r="MBG42" s="30"/>
      <c r="MBH42" s="31"/>
      <c r="MBI42" s="30"/>
      <c r="MBJ42" s="31"/>
      <c r="MBK42" s="30"/>
      <c r="MBL42" s="31"/>
      <c r="MBM42" s="30"/>
      <c r="MBN42" s="31"/>
      <c r="MBO42" s="30"/>
      <c r="MBP42" s="31"/>
      <c r="MBQ42" s="30"/>
      <c r="MBR42" s="31"/>
      <c r="MBS42" s="30"/>
      <c r="MBT42" s="31"/>
      <c r="MBU42" s="30"/>
      <c r="MBV42" s="31"/>
      <c r="MBW42" s="30"/>
      <c r="MBX42" s="31"/>
      <c r="MBY42" s="30"/>
      <c r="MBZ42" s="31"/>
      <c r="MCA42" s="30"/>
      <c r="MCB42" s="31"/>
      <c r="MCC42" s="30"/>
      <c r="MCD42" s="31"/>
      <c r="MCE42" s="30"/>
      <c r="MCF42" s="31"/>
      <c r="MCG42" s="30"/>
      <c r="MCH42" s="31"/>
      <c r="MCI42" s="30"/>
      <c r="MCJ42" s="31"/>
      <c r="MCK42" s="30"/>
      <c r="MCL42" s="31"/>
      <c r="MCM42" s="30"/>
      <c r="MCN42" s="31"/>
      <c r="MCO42" s="30"/>
      <c r="MCP42" s="31"/>
      <c r="MCQ42" s="30"/>
      <c r="MCR42" s="31"/>
      <c r="MCS42" s="30"/>
      <c r="MCT42" s="31"/>
      <c r="MCU42" s="30"/>
      <c r="MCV42" s="31"/>
      <c r="MCW42" s="30"/>
      <c r="MCX42" s="31"/>
      <c r="MCY42" s="30"/>
      <c r="MCZ42" s="31"/>
      <c r="MDA42" s="30"/>
      <c r="MDB42" s="31"/>
      <c r="MDC42" s="30"/>
      <c r="MDD42" s="31"/>
      <c r="MDE42" s="30"/>
      <c r="MDF42" s="31"/>
      <c r="MDG42" s="30"/>
      <c r="MDH42" s="31"/>
      <c r="MDI42" s="30"/>
      <c r="MDJ42" s="31"/>
      <c r="MDK42" s="30"/>
      <c r="MDL42" s="31"/>
      <c r="MDM42" s="30"/>
      <c r="MDN42" s="31"/>
      <c r="MDO42" s="30"/>
      <c r="MDP42" s="31"/>
      <c r="MDQ42" s="30"/>
      <c r="MDR42" s="31"/>
      <c r="MDS42" s="30"/>
      <c r="MDT42" s="31"/>
      <c r="MDU42" s="30"/>
      <c r="MDV42" s="31"/>
      <c r="MDW42" s="30"/>
      <c r="MDX42" s="31"/>
      <c r="MDY42" s="30"/>
      <c r="MDZ42" s="31"/>
      <c r="MEA42" s="30"/>
      <c r="MEB42" s="31"/>
      <c r="MEC42" s="30"/>
      <c r="MED42" s="31"/>
      <c r="MEE42" s="30"/>
      <c r="MEF42" s="31"/>
      <c r="MEG42" s="30"/>
      <c r="MEH42" s="31"/>
      <c r="MEI42" s="30"/>
      <c r="MEJ42" s="31"/>
      <c r="MEK42" s="30"/>
      <c r="MEL42" s="31"/>
      <c r="MEM42" s="30"/>
      <c r="MEN42" s="31"/>
      <c r="MEO42" s="30"/>
      <c r="MEP42" s="31"/>
      <c r="MEQ42" s="30"/>
      <c r="MER42" s="31"/>
      <c r="MES42" s="30"/>
      <c r="MET42" s="31"/>
      <c r="MEU42" s="30"/>
      <c r="MEV42" s="31"/>
      <c r="MEW42" s="30"/>
      <c r="MEX42" s="31"/>
      <c r="MEY42" s="30"/>
      <c r="MEZ42" s="31"/>
      <c r="MFA42" s="30"/>
      <c r="MFB42" s="31"/>
      <c r="MFC42" s="30"/>
      <c r="MFD42" s="31"/>
      <c r="MFE42" s="30"/>
      <c r="MFF42" s="31"/>
      <c r="MFG42" s="30"/>
      <c r="MFH42" s="31"/>
      <c r="MFI42" s="30"/>
      <c r="MFJ42" s="31"/>
      <c r="MFK42" s="30"/>
      <c r="MFL42" s="31"/>
      <c r="MFM42" s="30"/>
      <c r="MFN42" s="31"/>
      <c r="MFO42" s="30"/>
      <c r="MFP42" s="31"/>
      <c r="MFQ42" s="30"/>
      <c r="MFR42" s="31"/>
      <c r="MFS42" s="30"/>
      <c r="MFT42" s="31"/>
      <c r="MFU42" s="30"/>
      <c r="MFV42" s="31"/>
      <c r="MFW42" s="30"/>
      <c r="MFX42" s="31"/>
      <c r="MFY42" s="30"/>
      <c r="MFZ42" s="31"/>
      <c r="MGA42" s="30"/>
      <c r="MGB42" s="31"/>
      <c r="MGC42" s="30"/>
      <c r="MGD42" s="31"/>
      <c r="MGE42" s="30"/>
      <c r="MGF42" s="31"/>
      <c r="MGG42" s="30"/>
      <c r="MGH42" s="31"/>
      <c r="MGI42" s="30"/>
      <c r="MGJ42" s="31"/>
      <c r="MGK42" s="30"/>
      <c r="MGL42" s="31"/>
      <c r="MGM42" s="30"/>
      <c r="MGN42" s="31"/>
      <c r="MGO42" s="30"/>
      <c r="MGP42" s="31"/>
      <c r="MGQ42" s="30"/>
      <c r="MGR42" s="31"/>
      <c r="MGS42" s="30"/>
      <c r="MGT42" s="31"/>
      <c r="MGU42" s="30"/>
      <c r="MGV42" s="31"/>
      <c r="MGW42" s="30"/>
      <c r="MGX42" s="31"/>
      <c r="MGY42" s="30"/>
      <c r="MGZ42" s="31"/>
      <c r="MHA42" s="30"/>
      <c r="MHB42" s="31"/>
      <c r="MHC42" s="30"/>
      <c r="MHD42" s="31"/>
      <c r="MHE42" s="30"/>
      <c r="MHF42" s="31"/>
      <c r="MHG42" s="30"/>
      <c r="MHH42" s="31"/>
      <c r="MHI42" s="30"/>
      <c r="MHJ42" s="31"/>
      <c r="MHK42" s="30"/>
      <c r="MHL42" s="31"/>
      <c r="MHM42" s="30"/>
      <c r="MHN42" s="31"/>
      <c r="MHO42" s="30"/>
      <c r="MHP42" s="31"/>
      <c r="MHQ42" s="30"/>
      <c r="MHR42" s="31"/>
      <c r="MHS42" s="30"/>
      <c r="MHT42" s="31"/>
      <c r="MHU42" s="30"/>
      <c r="MHV42" s="31"/>
      <c r="MHW42" s="30"/>
      <c r="MHX42" s="31"/>
      <c r="MHY42" s="30"/>
      <c r="MHZ42" s="31"/>
      <c r="MIA42" s="30"/>
      <c r="MIB42" s="31"/>
      <c r="MIC42" s="30"/>
      <c r="MID42" s="31"/>
      <c r="MIE42" s="30"/>
      <c r="MIF42" s="31"/>
      <c r="MIG42" s="30"/>
      <c r="MIH42" s="31"/>
      <c r="MII42" s="30"/>
      <c r="MIJ42" s="31"/>
      <c r="MIK42" s="30"/>
      <c r="MIL42" s="31"/>
      <c r="MIM42" s="30"/>
      <c r="MIN42" s="31"/>
      <c r="MIO42" s="30"/>
      <c r="MIP42" s="31"/>
      <c r="MIQ42" s="30"/>
      <c r="MIR42" s="31"/>
      <c r="MIS42" s="30"/>
      <c r="MIT42" s="31"/>
      <c r="MIU42" s="30"/>
      <c r="MIV42" s="31"/>
      <c r="MIW42" s="30"/>
      <c r="MIX42" s="31"/>
      <c r="MIY42" s="30"/>
      <c r="MIZ42" s="31"/>
      <c r="MJA42" s="30"/>
      <c r="MJB42" s="31"/>
      <c r="MJC42" s="30"/>
      <c r="MJD42" s="31"/>
      <c r="MJE42" s="30"/>
      <c r="MJF42" s="31"/>
      <c r="MJG42" s="30"/>
      <c r="MJH42" s="31"/>
      <c r="MJI42" s="30"/>
      <c r="MJJ42" s="31"/>
      <c r="MJK42" s="30"/>
      <c r="MJL42" s="31"/>
      <c r="MJM42" s="30"/>
      <c r="MJN42" s="31"/>
      <c r="MJO42" s="30"/>
      <c r="MJP42" s="31"/>
      <c r="MJQ42" s="30"/>
      <c r="MJR42" s="31"/>
      <c r="MJS42" s="30"/>
      <c r="MJT42" s="31"/>
      <c r="MJU42" s="30"/>
      <c r="MJV42" s="31"/>
      <c r="MJW42" s="30"/>
      <c r="MJX42" s="31"/>
      <c r="MJY42" s="30"/>
      <c r="MJZ42" s="31"/>
      <c r="MKA42" s="30"/>
      <c r="MKB42" s="31"/>
      <c r="MKC42" s="30"/>
      <c r="MKD42" s="31"/>
      <c r="MKE42" s="30"/>
      <c r="MKF42" s="31"/>
      <c r="MKG42" s="30"/>
      <c r="MKH42" s="31"/>
      <c r="MKI42" s="30"/>
      <c r="MKJ42" s="31"/>
      <c r="MKK42" s="30"/>
      <c r="MKL42" s="31"/>
      <c r="MKM42" s="30"/>
      <c r="MKN42" s="31"/>
      <c r="MKO42" s="30"/>
      <c r="MKP42" s="31"/>
      <c r="MKQ42" s="30"/>
      <c r="MKR42" s="31"/>
      <c r="MKS42" s="30"/>
      <c r="MKT42" s="31"/>
      <c r="MKU42" s="30"/>
      <c r="MKV42" s="31"/>
      <c r="MKW42" s="30"/>
      <c r="MKX42" s="31"/>
      <c r="MKY42" s="30"/>
      <c r="MKZ42" s="31"/>
      <c r="MLA42" s="30"/>
      <c r="MLB42" s="31"/>
      <c r="MLC42" s="30"/>
      <c r="MLD42" s="31"/>
      <c r="MLE42" s="30"/>
      <c r="MLF42" s="31"/>
      <c r="MLG42" s="30"/>
      <c r="MLH42" s="31"/>
      <c r="MLI42" s="30"/>
      <c r="MLJ42" s="31"/>
      <c r="MLK42" s="30"/>
      <c r="MLL42" s="31"/>
      <c r="MLM42" s="30"/>
      <c r="MLN42" s="31"/>
      <c r="MLO42" s="30"/>
      <c r="MLP42" s="31"/>
      <c r="MLQ42" s="30"/>
      <c r="MLR42" s="31"/>
      <c r="MLS42" s="30"/>
      <c r="MLT42" s="31"/>
      <c r="MLU42" s="30"/>
      <c r="MLV42" s="31"/>
      <c r="MLW42" s="30"/>
      <c r="MLX42" s="31"/>
      <c r="MLY42" s="30"/>
      <c r="MLZ42" s="31"/>
      <c r="MMA42" s="30"/>
      <c r="MMB42" s="31"/>
      <c r="MMC42" s="30"/>
      <c r="MMD42" s="31"/>
      <c r="MME42" s="30"/>
      <c r="MMF42" s="31"/>
      <c r="MMG42" s="30"/>
      <c r="MMH42" s="31"/>
      <c r="MMI42" s="30"/>
      <c r="MMJ42" s="31"/>
      <c r="MMK42" s="30"/>
      <c r="MML42" s="31"/>
      <c r="MMM42" s="30"/>
      <c r="MMN42" s="31"/>
      <c r="MMO42" s="30"/>
      <c r="MMP42" s="31"/>
      <c r="MMQ42" s="30"/>
      <c r="MMR42" s="31"/>
      <c r="MMS42" s="30"/>
      <c r="MMT42" s="31"/>
      <c r="MMU42" s="30"/>
      <c r="MMV42" s="31"/>
      <c r="MMW42" s="30"/>
      <c r="MMX42" s="31"/>
      <c r="MMY42" s="30"/>
      <c r="MMZ42" s="31"/>
      <c r="MNA42" s="30"/>
      <c r="MNB42" s="31"/>
      <c r="MNC42" s="30"/>
      <c r="MND42" s="31"/>
      <c r="MNE42" s="30"/>
      <c r="MNF42" s="31"/>
      <c r="MNG42" s="30"/>
      <c r="MNH42" s="31"/>
      <c r="MNI42" s="30"/>
      <c r="MNJ42" s="31"/>
      <c r="MNK42" s="30"/>
      <c r="MNL42" s="31"/>
      <c r="MNM42" s="30"/>
      <c r="MNN42" s="31"/>
      <c r="MNO42" s="30"/>
      <c r="MNP42" s="31"/>
      <c r="MNQ42" s="30"/>
      <c r="MNR42" s="31"/>
      <c r="MNS42" s="30"/>
      <c r="MNT42" s="31"/>
      <c r="MNU42" s="30"/>
      <c r="MNV42" s="31"/>
      <c r="MNW42" s="30"/>
      <c r="MNX42" s="31"/>
      <c r="MNY42" s="30"/>
      <c r="MNZ42" s="31"/>
      <c r="MOA42" s="30"/>
      <c r="MOB42" s="31"/>
      <c r="MOC42" s="30"/>
      <c r="MOD42" s="31"/>
      <c r="MOE42" s="30"/>
      <c r="MOF42" s="31"/>
      <c r="MOG42" s="30"/>
      <c r="MOH42" s="31"/>
      <c r="MOI42" s="30"/>
      <c r="MOJ42" s="31"/>
      <c r="MOK42" s="30"/>
      <c r="MOL42" s="31"/>
      <c r="MOM42" s="30"/>
      <c r="MON42" s="31"/>
      <c r="MOO42" s="30"/>
      <c r="MOP42" s="31"/>
      <c r="MOQ42" s="30"/>
      <c r="MOR42" s="31"/>
      <c r="MOS42" s="30"/>
      <c r="MOT42" s="31"/>
      <c r="MOU42" s="30"/>
      <c r="MOV42" s="31"/>
      <c r="MOW42" s="30"/>
      <c r="MOX42" s="31"/>
      <c r="MOY42" s="30"/>
      <c r="MOZ42" s="31"/>
      <c r="MPA42" s="30"/>
      <c r="MPB42" s="31"/>
      <c r="MPC42" s="30"/>
      <c r="MPD42" s="31"/>
      <c r="MPE42" s="30"/>
      <c r="MPF42" s="31"/>
      <c r="MPG42" s="30"/>
      <c r="MPH42" s="31"/>
      <c r="MPI42" s="30"/>
      <c r="MPJ42" s="31"/>
      <c r="MPK42" s="30"/>
      <c r="MPL42" s="31"/>
      <c r="MPM42" s="30"/>
      <c r="MPN42" s="31"/>
      <c r="MPO42" s="30"/>
      <c r="MPP42" s="31"/>
      <c r="MPQ42" s="30"/>
      <c r="MPR42" s="31"/>
      <c r="MPS42" s="30"/>
      <c r="MPT42" s="31"/>
      <c r="MPU42" s="30"/>
      <c r="MPV42" s="31"/>
      <c r="MPW42" s="30"/>
      <c r="MPX42" s="31"/>
      <c r="MPY42" s="30"/>
      <c r="MPZ42" s="31"/>
      <c r="MQA42" s="30"/>
      <c r="MQB42" s="31"/>
      <c r="MQC42" s="30"/>
      <c r="MQD42" s="31"/>
      <c r="MQE42" s="30"/>
      <c r="MQF42" s="31"/>
      <c r="MQG42" s="30"/>
      <c r="MQH42" s="31"/>
      <c r="MQI42" s="30"/>
      <c r="MQJ42" s="31"/>
      <c r="MQK42" s="30"/>
      <c r="MQL42" s="31"/>
      <c r="MQM42" s="30"/>
      <c r="MQN42" s="31"/>
      <c r="MQO42" s="30"/>
      <c r="MQP42" s="31"/>
      <c r="MQQ42" s="30"/>
      <c r="MQR42" s="31"/>
      <c r="MQS42" s="30"/>
      <c r="MQT42" s="31"/>
      <c r="MQU42" s="30"/>
      <c r="MQV42" s="31"/>
      <c r="MQW42" s="30"/>
      <c r="MQX42" s="31"/>
      <c r="MQY42" s="30"/>
      <c r="MQZ42" s="31"/>
      <c r="MRA42" s="30"/>
      <c r="MRB42" s="31"/>
      <c r="MRC42" s="30"/>
      <c r="MRD42" s="31"/>
      <c r="MRE42" s="30"/>
      <c r="MRF42" s="31"/>
      <c r="MRG42" s="30"/>
      <c r="MRH42" s="31"/>
      <c r="MRI42" s="30"/>
      <c r="MRJ42" s="31"/>
      <c r="MRK42" s="30"/>
      <c r="MRL42" s="31"/>
      <c r="MRM42" s="30"/>
      <c r="MRN42" s="31"/>
      <c r="MRO42" s="30"/>
      <c r="MRP42" s="31"/>
      <c r="MRQ42" s="30"/>
      <c r="MRR42" s="31"/>
      <c r="MRS42" s="30"/>
      <c r="MRT42" s="31"/>
      <c r="MRU42" s="30"/>
      <c r="MRV42" s="31"/>
      <c r="MRW42" s="30"/>
      <c r="MRX42" s="31"/>
      <c r="MRY42" s="30"/>
      <c r="MRZ42" s="31"/>
      <c r="MSA42" s="30"/>
      <c r="MSB42" s="31"/>
      <c r="MSC42" s="30"/>
      <c r="MSD42" s="31"/>
      <c r="MSE42" s="30"/>
      <c r="MSF42" s="31"/>
      <c r="MSG42" s="30"/>
      <c r="MSH42" s="31"/>
      <c r="MSI42" s="30"/>
      <c r="MSJ42" s="31"/>
      <c r="MSK42" s="30"/>
      <c r="MSL42" s="31"/>
      <c r="MSM42" s="30"/>
      <c r="MSN42" s="31"/>
      <c r="MSO42" s="30"/>
      <c r="MSP42" s="31"/>
      <c r="MSQ42" s="30"/>
      <c r="MSR42" s="31"/>
      <c r="MSS42" s="30"/>
      <c r="MST42" s="31"/>
      <c r="MSU42" s="30"/>
      <c r="MSV42" s="31"/>
      <c r="MSW42" s="30"/>
      <c r="MSX42" s="31"/>
      <c r="MSY42" s="30"/>
      <c r="MSZ42" s="31"/>
      <c r="MTA42" s="30"/>
      <c r="MTB42" s="31"/>
      <c r="MTC42" s="30"/>
      <c r="MTD42" s="31"/>
      <c r="MTE42" s="30"/>
      <c r="MTF42" s="31"/>
      <c r="MTG42" s="30"/>
      <c r="MTH42" s="31"/>
      <c r="MTI42" s="30"/>
      <c r="MTJ42" s="31"/>
      <c r="MTK42" s="30"/>
      <c r="MTL42" s="31"/>
      <c r="MTM42" s="30"/>
      <c r="MTN42" s="31"/>
      <c r="MTO42" s="30"/>
      <c r="MTP42" s="31"/>
      <c r="MTQ42" s="30"/>
      <c r="MTR42" s="31"/>
      <c r="MTS42" s="30"/>
      <c r="MTT42" s="31"/>
      <c r="MTU42" s="30"/>
      <c r="MTV42" s="31"/>
      <c r="MTW42" s="30"/>
      <c r="MTX42" s="31"/>
      <c r="MTY42" s="30"/>
      <c r="MTZ42" s="31"/>
      <c r="MUA42" s="30"/>
      <c r="MUB42" s="31"/>
      <c r="MUC42" s="30"/>
      <c r="MUD42" s="31"/>
      <c r="MUE42" s="30"/>
      <c r="MUF42" s="31"/>
      <c r="MUG42" s="30"/>
      <c r="MUH42" s="31"/>
      <c r="MUI42" s="30"/>
      <c r="MUJ42" s="31"/>
      <c r="MUK42" s="30"/>
      <c r="MUL42" s="31"/>
      <c r="MUM42" s="30"/>
      <c r="MUN42" s="31"/>
      <c r="MUO42" s="30"/>
      <c r="MUP42" s="31"/>
      <c r="MUQ42" s="30"/>
      <c r="MUR42" s="31"/>
      <c r="MUS42" s="30"/>
      <c r="MUT42" s="31"/>
      <c r="MUU42" s="30"/>
      <c r="MUV42" s="31"/>
      <c r="MUW42" s="30"/>
      <c r="MUX42" s="31"/>
      <c r="MUY42" s="30"/>
      <c r="MUZ42" s="31"/>
      <c r="MVA42" s="30"/>
      <c r="MVB42" s="31"/>
      <c r="MVC42" s="30"/>
      <c r="MVD42" s="31"/>
      <c r="MVE42" s="30"/>
      <c r="MVF42" s="31"/>
      <c r="MVG42" s="30"/>
      <c r="MVH42" s="31"/>
      <c r="MVI42" s="30"/>
      <c r="MVJ42" s="31"/>
      <c r="MVK42" s="30"/>
      <c r="MVL42" s="31"/>
      <c r="MVM42" s="30"/>
      <c r="MVN42" s="31"/>
      <c r="MVO42" s="30"/>
      <c r="MVP42" s="31"/>
      <c r="MVQ42" s="30"/>
      <c r="MVR42" s="31"/>
      <c r="MVS42" s="30"/>
      <c r="MVT42" s="31"/>
      <c r="MVU42" s="30"/>
      <c r="MVV42" s="31"/>
      <c r="MVW42" s="30"/>
      <c r="MVX42" s="31"/>
      <c r="MVY42" s="30"/>
      <c r="MVZ42" s="31"/>
      <c r="MWA42" s="30"/>
      <c r="MWB42" s="31"/>
      <c r="MWC42" s="30"/>
      <c r="MWD42" s="31"/>
      <c r="MWE42" s="30"/>
      <c r="MWF42" s="31"/>
      <c r="MWG42" s="30"/>
      <c r="MWH42" s="31"/>
      <c r="MWI42" s="30"/>
      <c r="MWJ42" s="31"/>
      <c r="MWK42" s="30"/>
      <c r="MWL42" s="31"/>
      <c r="MWM42" s="30"/>
      <c r="MWN42" s="31"/>
      <c r="MWO42" s="30"/>
      <c r="MWP42" s="31"/>
      <c r="MWQ42" s="30"/>
      <c r="MWR42" s="31"/>
      <c r="MWS42" s="30"/>
      <c r="MWT42" s="31"/>
      <c r="MWU42" s="30"/>
      <c r="MWV42" s="31"/>
      <c r="MWW42" s="30"/>
      <c r="MWX42" s="31"/>
      <c r="MWY42" s="30"/>
      <c r="MWZ42" s="31"/>
      <c r="MXA42" s="30"/>
      <c r="MXB42" s="31"/>
      <c r="MXC42" s="30"/>
      <c r="MXD42" s="31"/>
      <c r="MXE42" s="30"/>
      <c r="MXF42" s="31"/>
      <c r="MXG42" s="30"/>
      <c r="MXH42" s="31"/>
      <c r="MXI42" s="30"/>
      <c r="MXJ42" s="31"/>
      <c r="MXK42" s="30"/>
      <c r="MXL42" s="31"/>
      <c r="MXM42" s="30"/>
      <c r="MXN42" s="31"/>
      <c r="MXO42" s="30"/>
      <c r="MXP42" s="31"/>
      <c r="MXQ42" s="30"/>
      <c r="MXR42" s="31"/>
      <c r="MXS42" s="30"/>
      <c r="MXT42" s="31"/>
      <c r="MXU42" s="30"/>
      <c r="MXV42" s="31"/>
      <c r="MXW42" s="30"/>
      <c r="MXX42" s="31"/>
      <c r="MXY42" s="30"/>
      <c r="MXZ42" s="31"/>
      <c r="MYA42" s="30"/>
      <c r="MYB42" s="31"/>
      <c r="MYC42" s="30"/>
      <c r="MYD42" s="31"/>
      <c r="MYE42" s="30"/>
      <c r="MYF42" s="31"/>
      <c r="MYG42" s="30"/>
      <c r="MYH42" s="31"/>
      <c r="MYI42" s="30"/>
      <c r="MYJ42" s="31"/>
      <c r="MYK42" s="30"/>
      <c r="MYL42" s="31"/>
      <c r="MYM42" s="30"/>
      <c r="MYN42" s="31"/>
      <c r="MYO42" s="30"/>
      <c r="MYP42" s="31"/>
      <c r="MYQ42" s="30"/>
      <c r="MYR42" s="31"/>
      <c r="MYS42" s="30"/>
      <c r="MYT42" s="31"/>
      <c r="MYU42" s="30"/>
      <c r="MYV42" s="31"/>
      <c r="MYW42" s="30"/>
      <c r="MYX42" s="31"/>
      <c r="MYY42" s="30"/>
      <c r="MYZ42" s="31"/>
      <c r="MZA42" s="30"/>
      <c r="MZB42" s="31"/>
      <c r="MZC42" s="30"/>
      <c r="MZD42" s="31"/>
      <c r="MZE42" s="30"/>
      <c r="MZF42" s="31"/>
      <c r="MZG42" s="30"/>
      <c r="MZH42" s="31"/>
      <c r="MZI42" s="30"/>
      <c r="MZJ42" s="31"/>
      <c r="MZK42" s="30"/>
      <c r="MZL42" s="31"/>
      <c r="MZM42" s="30"/>
      <c r="MZN42" s="31"/>
      <c r="MZO42" s="30"/>
      <c r="MZP42" s="31"/>
      <c r="MZQ42" s="30"/>
      <c r="MZR42" s="31"/>
      <c r="MZS42" s="30"/>
      <c r="MZT42" s="31"/>
      <c r="MZU42" s="30"/>
      <c r="MZV42" s="31"/>
      <c r="MZW42" s="30"/>
      <c r="MZX42" s="31"/>
      <c r="MZY42" s="30"/>
      <c r="MZZ42" s="31"/>
      <c r="NAA42" s="30"/>
      <c r="NAB42" s="31"/>
      <c r="NAC42" s="30"/>
      <c r="NAD42" s="31"/>
      <c r="NAE42" s="30"/>
      <c r="NAF42" s="31"/>
      <c r="NAG42" s="30"/>
      <c r="NAH42" s="31"/>
      <c r="NAI42" s="30"/>
      <c r="NAJ42" s="31"/>
      <c r="NAK42" s="30"/>
      <c r="NAL42" s="31"/>
      <c r="NAM42" s="30"/>
      <c r="NAN42" s="31"/>
      <c r="NAO42" s="30"/>
      <c r="NAP42" s="31"/>
      <c r="NAQ42" s="30"/>
      <c r="NAR42" s="31"/>
      <c r="NAS42" s="30"/>
      <c r="NAT42" s="31"/>
      <c r="NAU42" s="30"/>
      <c r="NAV42" s="31"/>
      <c r="NAW42" s="30"/>
      <c r="NAX42" s="31"/>
      <c r="NAY42" s="30"/>
      <c r="NAZ42" s="31"/>
      <c r="NBA42" s="30"/>
      <c r="NBB42" s="31"/>
      <c r="NBC42" s="30"/>
      <c r="NBD42" s="31"/>
      <c r="NBE42" s="30"/>
      <c r="NBF42" s="31"/>
      <c r="NBG42" s="30"/>
      <c r="NBH42" s="31"/>
      <c r="NBI42" s="30"/>
      <c r="NBJ42" s="31"/>
      <c r="NBK42" s="30"/>
      <c r="NBL42" s="31"/>
      <c r="NBM42" s="30"/>
      <c r="NBN42" s="31"/>
      <c r="NBO42" s="30"/>
      <c r="NBP42" s="31"/>
      <c r="NBQ42" s="30"/>
      <c r="NBR42" s="31"/>
      <c r="NBS42" s="30"/>
      <c r="NBT42" s="31"/>
      <c r="NBU42" s="30"/>
      <c r="NBV42" s="31"/>
      <c r="NBW42" s="30"/>
      <c r="NBX42" s="31"/>
      <c r="NBY42" s="30"/>
      <c r="NBZ42" s="31"/>
      <c r="NCA42" s="30"/>
      <c r="NCB42" s="31"/>
      <c r="NCC42" s="30"/>
      <c r="NCD42" s="31"/>
      <c r="NCE42" s="30"/>
      <c r="NCF42" s="31"/>
      <c r="NCG42" s="30"/>
      <c r="NCH42" s="31"/>
      <c r="NCI42" s="30"/>
      <c r="NCJ42" s="31"/>
      <c r="NCK42" s="30"/>
      <c r="NCL42" s="31"/>
      <c r="NCM42" s="30"/>
      <c r="NCN42" s="31"/>
      <c r="NCO42" s="30"/>
      <c r="NCP42" s="31"/>
      <c r="NCQ42" s="30"/>
      <c r="NCR42" s="31"/>
      <c r="NCS42" s="30"/>
      <c r="NCT42" s="31"/>
      <c r="NCU42" s="30"/>
      <c r="NCV42" s="31"/>
      <c r="NCW42" s="30"/>
      <c r="NCX42" s="31"/>
      <c r="NCY42" s="30"/>
      <c r="NCZ42" s="31"/>
      <c r="NDA42" s="30"/>
      <c r="NDB42" s="31"/>
      <c r="NDC42" s="30"/>
      <c r="NDD42" s="31"/>
      <c r="NDE42" s="30"/>
      <c r="NDF42" s="31"/>
      <c r="NDG42" s="30"/>
      <c r="NDH42" s="31"/>
      <c r="NDI42" s="30"/>
      <c r="NDJ42" s="31"/>
      <c r="NDK42" s="30"/>
      <c r="NDL42" s="31"/>
      <c r="NDM42" s="30"/>
      <c r="NDN42" s="31"/>
      <c r="NDO42" s="30"/>
      <c r="NDP42" s="31"/>
      <c r="NDQ42" s="30"/>
      <c r="NDR42" s="31"/>
      <c r="NDS42" s="30"/>
      <c r="NDT42" s="31"/>
      <c r="NDU42" s="30"/>
      <c r="NDV42" s="31"/>
      <c r="NDW42" s="30"/>
      <c r="NDX42" s="31"/>
      <c r="NDY42" s="30"/>
      <c r="NDZ42" s="31"/>
      <c r="NEA42" s="30"/>
      <c r="NEB42" s="31"/>
      <c r="NEC42" s="30"/>
      <c r="NED42" s="31"/>
      <c r="NEE42" s="30"/>
      <c r="NEF42" s="31"/>
      <c r="NEG42" s="30"/>
      <c r="NEH42" s="31"/>
      <c r="NEI42" s="30"/>
      <c r="NEJ42" s="31"/>
      <c r="NEK42" s="30"/>
      <c r="NEL42" s="31"/>
      <c r="NEM42" s="30"/>
      <c r="NEN42" s="31"/>
      <c r="NEO42" s="30"/>
      <c r="NEP42" s="31"/>
      <c r="NEQ42" s="30"/>
      <c r="NER42" s="31"/>
      <c r="NES42" s="30"/>
      <c r="NET42" s="31"/>
      <c r="NEU42" s="30"/>
      <c r="NEV42" s="31"/>
      <c r="NEW42" s="30"/>
      <c r="NEX42" s="31"/>
      <c r="NEY42" s="30"/>
      <c r="NEZ42" s="31"/>
      <c r="NFA42" s="30"/>
      <c r="NFB42" s="31"/>
      <c r="NFC42" s="30"/>
      <c r="NFD42" s="31"/>
      <c r="NFE42" s="30"/>
      <c r="NFF42" s="31"/>
      <c r="NFG42" s="30"/>
      <c r="NFH42" s="31"/>
      <c r="NFI42" s="30"/>
      <c r="NFJ42" s="31"/>
      <c r="NFK42" s="30"/>
      <c r="NFL42" s="31"/>
      <c r="NFM42" s="30"/>
      <c r="NFN42" s="31"/>
      <c r="NFO42" s="30"/>
      <c r="NFP42" s="31"/>
      <c r="NFQ42" s="30"/>
      <c r="NFR42" s="31"/>
      <c r="NFS42" s="30"/>
      <c r="NFT42" s="31"/>
      <c r="NFU42" s="30"/>
      <c r="NFV42" s="31"/>
      <c r="NFW42" s="30"/>
      <c r="NFX42" s="31"/>
      <c r="NFY42" s="30"/>
      <c r="NFZ42" s="31"/>
      <c r="NGA42" s="30"/>
      <c r="NGB42" s="31"/>
      <c r="NGC42" s="30"/>
      <c r="NGD42" s="31"/>
      <c r="NGE42" s="30"/>
      <c r="NGF42" s="31"/>
      <c r="NGG42" s="30"/>
      <c r="NGH42" s="31"/>
      <c r="NGI42" s="30"/>
      <c r="NGJ42" s="31"/>
      <c r="NGK42" s="30"/>
      <c r="NGL42" s="31"/>
      <c r="NGM42" s="30"/>
      <c r="NGN42" s="31"/>
      <c r="NGO42" s="30"/>
      <c r="NGP42" s="31"/>
      <c r="NGQ42" s="30"/>
      <c r="NGR42" s="31"/>
      <c r="NGS42" s="30"/>
      <c r="NGT42" s="31"/>
      <c r="NGU42" s="30"/>
      <c r="NGV42" s="31"/>
      <c r="NGW42" s="30"/>
      <c r="NGX42" s="31"/>
      <c r="NGY42" s="30"/>
      <c r="NGZ42" s="31"/>
      <c r="NHA42" s="30"/>
      <c r="NHB42" s="31"/>
      <c r="NHC42" s="30"/>
      <c r="NHD42" s="31"/>
      <c r="NHE42" s="30"/>
      <c r="NHF42" s="31"/>
      <c r="NHG42" s="30"/>
      <c r="NHH42" s="31"/>
      <c r="NHI42" s="30"/>
      <c r="NHJ42" s="31"/>
      <c r="NHK42" s="30"/>
      <c r="NHL42" s="31"/>
      <c r="NHM42" s="30"/>
      <c r="NHN42" s="31"/>
      <c r="NHO42" s="30"/>
      <c r="NHP42" s="31"/>
      <c r="NHQ42" s="30"/>
      <c r="NHR42" s="31"/>
      <c r="NHS42" s="30"/>
      <c r="NHT42" s="31"/>
      <c r="NHU42" s="30"/>
      <c r="NHV42" s="31"/>
      <c r="NHW42" s="30"/>
      <c r="NHX42" s="31"/>
      <c r="NHY42" s="30"/>
      <c r="NHZ42" s="31"/>
      <c r="NIA42" s="30"/>
      <c r="NIB42" s="31"/>
      <c r="NIC42" s="30"/>
      <c r="NID42" s="31"/>
      <c r="NIE42" s="30"/>
      <c r="NIF42" s="31"/>
      <c r="NIG42" s="30"/>
      <c r="NIH42" s="31"/>
      <c r="NII42" s="30"/>
      <c r="NIJ42" s="31"/>
      <c r="NIK42" s="30"/>
      <c r="NIL42" s="31"/>
      <c r="NIM42" s="30"/>
      <c r="NIN42" s="31"/>
      <c r="NIO42" s="30"/>
      <c r="NIP42" s="31"/>
      <c r="NIQ42" s="30"/>
      <c r="NIR42" s="31"/>
      <c r="NIS42" s="30"/>
      <c r="NIT42" s="31"/>
      <c r="NIU42" s="30"/>
      <c r="NIV42" s="31"/>
      <c r="NIW42" s="30"/>
      <c r="NIX42" s="31"/>
      <c r="NIY42" s="30"/>
      <c r="NIZ42" s="31"/>
      <c r="NJA42" s="30"/>
      <c r="NJB42" s="31"/>
      <c r="NJC42" s="30"/>
      <c r="NJD42" s="31"/>
      <c r="NJE42" s="30"/>
      <c r="NJF42" s="31"/>
      <c r="NJG42" s="30"/>
      <c r="NJH42" s="31"/>
      <c r="NJI42" s="30"/>
      <c r="NJJ42" s="31"/>
      <c r="NJK42" s="30"/>
      <c r="NJL42" s="31"/>
      <c r="NJM42" s="30"/>
      <c r="NJN42" s="31"/>
      <c r="NJO42" s="30"/>
      <c r="NJP42" s="31"/>
      <c r="NJQ42" s="30"/>
      <c r="NJR42" s="31"/>
      <c r="NJS42" s="30"/>
      <c r="NJT42" s="31"/>
      <c r="NJU42" s="30"/>
      <c r="NJV42" s="31"/>
      <c r="NJW42" s="30"/>
      <c r="NJX42" s="31"/>
      <c r="NJY42" s="30"/>
      <c r="NJZ42" s="31"/>
      <c r="NKA42" s="30"/>
      <c r="NKB42" s="31"/>
      <c r="NKC42" s="30"/>
      <c r="NKD42" s="31"/>
      <c r="NKE42" s="30"/>
      <c r="NKF42" s="31"/>
      <c r="NKG42" s="30"/>
      <c r="NKH42" s="31"/>
      <c r="NKI42" s="30"/>
      <c r="NKJ42" s="31"/>
      <c r="NKK42" s="30"/>
      <c r="NKL42" s="31"/>
      <c r="NKM42" s="30"/>
      <c r="NKN42" s="31"/>
      <c r="NKO42" s="30"/>
      <c r="NKP42" s="31"/>
      <c r="NKQ42" s="30"/>
      <c r="NKR42" s="31"/>
      <c r="NKS42" s="30"/>
      <c r="NKT42" s="31"/>
      <c r="NKU42" s="30"/>
      <c r="NKV42" s="31"/>
      <c r="NKW42" s="30"/>
      <c r="NKX42" s="31"/>
      <c r="NKY42" s="30"/>
      <c r="NKZ42" s="31"/>
      <c r="NLA42" s="30"/>
      <c r="NLB42" s="31"/>
      <c r="NLC42" s="30"/>
      <c r="NLD42" s="31"/>
      <c r="NLE42" s="30"/>
      <c r="NLF42" s="31"/>
      <c r="NLG42" s="30"/>
      <c r="NLH42" s="31"/>
      <c r="NLI42" s="30"/>
      <c r="NLJ42" s="31"/>
      <c r="NLK42" s="30"/>
      <c r="NLL42" s="31"/>
      <c r="NLM42" s="30"/>
      <c r="NLN42" s="31"/>
      <c r="NLO42" s="30"/>
      <c r="NLP42" s="31"/>
      <c r="NLQ42" s="30"/>
      <c r="NLR42" s="31"/>
      <c r="NLS42" s="30"/>
      <c r="NLT42" s="31"/>
      <c r="NLU42" s="30"/>
      <c r="NLV42" s="31"/>
      <c r="NLW42" s="30"/>
      <c r="NLX42" s="31"/>
      <c r="NLY42" s="30"/>
      <c r="NLZ42" s="31"/>
      <c r="NMA42" s="30"/>
      <c r="NMB42" s="31"/>
      <c r="NMC42" s="30"/>
      <c r="NMD42" s="31"/>
      <c r="NME42" s="30"/>
      <c r="NMF42" s="31"/>
      <c r="NMG42" s="30"/>
      <c r="NMH42" s="31"/>
      <c r="NMI42" s="30"/>
      <c r="NMJ42" s="31"/>
      <c r="NMK42" s="30"/>
      <c r="NML42" s="31"/>
      <c r="NMM42" s="30"/>
      <c r="NMN42" s="31"/>
      <c r="NMO42" s="30"/>
      <c r="NMP42" s="31"/>
      <c r="NMQ42" s="30"/>
      <c r="NMR42" s="31"/>
      <c r="NMS42" s="30"/>
      <c r="NMT42" s="31"/>
      <c r="NMU42" s="30"/>
      <c r="NMV42" s="31"/>
      <c r="NMW42" s="30"/>
      <c r="NMX42" s="31"/>
      <c r="NMY42" s="30"/>
      <c r="NMZ42" s="31"/>
      <c r="NNA42" s="30"/>
      <c r="NNB42" s="31"/>
      <c r="NNC42" s="30"/>
      <c r="NND42" s="31"/>
      <c r="NNE42" s="30"/>
      <c r="NNF42" s="31"/>
      <c r="NNG42" s="30"/>
      <c r="NNH42" s="31"/>
      <c r="NNI42" s="30"/>
      <c r="NNJ42" s="31"/>
      <c r="NNK42" s="30"/>
      <c r="NNL42" s="31"/>
      <c r="NNM42" s="30"/>
      <c r="NNN42" s="31"/>
      <c r="NNO42" s="30"/>
      <c r="NNP42" s="31"/>
      <c r="NNQ42" s="30"/>
      <c r="NNR42" s="31"/>
      <c r="NNS42" s="30"/>
      <c r="NNT42" s="31"/>
      <c r="NNU42" s="30"/>
      <c r="NNV42" s="31"/>
      <c r="NNW42" s="30"/>
      <c r="NNX42" s="31"/>
      <c r="NNY42" s="30"/>
      <c r="NNZ42" s="31"/>
      <c r="NOA42" s="30"/>
      <c r="NOB42" s="31"/>
      <c r="NOC42" s="30"/>
      <c r="NOD42" s="31"/>
      <c r="NOE42" s="30"/>
      <c r="NOF42" s="31"/>
      <c r="NOG42" s="30"/>
      <c r="NOH42" s="31"/>
      <c r="NOI42" s="30"/>
      <c r="NOJ42" s="31"/>
      <c r="NOK42" s="30"/>
      <c r="NOL42" s="31"/>
      <c r="NOM42" s="30"/>
      <c r="NON42" s="31"/>
      <c r="NOO42" s="30"/>
      <c r="NOP42" s="31"/>
      <c r="NOQ42" s="30"/>
      <c r="NOR42" s="31"/>
      <c r="NOS42" s="30"/>
      <c r="NOT42" s="31"/>
      <c r="NOU42" s="30"/>
      <c r="NOV42" s="31"/>
      <c r="NOW42" s="30"/>
      <c r="NOX42" s="31"/>
      <c r="NOY42" s="30"/>
      <c r="NOZ42" s="31"/>
      <c r="NPA42" s="30"/>
      <c r="NPB42" s="31"/>
      <c r="NPC42" s="30"/>
      <c r="NPD42" s="31"/>
      <c r="NPE42" s="30"/>
      <c r="NPF42" s="31"/>
      <c r="NPG42" s="30"/>
      <c r="NPH42" s="31"/>
      <c r="NPI42" s="30"/>
      <c r="NPJ42" s="31"/>
      <c r="NPK42" s="30"/>
      <c r="NPL42" s="31"/>
      <c r="NPM42" s="30"/>
      <c r="NPN42" s="31"/>
      <c r="NPO42" s="30"/>
      <c r="NPP42" s="31"/>
      <c r="NPQ42" s="30"/>
      <c r="NPR42" s="31"/>
      <c r="NPS42" s="30"/>
      <c r="NPT42" s="31"/>
      <c r="NPU42" s="30"/>
      <c r="NPV42" s="31"/>
      <c r="NPW42" s="30"/>
      <c r="NPX42" s="31"/>
      <c r="NPY42" s="30"/>
      <c r="NPZ42" s="31"/>
      <c r="NQA42" s="30"/>
      <c r="NQB42" s="31"/>
      <c r="NQC42" s="30"/>
      <c r="NQD42" s="31"/>
      <c r="NQE42" s="30"/>
      <c r="NQF42" s="31"/>
      <c r="NQG42" s="30"/>
      <c r="NQH42" s="31"/>
      <c r="NQI42" s="30"/>
      <c r="NQJ42" s="31"/>
      <c r="NQK42" s="30"/>
      <c r="NQL42" s="31"/>
      <c r="NQM42" s="30"/>
      <c r="NQN42" s="31"/>
      <c r="NQO42" s="30"/>
      <c r="NQP42" s="31"/>
      <c r="NQQ42" s="30"/>
      <c r="NQR42" s="31"/>
      <c r="NQS42" s="30"/>
      <c r="NQT42" s="31"/>
      <c r="NQU42" s="30"/>
      <c r="NQV42" s="31"/>
      <c r="NQW42" s="30"/>
      <c r="NQX42" s="31"/>
      <c r="NQY42" s="30"/>
      <c r="NQZ42" s="31"/>
      <c r="NRA42" s="30"/>
      <c r="NRB42" s="31"/>
      <c r="NRC42" s="30"/>
      <c r="NRD42" s="31"/>
      <c r="NRE42" s="30"/>
      <c r="NRF42" s="31"/>
      <c r="NRG42" s="30"/>
      <c r="NRH42" s="31"/>
      <c r="NRI42" s="30"/>
      <c r="NRJ42" s="31"/>
      <c r="NRK42" s="30"/>
      <c r="NRL42" s="31"/>
      <c r="NRM42" s="30"/>
      <c r="NRN42" s="31"/>
      <c r="NRO42" s="30"/>
      <c r="NRP42" s="31"/>
      <c r="NRQ42" s="30"/>
      <c r="NRR42" s="31"/>
      <c r="NRS42" s="30"/>
      <c r="NRT42" s="31"/>
      <c r="NRU42" s="30"/>
      <c r="NRV42" s="31"/>
      <c r="NRW42" s="30"/>
      <c r="NRX42" s="31"/>
      <c r="NRY42" s="30"/>
      <c r="NRZ42" s="31"/>
      <c r="NSA42" s="30"/>
      <c r="NSB42" s="31"/>
      <c r="NSC42" s="30"/>
      <c r="NSD42" s="31"/>
      <c r="NSE42" s="30"/>
      <c r="NSF42" s="31"/>
      <c r="NSG42" s="30"/>
      <c r="NSH42" s="31"/>
      <c r="NSI42" s="30"/>
      <c r="NSJ42" s="31"/>
      <c r="NSK42" s="30"/>
      <c r="NSL42" s="31"/>
      <c r="NSM42" s="30"/>
      <c r="NSN42" s="31"/>
      <c r="NSO42" s="30"/>
      <c r="NSP42" s="31"/>
      <c r="NSQ42" s="30"/>
      <c r="NSR42" s="31"/>
      <c r="NSS42" s="30"/>
      <c r="NST42" s="31"/>
      <c r="NSU42" s="30"/>
      <c r="NSV42" s="31"/>
      <c r="NSW42" s="30"/>
      <c r="NSX42" s="31"/>
      <c r="NSY42" s="30"/>
      <c r="NSZ42" s="31"/>
      <c r="NTA42" s="30"/>
      <c r="NTB42" s="31"/>
      <c r="NTC42" s="30"/>
      <c r="NTD42" s="31"/>
      <c r="NTE42" s="30"/>
      <c r="NTF42" s="31"/>
      <c r="NTG42" s="30"/>
      <c r="NTH42" s="31"/>
      <c r="NTI42" s="30"/>
      <c r="NTJ42" s="31"/>
      <c r="NTK42" s="30"/>
      <c r="NTL42" s="31"/>
      <c r="NTM42" s="30"/>
      <c r="NTN42" s="31"/>
      <c r="NTO42" s="30"/>
      <c r="NTP42" s="31"/>
      <c r="NTQ42" s="30"/>
      <c r="NTR42" s="31"/>
      <c r="NTS42" s="30"/>
      <c r="NTT42" s="31"/>
      <c r="NTU42" s="30"/>
      <c r="NTV42" s="31"/>
      <c r="NTW42" s="30"/>
      <c r="NTX42" s="31"/>
      <c r="NTY42" s="30"/>
      <c r="NTZ42" s="31"/>
      <c r="NUA42" s="30"/>
      <c r="NUB42" s="31"/>
      <c r="NUC42" s="30"/>
      <c r="NUD42" s="31"/>
      <c r="NUE42" s="30"/>
      <c r="NUF42" s="31"/>
      <c r="NUG42" s="30"/>
      <c r="NUH42" s="31"/>
      <c r="NUI42" s="30"/>
      <c r="NUJ42" s="31"/>
      <c r="NUK42" s="30"/>
      <c r="NUL42" s="31"/>
      <c r="NUM42" s="30"/>
      <c r="NUN42" s="31"/>
      <c r="NUO42" s="30"/>
      <c r="NUP42" s="31"/>
      <c r="NUQ42" s="30"/>
      <c r="NUR42" s="31"/>
      <c r="NUS42" s="30"/>
      <c r="NUT42" s="31"/>
      <c r="NUU42" s="30"/>
      <c r="NUV42" s="31"/>
      <c r="NUW42" s="30"/>
      <c r="NUX42" s="31"/>
      <c r="NUY42" s="30"/>
      <c r="NUZ42" s="31"/>
      <c r="NVA42" s="30"/>
      <c r="NVB42" s="31"/>
      <c r="NVC42" s="30"/>
      <c r="NVD42" s="31"/>
      <c r="NVE42" s="30"/>
      <c r="NVF42" s="31"/>
      <c r="NVG42" s="30"/>
      <c r="NVH42" s="31"/>
      <c r="NVI42" s="30"/>
      <c r="NVJ42" s="31"/>
      <c r="NVK42" s="30"/>
      <c r="NVL42" s="31"/>
      <c r="NVM42" s="30"/>
      <c r="NVN42" s="31"/>
      <c r="NVO42" s="30"/>
      <c r="NVP42" s="31"/>
      <c r="NVQ42" s="30"/>
      <c r="NVR42" s="31"/>
      <c r="NVS42" s="30"/>
      <c r="NVT42" s="31"/>
      <c r="NVU42" s="30"/>
      <c r="NVV42" s="31"/>
      <c r="NVW42" s="30"/>
      <c r="NVX42" s="31"/>
      <c r="NVY42" s="30"/>
      <c r="NVZ42" s="31"/>
      <c r="NWA42" s="30"/>
      <c r="NWB42" s="31"/>
      <c r="NWC42" s="30"/>
      <c r="NWD42" s="31"/>
      <c r="NWE42" s="30"/>
      <c r="NWF42" s="31"/>
      <c r="NWG42" s="30"/>
      <c r="NWH42" s="31"/>
      <c r="NWI42" s="30"/>
      <c r="NWJ42" s="31"/>
      <c r="NWK42" s="30"/>
      <c r="NWL42" s="31"/>
      <c r="NWM42" s="30"/>
      <c r="NWN42" s="31"/>
      <c r="NWO42" s="30"/>
      <c r="NWP42" s="31"/>
      <c r="NWQ42" s="30"/>
      <c r="NWR42" s="31"/>
      <c r="NWS42" s="30"/>
      <c r="NWT42" s="31"/>
      <c r="NWU42" s="30"/>
      <c r="NWV42" s="31"/>
      <c r="NWW42" s="30"/>
      <c r="NWX42" s="31"/>
      <c r="NWY42" s="30"/>
      <c r="NWZ42" s="31"/>
      <c r="NXA42" s="30"/>
      <c r="NXB42" s="31"/>
      <c r="NXC42" s="30"/>
      <c r="NXD42" s="31"/>
      <c r="NXE42" s="30"/>
      <c r="NXF42" s="31"/>
      <c r="NXG42" s="30"/>
      <c r="NXH42" s="31"/>
      <c r="NXI42" s="30"/>
      <c r="NXJ42" s="31"/>
      <c r="NXK42" s="30"/>
      <c r="NXL42" s="31"/>
      <c r="NXM42" s="30"/>
      <c r="NXN42" s="31"/>
      <c r="NXO42" s="30"/>
      <c r="NXP42" s="31"/>
      <c r="NXQ42" s="30"/>
      <c r="NXR42" s="31"/>
      <c r="NXS42" s="30"/>
      <c r="NXT42" s="31"/>
      <c r="NXU42" s="30"/>
      <c r="NXV42" s="31"/>
      <c r="NXW42" s="30"/>
      <c r="NXX42" s="31"/>
      <c r="NXY42" s="30"/>
      <c r="NXZ42" s="31"/>
      <c r="NYA42" s="30"/>
      <c r="NYB42" s="31"/>
      <c r="NYC42" s="30"/>
      <c r="NYD42" s="31"/>
      <c r="NYE42" s="30"/>
      <c r="NYF42" s="31"/>
      <c r="NYG42" s="30"/>
      <c r="NYH42" s="31"/>
      <c r="NYI42" s="30"/>
      <c r="NYJ42" s="31"/>
      <c r="NYK42" s="30"/>
      <c r="NYL42" s="31"/>
      <c r="NYM42" s="30"/>
      <c r="NYN42" s="31"/>
      <c r="NYO42" s="30"/>
      <c r="NYP42" s="31"/>
      <c r="NYQ42" s="30"/>
      <c r="NYR42" s="31"/>
      <c r="NYS42" s="30"/>
      <c r="NYT42" s="31"/>
      <c r="NYU42" s="30"/>
      <c r="NYV42" s="31"/>
      <c r="NYW42" s="30"/>
      <c r="NYX42" s="31"/>
      <c r="NYY42" s="30"/>
      <c r="NYZ42" s="31"/>
      <c r="NZA42" s="30"/>
      <c r="NZB42" s="31"/>
      <c r="NZC42" s="30"/>
      <c r="NZD42" s="31"/>
      <c r="NZE42" s="30"/>
      <c r="NZF42" s="31"/>
      <c r="NZG42" s="30"/>
      <c r="NZH42" s="31"/>
      <c r="NZI42" s="30"/>
      <c r="NZJ42" s="31"/>
      <c r="NZK42" s="30"/>
      <c r="NZL42" s="31"/>
      <c r="NZM42" s="30"/>
      <c r="NZN42" s="31"/>
      <c r="NZO42" s="30"/>
      <c r="NZP42" s="31"/>
      <c r="NZQ42" s="30"/>
      <c r="NZR42" s="31"/>
      <c r="NZS42" s="30"/>
      <c r="NZT42" s="31"/>
      <c r="NZU42" s="30"/>
      <c r="NZV42" s="31"/>
      <c r="NZW42" s="30"/>
      <c r="NZX42" s="31"/>
      <c r="NZY42" s="30"/>
      <c r="NZZ42" s="31"/>
      <c r="OAA42" s="30"/>
      <c r="OAB42" s="31"/>
      <c r="OAC42" s="30"/>
      <c r="OAD42" s="31"/>
      <c r="OAE42" s="30"/>
      <c r="OAF42" s="31"/>
      <c r="OAG42" s="30"/>
      <c r="OAH42" s="31"/>
      <c r="OAI42" s="30"/>
      <c r="OAJ42" s="31"/>
      <c r="OAK42" s="30"/>
      <c r="OAL42" s="31"/>
      <c r="OAM42" s="30"/>
      <c r="OAN42" s="31"/>
      <c r="OAO42" s="30"/>
      <c r="OAP42" s="31"/>
      <c r="OAQ42" s="30"/>
      <c r="OAR42" s="31"/>
      <c r="OAS42" s="30"/>
      <c r="OAT42" s="31"/>
      <c r="OAU42" s="30"/>
      <c r="OAV42" s="31"/>
      <c r="OAW42" s="30"/>
      <c r="OAX42" s="31"/>
      <c r="OAY42" s="30"/>
      <c r="OAZ42" s="31"/>
      <c r="OBA42" s="30"/>
      <c r="OBB42" s="31"/>
      <c r="OBC42" s="30"/>
      <c r="OBD42" s="31"/>
      <c r="OBE42" s="30"/>
      <c r="OBF42" s="31"/>
      <c r="OBG42" s="30"/>
      <c r="OBH42" s="31"/>
      <c r="OBI42" s="30"/>
      <c r="OBJ42" s="31"/>
      <c r="OBK42" s="30"/>
      <c r="OBL42" s="31"/>
      <c r="OBM42" s="30"/>
      <c r="OBN42" s="31"/>
      <c r="OBO42" s="30"/>
      <c r="OBP42" s="31"/>
      <c r="OBQ42" s="30"/>
      <c r="OBR42" s="31"/>
      <c r="OBS42" s="30"/>
      <c r="OBT42" s="31"/>
      <c r="OBU42" s="30"/>
      <c r="OBV42" s="31"/>
      <c r="OBW42" s="30"/>
      <c r="OBX42" s="31"/>
      <c r="OBY42" s="30"/>
      <c r="OBZ42" s="31"/>
      <c r="OCA42" s="30"/>
      <c r="OCB42" s="31"/>
      <c r="OCC42" s="30"/>
      <c r="OCD42" s="31"/>
      <c r="OCE42" s="30"/>
      <c r="OCF42" s="31"/>
      <c r="OCG42" s="30"/>
      <c r="OCH42" s="31"/>
      <c r="OCI42" s="30"/>
      <c r="OCJ42" s="31"/>
      <c r="OCK42" s="30"/>
      <c r="OCL42" s="31"/>
      <c r="OCM42" s="30"/>
      <c r="OCN42" s="31"/>
      <c r="OCO42" s="30"/>
      <c r="OCP42" s="31"/>
      <c r="OCQ42" s="30"/>
      <c r="OCR42" s="31"/>
      <c r="OCS42" s="30"/>
      <c r="OCT42" s="31"/>
      <c r="OCU42" s="30"/>
      <c r="OCV42" s="31"/>
      <c r="OCW42" s="30"/>
      <c r="OCX42" s="31"/>
      <c r="OCY42" s="30"/>
      <c r="OCZ42" s="31"/>
      <c r="ODA42" s="30"/>
      <c r="ODB42" s="31"/>
      <c r="ODC42" s="30"/>
      <c r="ODD42" s="31"/>
      <c r="ODE42" s="30"/>
      <c r="ODF42" s="31"/>
      <c r="ODG42" s="30"/>
      <c r="ODH42" s="31"/>
      <c r="ODI42" s="30"/>
      <c r="ODJ42" s="31"/>
      <c r="ODK42" s="30"/>
      <c r="ODL42" s="31"/>
      <c r="ODM42" s="30"/>
      <c r="ODN42" s="31"/>
      <c r="ODO42" s="30"/>
      <c r="ODP42" s="31"/>
      <c r="ODQ42" s="30"/>
      <c r="ODR42" s="31"/>
      <c r="ODS42" s="30"/>
      <c r="ODT42" s="31"/>
      <c r="ODU42" s="30"/>
      <c r="ODV42" s="31"/>
      <c r="ODW42" s="30"/>
      <c r="ODX42" s="31"/>
      <c r="ODY42" s="30"/>
      <c r="ODZ42" s="31"/>
      <c r="OEA42" s="30"/>
      <c r="OEB42" s="31"/>
      <c r="OEC42" s="30"/>
      <c r="OED42" s="31"/>
      <c r="OEE42" s="30"/>
      <c r="OEF42" s="31"/>
      <c r="OEG42" s="30"/>
      <c r="OEH42" s="31"/>
      <c r="OEI42" s="30"/>
      <c r="OEJ42" s="31"/>
      <c r="OEK42" s="30"/>
      <c r="OEL42" s="31"/>
      <c r="OEM42" s="30"/>
      <c r="OEN42" s="31"/>
      <c r="OEO42" s="30"/>
      <c r="OEP42" s="31"/>
      <c r="OEQ42" s="30"/>
      <c r="OER42" s="31"/>
      <c r="OES42" s="30"/>
      <c r="OET42" s="31"/>
      <c r="OEU42" s="30"/>
      <c r="OEV42" s="31"/>
      <c r="OEW42" s="30"/>
      <c r="OEX42" s="31"/>
      <c r="OEY42" s="30"/>
      <c r="OEZ42" s="31"/>
      <c r="OFA42" s="30"/>
      <c r="OFB42" s="31"/>
      <c r="OFC42" s="30"/>
      <c r="OFD42" s="31"/>
      <c r="OFE42" s="30"/>
      <c r="OFF42" s="31"/>
      <c r="OFG42" s="30"/>
      <c r="OFH42" s="31"/>
      <c r="OFI42" s="30"/>
      <c r="OFJ42" s="31"/>
      <c r="OFK42" s="30"/>
      <c r="OFL42" s="31"/>
      <c r="OFM42" s="30"/>
      <c r="OFN42" s="31"/>
      <c r="OFO42" s="30"/>
      <c r="OFP42" s="31"/>
      <c r="OFQ42" s="30"/>
      <c r="OFR42" s="31"/>
      <c r="OFS42" s="30"/>
      <c r="OFT42" s="31"/>
      <c r="OFU42" s="30"/>
      <c r="OFV42" s="31"/>
      <c r="OFW42" s="30"/>
      <c r="OFX42" s="31"/>
      <c r="OFY42" s="30"/>
      <c r="OFZ42" s="31"/>
      <c r="OGA42" s="30"/>
      <c r="OGB42" s="31"/>
      <c r="OGC42" s="30"/>
      <c r="OGD42" s="31"/>
      <c r="OGE42" s="30"/>
      <c r="OGF42" s="31"/>
      <c r="OGG42" s="30"/>
      <c r="OGH42" s="31"/>
      <c r="OGI42" s="30"/>
      <c r="OGJ42" s="31"/>
      <c r="OGK42" s="30"/>
      <c r="OGL42" s="31"/>
      <c r="OGM42" s="30"/>
      <c r="OGN42" s="31"/>
      <c r="OGO42" s="30"/>
      <c r="OGP42" s="31"/>
      <c r="OGQ42" s="30"/>
      <c r="OGR42" s="31"/>
      <c r="OGS42" s="30"/>
      <c r="OGT42" s="31"/>
      <c r="OGU42" s="30"/>
      <c r="OGV42" s="31"/>
      <c r="OGW42" s="30"/>
      <c r="OGX42" s="31"/>
      <c r="OGY42" s="30"/>
      <c r="OGZ42" s="31"/>
      <c r="OHA42" s="30"/>
      <c r="OHB42" s="31"/>
      <c r="OHC42" s="30"/>
      <c r="OHD42" s="31"/>
      <c r="OHE42" s="30"/>
      <c r="OHF42" s="31"/>
      <c r="OHG42" s="30"/>
      <c r="OHH42" s="31"/>
      <c r="OHI42" s="30"/>
      <c r="OHJ42" s="31"/>
      <c r="OHK42" s="30"/>
      <c r="OHL42" s="31"/>
      <c r="OHM42" s="30"/>
      <c r="OHN42" s="31"/>
      <c r="OHO42" s="30"/>
      <c r="OHP42" s="31"/>
      <c r="OHQ42" s="30"/>
      <c r="OHR42" s="31"/>
      <c r="OHS42" s="30"/>
      <c r="OHT42" s="31"/>
      <c r="OHU42" s="30"/>
      <c r="OHV42" s="31"/>
      <c r="OHW42" s="30"/>
      <c r="OHX42" s="31"/>
      <c r="OHY42" s="30"/>
      <c r="OHZ42" s="31"/>
      <c r="OIA42" s="30"/>
      <c r="OIB42" s="31"/>
      <c r="OIC42" s="30"/>
      <c r="OID42" s="31"/>
      <c r="OIE42" s="30"/>
      <c r="OIF42" s="31"/>
      <c r="OIG42" s="30"/>
      <c r="OIH42" s="31"/>
      <c r="OII42" s="30"/>
      <c r="OIJ42" s="31"/>
      <c r="OIK42" s="30"/>
      <c r="OIL42" s="31"/>
      <c r="OIM42" s="30"/>
      <c r="OIN42" s="31"/>
      <c r="OIO42" s="30"/>
      <c r="OIP42" s="31"/>
      <c r="OIQ42" s="30"/>
      <c r="OIR42" s="31"/>
      <c r="OIS42" s="30"/>
      <c r="OIT42" s="31"/>
      <c r="OIU42" s="30"/>
      <c r="OIV42" s="31"/>
      <c r="OIW42" s="30"/>
      <c r="OIX42" s="31"/>
      <c r="OIY42" s="30"/>
      <c r="OIZ42" s="31"/>
      <c r="OJA42" s="30"/>
      <c r="OJB42" s="31"/>
      <c r="OJC42" s="30"/>
      <c r="OJD42" s="31"/>
      <c r="OJE42" s="30"/>
      <c r="OJF42" s="31"/>
      <c r="OJG42" s="30"/>
      <c r="OJH42" s="31"/>
      <c r="OJI42" s="30"/>
      <c r="OJJ42" s="31"/>
      <c r="OJK42" s="30"/>
      <c r="OJL42" s="31"/>
      <c r="OJM42" s="30"/>
      <c r="OJN42" s="31"/>
      <c r="OJO42" s="30"/>
      <c r="OJP42" s="31"/>
      <c r="OJQ42" s="30"/>
      <c r="OJR42" s="31"/>
      <c r="OJS42" s="30"/>
      <c r="OJT42" s="31"/>
      <c r="OJU42" s="30"/>
      <c r="OJV42" s="31"/>
      <c r="OJW42" s="30"/>
      <c r="OJX42" s="31"/>
      <c r="OJY42" s="30"/>
      <c r="OJZ42" s="31"/>
      <c r="OKA42" s="30"/>
      <c r="OKB42" s="31"/>
      <c r="OKC42" s="30"/>
      <c r="OKD42" s="31"/>
      <c r="OKE42" s="30"/>
      <c r="OKF42" s="31"/>
      <c r="OKG42" s="30"/>
      <c r="OKH42" s="31"/>
      <c r="OKI42" s="30"/>
      <c r="OKJ42" s="31"/>
      <c r="OKK42" s="30"/>
      <c r="OKL42" s="31"/>
      <c r="OKM42" s="30"/>
      <c r="OKN42" s="31"/>
      <c r="OKO42" s="30"/>
      <c r="OKP42" s="31"/>
      <c r="OKQ42" s="30"/>
      <c r="OKR42" s="31"/>
      <c r="OKS42" s="30"/>
      <c r="OKT42" s="31"/>
      <c r="OKU42" s="30"/>
      <c r="OKV42" s="31"/>
      <c r="OKW42" s="30"/>
      <c r="OKX42" s="31"/>
      <c r="OKY42" s="30"/>
      <c r="OKZ42" s="31"/>
      <c r="OLA42" s="30"/>
      <c r="OLB42" s="31"/>
      <c r="OLC42" s="30"/>
      <c r="OLD42" s="31"/>
      <c r="OLE42" s="30"/>
      <c r="OLF42" s="31"/>
      <c r="OLG42" s="30"/>
      <c r="OLH42" s="31"/>
      <c r="OLI42" s="30"/>
      <c r="OLJ42" s="31"/>
      <c r="OLK42" s="30"/>
      <c r="OLL42" s="31"/>
      <c r="OLM42" s="30"/>
      <c r="OLN42" s="31"/>
      <c r="OLO42" s="30"/>
      <c r="OLP42" s="31"/>
      <c r="OLQ42" s="30"/>
      <c r="OLR42" s="31"/>
      <c r="OLS42" s="30"/>
      <c r="OLT42" s="31"/>
      <c r="OLU42" s="30"/>
      <c r="OLV42" s="31"/>
      <c r="OLW42" s="30"/>
      <c r="OLX42" s="31"/>
      <c r="OLY42" s="30"/>
      <c r="OLZ42" s="31"/>
      <c r="OMA42" s="30"/>
      <c r="OMB42" s="31"/>
      <c r="OMC42" s="30"/>
      <c r="OMD42" s="31"/>
      <c r="OME42" s="30"/>
      <c r="OMF42" s="31"/>
      <c r="OMG42" s="30"/>
      <c r="OMH42" s="31"/>
      <c r="OMI42" s="30"/>
      <c r="OMJ42" s="31"/>
      <c r="OMK42" s="30"/>
      <c r="OML42" s="31"/>
      <c r="OMM42" s="30"/>
      <c r="OMN42" s="31"/>
      <c r="OMO42" s="30"/>
      <c r="OMP42" s="31"/>
      <c r="OMQ42" s="30"/>
      <c r="OMR42" s="31"/>
      <c r="OMS42" s="30"/>
      <c r="OMT42" s="31"/>
      <c r="OMU42" s="30"/>
      <c r="OMV42" s="31"/>
      <c r="OMW42" s="30"/>
      <c r="OMX42" s="31"/>
      <c r="OMY42" s="30"/>
      <c r="OMZ42" s="31"/>
      <c r="ONA42" s="30"/>
      <c r="ONB42" s="31"/>
      <c r="ONC42" s="30"/>
      <c r="OND42" s="31"/>
      <c r="ONE42" s="30"/>
      <c r="ONF42" s="31"/>
      <c r="ONG42" s="30"/>
      <c r="ONH42" s="31"/>
      <c r="ONI42" s="30"/>
      <c r="ONJ42" s="31"/>
      <c r="ONK42" s="30"/>
      <c r="ONL42" s="31"/>
      <c r="ONM42" s="30"/>
      <c r="ONN42" s="31"/>
      <c r="ONO42" s="30"/>
      <c r="ONP42" s="31"/>
      <c r="ONQ42" s="30"/>
      <c r="ONR42" s="31"/>
      <c r="ONS42" s="30"/>
      <c r="ONT42" s="31"/>
      <c r="ONU42" s="30"/>
      <c r="ONV42" s="31"/>
      <c r="ONW42" s="30"/>
      <c r="ONX42" s="31"/>
      <c r="ONY42" s="30"/>
      <c r="ONZ42" s="31"/>
      <c r="OOA42" s="30"/>
      <c r="OOB42" s="31"/>
      <c r="OOC42" s="30"/>
      <c r="OOD42" s="31"/>
      <c r="OOE42" s="30"/>
      <c r="OOF42" s="31"/>
      <c r="OOG42" s="30"/>
      <c r="OOH42" s="31"/>
      <c r="OOI42" s="30"/>
      <c r="OOJ42" s="31"/>
      <c r="OOK42" s="30"/>
      <c r="OOL42" s="31"/>
      <c r="OOM42" s="30"/>
      <c r="OON42" s="31"/>
      <c r="OOO42" s="30"/>
      <c r="OOP42" s="31"/>
      <c r="OOQ42" s="30"/>
      <c r="OOR42" s="31"/>
      <c r="OOS42" s="30"/>
      <c r="OOT42" s="31"/>
      <c r="OOU42" s="30"/>
      <c r="OOV42" s="31"/>
      <c r="OOW42" s="30"/>
      <c r="OOX42" s="31"/>
      <c r="OOY42" s="30"/>
      <c r="OOZ42" s="31"/>
      <c r="OPA42" s="30"/>
      <c r="OPB42" s="31"/>
      <c r="OPC42" s="30"/>
      <c r="OPD42" s="31"/>
      <c r="OPE42" s="30"/>
      <c r="OPF42" s="31"/>
      <c r="OPG42" s="30"/>
      <c r="OPH42" s="31"/>
      <c r="OPI42" s="30"/>
      <c r="OPJ42" s="31"/>
      <c r="OPK42" s="30"/>
      <c r="OPL42" s="31"/>
      <c r="OPM42" s="30"/>
      <c r="OPN42" s="31"/>
      <c r="OPO42" s="30"/>
      <c r="OPP42" s="31"/>
      <c r="OPQ42" s="30"/>
      <c r="OPR42" s="31"/>
      <c r="OPS42" s="30"/>
      <c r="OPT42" s="31"/>
      <c r="OPU42" s="30"/>
      <c r="OPV42" s="31"/>
      <c r="OPW42" s="30"/>
      <c r="OPX42" s="31"/>
      <c r="OPY42" s="30"/>
      <c r="OPZ42" s="31"/>
      <c r="OQA42" s="30"/>
      <c r="OQB42" s="31"/>
      <c r="OQC42" s="30"/>
      <c r="OQD42" s="31"/>
      <c r="OQE42" s="30"/>
      <c r="OQF42" s="31"/>
      <c r="OQG42" s="30"/>
      <c r="OQH42" s="31"/>
      <c r="OQI42" s="30"/>
      <c r="OQJ42" s="31"/>
      <c r="OQK42" s="30"/>
      <c r="OQL42" s="31"/>
      <c r="OQM42" s="30"/>
      <c r="OQN42" s="31"/>
      <c r="OQO42" s="30"/>
      <c r="OQP42" s="31"/>
      <c r="OQQ42" s="30"/>
      <c r="OQR42" s="31"/>
      <c r="OQS42" s="30"/>
      <c r="OQT42" s="31"/>
      <c r="OQU42" s="30"/>
      <c r="OQV42" s="31"/>
      <c r="OQW42" s="30"/>
      <c r="OQX42" s="31"/>
      <c r="OQY42" s="30"/>
      <c r="OQZ42" s="31"/>
      <c r="ORA42" s="30"/>
      <c r="ORB42" s="31"/>
      <c r="ORC42" s="30"/>
      <c r="ORD42" s="31"/>
      <c r="ORE42" s="30"/>
      <c r="ORF42" s="31"/>
      <c r="ORG42" s="30"/>
      <c r="ORH42" s="31"/>
      <c r="ORI42" s="30"/>
      <c r="ORJ42" s="31"/>
      <c r="ORK42" s="30"/>
      <c r="ORL42" s="31"/>
      <c r="ORM42" s="30"/>
      <c r="ORN42" s="31"/>
      <c r="ORO42" s="30"/>
      <c r="ORP42" s="31"/>
      <c r="ORQ42" s="30"/>
      <c r="ORR42" s="31"/>
      <c r="ORS42" s="30"/>
      <c r="ORT42" s="31"/>
      <c r="ORU42" s="30"/>
      <c r="ORV42" s="31"/>
      <c r="ORW42" s="30"/>
      <c r="ORX42" s="31"/>
      <c r="ORY42" s="30"/>
      <c r="ORZ42" s="31"/>
      <c r="OSA42" s="30"/>
      <c r="OSB42" s="31"/>
      <c r="OSC42" s="30"/>
      <c r="OSD42" s="31"/>
      <c r="OSE42" s="30"/>
      <c r="OSF42" s="31"/>
      <c r="OSG42" s="30"/>
      <c r="OSH42" s="31"/>
      <c r="OSI42" s="30"/>
      <c r="OSJ42" s="31"/>
      <c r="OSK42" s="30"/>
      <c r="OSL42" s="31"/>
      <c r="OSM42" s="30"/>
      <c r="OSN42" s="31"/>
      <c r="OSO42" s="30"/>
      <c r="OSP42" s="31"/>
      <c r="OSQ42" s="30"/>
      <c r="OSR42" s="31"/>
      <c r="OSS42" s="30"/>
      <c r="OST42" s="31"/>
      <c r="OSU42" s="30"/>
      <c r="OSV42" s="31"/>
      <c r="OSW42" s="30"/>
      <c r="OSX42" s="31"/>
      <c r="OSY42" s="30"/>
      <c r="OSZ42" s="31"/>
      <c r="OTA42" s="30"/>
      <c r="OTB42" s="31"/>
      <c r="OTC42" s="30"/>
      <c r="OTD42" s="31"/>
      <c r="OTE42" s="30"/>
      <c r="OTF42" s="31"/>
      <c r="OTG42" s="30"/>
      <c r="OTH42" s="31"/>
      <c r="OTI42" s="30"/>
      <c r="OTJ42" s="31"/>
      <c r="OTK42" s="30"/>
      <c r="OTL42" s="31"/>
      <c r="OTM42" s="30"/>
      <c r="OTN42" s="31"/>
      <c r="OTO42" s="30"/>
      <c r="OTP42" s="31"/>
      <c r="OTQ42" s="30"/>
      <c r="OTR42" s="31"/>
      <c r="OTS42" s="30"/>
      <c r="OTT42" s="31"/>
      <c r="OTU42" s="30"/>
      <c r="OTV42" s="31"/>
      <c r="OTW42" s="30"/>
      <c r="OTX42" s="31"/>
      <c r="OTY42" s="30"/>
      <c r="OTZ42" s="31"/>
      <c r="OUA42" s="30"/>
      <c r="OUB42" s="31"/>
      <c r="OUC42" s="30"/>
      <c r="OUD42" s="31"/>
      <c r="OUE42" s="30"/>
      <c r="OUF42" s="31"/>
      <c r="OUG42" s="30"/>
      <c r="OUH42" s="31"/>
      <c r="OUI42" s="30"/>
      <c r="OUJ42" s="31"/>
      <c r="OUK42" s="30"/>
      <c r="OUL42" s="31"/>
      <c r="OUM42" s="30"/>
      <c r="OUN42" s="31"/>
      <c r="OUO42" s="30"/>
      <c r="OUP42" s="31"/>
      <c r="OUQ42" s="30"/>
      <c r="OUR42" s="31"/>
      <c r="OUS42" s="30"/>
      <c r="OUT42" s="31"/>
      <c r="OUU42" s="30"/>
      <c r="OUV42" s="31"/>
      <c r="OUW42" s="30"/>
      <c r="OUX42" s="31"/>
      <c r="OUY42" s="30"/>
      <c r="OUZ42" s="31"/>
      <c r="OVA42" s="30"/>
      <c r="OVB42" s="31"/>
      <c r="OVC42" s="30"/>
      <c r="OVD42" s="31"/>
      <c r="OVE42" s="30"/>
      <c r="OVF42" s="31"/>
      <c r="OVG42" s="30"/>
      <c r="OVH42" s="31"/>
      <c r="OVI42" s="30"/>
      <c r="OVJ42" s="31"/>
      <c r="OVK42" s="30"/>
      <c r="OVL42" s="31"/>
      <c r="OVM42" s="30"/>
      <c r="OVN42" s="31"/>
      <c r="OVO42" s="30"/>
      <c r="OVP42" s="31"/>
      <c r="OVQ42" s="30"/>
      <c r="OVR42" s="31"/>
      <c r="OVS42" s="30"/>
      <c r="OVT42" s="31"/>
      <c r="OVU42" s="30"/>
      <c r="OVV42" s="31"/>
      <c r="OVW42" s="30"/>
      <c r="OVX42" s="31"/>
      <c r="OVY42" s="30"/>
      <c r="OVZ42" s="31"/>
      <c r="OWA42" s="30"/>
      <c r="OWB42" s="31"/>
      <c r="OWC42" s="30"/>
      <c r="OWD42" s="31"/>
      <c r="OWE42" s="30"/>
      <c r="OWF42" s="31"/>
      <c r="OWG42" s="30"/>
      <c r="OWH42" s="31"/>
      <c r="OWI42" s="30"/>
      <c r="OWJ42" s="31"/>
      <c r="OWK42" s="30"/>
      <c r="OWL42" s="31"/>
      <c r="OWM42" s="30"/>
      <c r="OWN42" s="31"/>
      <c r="OWO42" s="30"/>
      <c r="OWP42" s="31"/>
      <c r="OWQ42" s="30"/>
      <c r="OWR42" s="31"/>
      <c r="OWS42" s="30"/>
      <c r="OWT42" s="31"/>
      <c r="OWU42" s="30"/>
      <c r="OWV42" s="31"/>
      <c r="OWW42" s="30"/>
      <c r="OWX42" s="31"/>
      <c r="OWY42" s="30"/>
      <c r="OWZ42" s="31"/>
      <c r="OXA42" s="30"/>
      <c r="OXB42" s="31"/>
      <c r="OXC42" s="30"/>
      <c r="OXD42" s="31"/>
      <c r="OXE42" s="30"/>
      <c r="OXF42" s="31"/>
      <c r="OXG42" s="30"/>
      <c r="OXH42" s="31"/>
      <c r="OXI42" s="30"/>
      <c r="OXJ42" s="31"/>
      <c r="OXK42" s="30"/>
      <c r="OXL42" s="31"/>
      <c r="OXM42" s="30"/>
      <c r="OXN42" s="31"/>
      <c r="OXO42" s="30"/>
      <c r="OXP42" s="31"/>
      <c r="OXQ42" s="30"/>
      <c r="OXR42" s="31"/>
      <c r="OXS42" s="30"/>
      <c r="OXT42" s="31"/>
      <c r="OXU42" s="30"/>
      <c r="OXV42" s="31"/>
      <c r="OXW42" s="30"/>
      <c r="OXX42" s="31"/>
      <c r="OXY42" s="30"/>
      <c r="OXZ42" s="31"/>
      <c r="OYA42" s="30"/>
      <c r="OYB42" s="31"/>
      <c r="OYC42" s="30"/>
      <c r="OYD42" s="31"/>
      <c r="OYE42" s="30"/>
      <c r="OYF42" s="31"/>
      <c r="OYG42" s="30"/>
      <c r="OYH42" s="31"/>
      <c r="OYI42" s="30"/>
      <c r="OYJ42" s="31"/>
      <c r="OYK42" s="30"/>
      <c r="OYL42" s="31"/>
      <c r="OYM42" s="30"/>
      <c r="OYN42" s="31"/>
      <c r="OYO42" s="30"/>
      <c r="OYP42" s="31"/>
      <c r="OYQ42" s="30"/>
      <c r="OYR42" s="31"/>
      <c r="OYS42" s="30"/>
      <c r="OYT42" s="31"/>
      <c r="OYU42" s="30"/>
      <c r="OYV42" s="31"/>
      <c r="OYW42" s="30"/>
      <c r="OYX42" s="31"/>
      <c r="OYY42" s="30"/>
      <c r="OYZ42" s="31"/>
      <c r="OZA42" s="30"/>
      <c r="OZB42" s="31"/>
      <c r="OZC42" s="30"/>
      <c r="OZD42" s="31"/>
      <c r="OZE42" s="30"/>
      <c r="OZF42" s="31"/>
      <c r="OZG42" s="30"/>
      <c r="OZH42" s="31"/>
      <c r="OZI42" s="30"/>
      <c r="OZJ42" s="31"/>
      <c r="OZK42" s="30"/>
      <c r="OZL42" s="31"/>
      <c r="OZM42" s="30"/>
      <c r="OZN42" s="31"/>
      <c r="OZO42" s="30"/>
      <c r="OZP42" s="31"/>
      <c r="OZQ42" s="30"/>
      <c r="OZR42" s="31"/>
      <c r="OZS42" s="30"/>
      <c r="OZT42" s="31"/>
      <c r="OZU42" s="30"/>
      <c r="OZV42" s="31"/>
      <c r="OZW42" s="30"/>
      <c r="OZX42" s="31"/>
      <c r="OZY42" s="30"/>
      <c r="OZZ42" s="31"/>
      <c r="PAA42" s="30"/>
      <c r="PAB42" s="31"/>
      <c r="PAC42" s="30"/>
      <c r="PAD42" s="31"/>
      <c r="PAE42" s="30"/>
      <c r="PAF42" s="31"/>
      <c r="PAG42" s="30"/>
      <c r="PAH42" s="31"/>
      <c r="PAI42" s="30"/>
      <c r="PAJ42" s="31"/>
      <c r="PAK42" s="30"/>
      <c r="PAL42" s="31"/>
      <c r="PAM42" s="30"/>
      <c r="PAN42" s="31"/>
      <c r="PAO42" s="30"/>
      <c r="PAP42" s="31"/>
      <c r="PAQ42" s="30"/>
      <c r="PAR42" s="31"/>
      <c r="PAS42" s="30"/>
      <c r="PAT42" s="31"/>
      <c r="PAU42" s="30"/>
      <c r="PAV42" s="31"/>
      <c r="PAW42" s="30"/>
      <c r="PAX42" s="31"/>
      <c r="PAY42" s="30"/>
      <c r="PAZ42" s="31"/>
      <c r="PBA42" s="30"/>
      <c r="PBB42" s="31"/>
      <c r="PBC42" s="30"/>
      <c r="PBD42" s="31"/>
      <c r="PBE42" s="30"/>
      <c r="PBF42" s="31"/>
      <c r="PBG42" s="30"/>
      <c r="PBH42" s="31"/>
      <c r="PBI42" s="30"/>
      <c r="PBJ42" s="31"/>
      <c r="PBK42" s="30"/>
      <c r="PBL42" s="31"/>
      <c r="PBM42" s="30"/>
      <c r="PBN42" s="31"/>
      <c r="PBO42" s="30"/>
      <c r="PBP42" s="31"/>
      <c r="PBQ42" s="30"/>
      <c r="PBR42" s="31"/>
      <c r="PBS42" s="30"/>
      <c r="PBT42" s="31"/>
      <c r="PBU42" s="30"/>
      <c r="PBV42" s="31"/>
      <c r="PBW42" s="30"/>
      <c r="PBX42" s="31"/>
      <c r="PBY42" s="30"/>
      <c r="PBZ42" s="31"/>
      <c r="PCA42" s="30"/>
      <c r="PCB42" s="31"/>
      <c r="PCC42" s="30"/>
      <c r="PCD42" s="31"/>
      <c r="PCE42" s="30"/>
      <c r="PCF42" s="31"/>
      <c r="PCG42" s="30"/>
      <c r="PCH42" s="31"/>
      <c r="PCI42" s="30"/>
      <c r="PCJ42" s="31"/>
      <c r="PCK42" s="30"/>
      <c r="PCL42" s="31"/>
      <c r="PCM42" s="30"/>
      <c r="PCN42" s="31"/>
      <c r="PCO42" s="30"/>
      <c r="PCP42" s="31"/>
      <c r="PCQ42" s="30"/>
      <c r="PCR42" s="31"/>
      <c r="PCS42" s="30"/>
      <c r="PCT42" s="31"/>
      <c r="PCU42" s="30"/>
      <c r="PCV42" s="31"/>
      <c r="PCW42" s="30"/>
      <c r="PCX42" s="31"/>
      <c r="PCY42" s="30"/>
      <c r="PCZ42" s="31"/>
      <c r="PDA42" s="30"/>
      <c r="PDB42" s="31"/>
      <c r="PDC42" s="30"/>
      <c r="PDD42" s="31"/>
      <c r="PDE42" s="30"/>
      <c r="PDF42" s="31"/>
      <c r="PDG42" s="30"/>
      <c r="PDH42" s="31"/>
      <c r="PDI42" s="30"/>
      <c r="PDJ42" s="31"/>
      <c r="PDK42" s="30"/>
      <c r="PDL42" s="31"/>
      <c r="PDM42" s="30"/>
      <c r="PDN42" s="31"/>
      <c r="PDO42" s="30"/>
      <c r="PDP42" s="31"/>
      <c r="PDQ42" s="30"/>
      <c r="PDR42" s="31"/>
      <c r="PDS42" s="30"/>
      <c r="PDT42" s="31"/>
      <c r="PDU42" s="30"/>
      <c r="PDV42" s="31"/>
      <c r="PDW42" s="30"/>
      <c r="PDX42" s="31"/>
      <c r="PDY42" s="30"/>
      <c r="PDZ42" s="31"/>
      <c r="PEA42" s="30"/>
      <c r="PEB42" s="31"/>
      <c r="PEC42" s="30"/>
      <c r="PED42" s="31"/>
      <c r="PEE42" s="30"/>
      <c r="PEF42" s="31"/>
      <c r="PEG42" s="30"/>
      <c r="PEH42" s="31"/>
      <c r="PEI42" s="30"/>
      <c r="PEJ42" s="31"/>
      <c r="PEK42" s="30"/>
      <c r="PEL42" s="31"/>
      <c r="PEM42" s="30"/>
      <c r="PEN42" s="31"/>
      <c r="PEO42" s="30"/>
      <c r="PEP42" s="31"/>
      <c r="PEQ42" s="30"/>
      <c r="PER42" s="31"/>
      <c r="PES42" s="30"/>
      <c r="PET42" s="31"/>
      <c r="PEU42" s="30"/>
      <c r="PEV42" s="31"/>
      <c r="PEW42" s="30"/>
      <c r="PEX42" s="31"/>
      <c r="PEY42" s="30"/>
      <c r="PEZ42" s="31"/>
      <c r="PFA42" s="30"/>
      <c r="PFB42" s="31"/>
      <c r="PFC42" s="30"/>
      <c r="PFD42" s="31"/>
      <c r="PFE42" s="30"/>
      <c r="PFF42" s="31"/>
      <c r="PFG42" s="30"/>
      <c r="PFH42" s="31"/>
      <c r="PFI42" s="30"/>
      <c r="PFJ42" s="31"/>
      <c r="PFK42" s="30"/>
      <c r="PFL42" s="31"/>
      <c r="PFM42" s="30"/>
      <c r="PFN42" s="31"/>
      <c r="PFO42" s="30"/>
      <c r="PFP42" s="31"/>
      <c r="PFQ42" s="30"/>
      <c r="PFR42" s="31"/>
      <c r="PFS42" s="30"/>
      <c r="PFT42" s="31"/>
      <c r="PFU42" s="30"/>
      <c r="PFV42" s="31"/>
      <c r="PFW42" s="30"/>
      <c r="PFX42" s="31"/>
      <c r="PFY42" s="30"/>
      <c r="PFZ42" s="31"/>
      <c r="PGA42" s="30"/>
      <c r="PGB42" s="31"/>
      <c r="PGC42" s="30"/>
      <c r="PGD42" s="31"/>
      <c r="PGE42" s="30"/>
      <c r="PGF42" s="31"/>
      <c r="PGG42" s="30"/>
      <c r="PGH42" s="31"/>
      <c r="PGI42" s="30"/>
      <c r="PGJ42" s="31"/>
      <c r="PGK42" s="30"/>
      <c r="PGL42" s="31"/>
      <c r="PGM42" s="30"/>
      <c r="PGN42" s="31"/>
      <c r="PGO42" s="30"/>
      <c r="PGP42" s="31"/>
      <c r="PGQ42" s="30"/>
      <c r="PGR42" s="31"/>
      <c r="PGS42" s="30"/>
      <c r="PGT42" s="31"/>
      <c r="PGU42" s="30"/>
      <c r="PGV42" s="31"/>
      <c r="PGW42" s="30"/>
      <c r="PGX42" s="31"/>
      <c r="PGY42" s="30"/>
      <c r="PGZ42" s="31"/>
      <c r="PHA42" s="30"/>
      <c r="PHB42" s="31"/>
      <c r="PHC42" s="30"/>
      <c r="PHD42" s="31"/>
      <c r="PHE42" s="30"/>
      <c r="PHF42" s="31"/>
      <c r="PHG42" s="30"/>
      <c r="PHH42" s="31"/>
      <c r="PHI42" s="30"/>
      <c r="PHJ42" s="31"/>
      <c r="PHK42" s="30"/>
      <c r="PHL42" s="31"/>
      <c r="PHM42" s="30"/>
      <c r="PHN42" s="31"/>
      <c r="PHO42" s="30"/>
      <c r="PHP42" s="31"/>
      <c r="PHQ42" s="30"/>
      <c r="PHR42" s="31"/>
      <c r="PHS42" s="30"/>
      <c r="PHT42" s="31"/>
      <c r="PHU42" s="30"/>
      <c r="PHV42" s="31"/>
      <c r="PHW42" s="30"/>
      <c r="PHX42" s="31"/>
      <c r="PHY42" s="30"/>
      <c r="PHZ42" s="31"/>
      <c r="PIA42" s="30"/>
      <c r="PIB42" s="31"/>
      <c r="PIC42" s="30"/>
      <c r="PID42" s="31"/>
      <c r="PIE42" s="30"/>
      <c r="PIF42" s="31"/>
      <c r="PIG42" s="30"/>
      <c r="PIH42" s="31"/>
      <c r="PII42" s="30"/>
      <c r="PIJ42" s="31"/>
      <c r="PIK42" s="30"/>
      <c r="PIL42" s="31"/>
      <c r="PIM42" s="30"/>
      <c r="PIN42" s="31"/>
      <c r="PIO42" s="30"/>
      <c r="PIP42" s="31"/>
      <c r="PIQ42" s="30"/>
      <c r="PIR42" s="31"/>
      <c r="PIS42" s="30"/>
      <c r="PIT42" s="31"/>
      <c r="PIU42" s="30"/>
      <c r="PIV42" s="31"/>
      <c r="PIW42" s="30"/>
      <c r="PIX42" s="31"/>
      <c r="PIY42" s="30"/>
      <c r="PIZ42" s="31"/>
      <c r="PJA42" s="30"/>
      <c r="PJB42" s="31"/>
      <c r="PJC42" s="30"/>
      <c r="PJD42" s="31"/>
      <c r="PJE42" s="30"/>
      <c r="PJF42" s="31"/>
      <c r="PJG42" s="30"/>
      <c r="PJH42" s="31"/>
      <c r="PJI42" s="30"/>
      <c r="PJJ42" s="31"/>
      <c r="PJK42" s="30"/>
      <c r="PJL42" s="31"/>
      <c r="PJM42" s="30"/>
      <c r="PJN42" s="31"/>
      <c r="PJO42" s="30"/>
      <c r="PJP42" s="31"/>
      <c r="PJQ42" s="30"/>
      <c r="PJR42" s="31"/>
      <c r="PJS42" s="30"/>
      <c r="PJT42" s="31"/>
      <c r="PJU42" s="30"/>
      <c r="PJV42" s="31"/>
      <c r="PJW42" s="30"/>
      <c r="PJX42" s="31"/>
      <c r="PJY42" s="30"/>
      <c r="PJZ42" s="31"/>
      <c r="PKA42" s="30"/>
      <c r="PKB42" s="31"/>
      <c r="PKC42" s="30"/>
      <c r="PKD42" s="31"/>
      <c r="PKE42" s="30"/>
      <c r="PKF42" s="31"/>
      <c r="PKG42" s="30"/>
      <c r="PKH42" s="31"/>
      <c r="PKI42" s="30"/>
      <c r="PKJ42" s="31"/>
      <c r="PKK42" s="30"/>
      <c r="PKL42" s="31"/>
      <c r="PKM42" s="30"/>
      <c r="PKN42" s="31"/>
      <c r="PKO42" s="30"/>
      <c r="PKP42" s="31"/>
      <c r="PKQ42" s="30"/>
      <c r="PKR42" s="31"/>
      <c r="PKS42" s="30"/>
      <c r="PKT42" s="31"/>
      <c r="PKU42" s="30"/>
      <c r="PKV42" s="31"/>
      <c r="PKW42" s="30"/>
      <c r="PKX42" s="31"/>
      <c r="PKY42" s="30"/>
      <c r="PKZ42" s="31"/>
      <c r="PLA42" s="30"/>
      <c r="PLB42" s="31"/>
      <c r="PLC42" s="30"/>
      <c r="PLD42" s="31"/>
      <c r="PLE42" s="30"/>
      <c r="PLF42" s="31"/>
      <c r="PLG42" s="30"/>
      <c r="PLH42" s="31"/>
      <c r="PLI42" s="30"/>
      <c r="PLJ42" s="31"/>
      <c r="PLK42" s="30"/>
      <c r="PLL42" s="31"/>
      <c r="PLM42" s="30"/>
      <c r="PLN42" s="31"/>
      <c r="PLO42" s="30"/>
      <c r="PLP42" s="31"/>
      <c r="PLQ42" s="30"/>
      <c r="PLR42" s="31"/>
      <c r="PLS42" s="30"/>
      <c r="PLT42" s="31"/>
      <c r="PLU42" s="30"/>
      <c r="PLV42" s="31"/>
      <c r="PLW42" s="30"/>
      <c r="PLX42" s="31"/>
      <c r="PLY42" s="30"/>
      <c r="PLZ42" s="31"/>
      <c r="PMA42" s="30"/>
      <c r="PMB42" s="31"/>
      <c r="PMC42" s="30"/>
      <c r="PMD42" s="31"/>
      <c r="PME42" s="30"/>
      <c r="PMF42" s="31"/>
      <c r="PMG42" s="30"/>
      <c r="PMH42" s="31"/>
      <c r="PMI42" s="30"/>
      <c r="PMJ42" s="31"/>
      <c r="PMK42" s="30"/>
      <c r="PML42" s="31"/>
      <c r="PMM42" s="30"/>
      <c r="PMN42" s="31"/>
      <c r="PMO42" s="30"/>
      <c r="PMP42" s="31"/>
      <c r="PMQ42" s="30"/>
      <c r="PMR42" s="31"/>
      <c r="PMS42" s="30"/>
      <c r="PMT42" s="31"/>
      <c r="PMU42" s="30"/>
      <c r="PMV42" s="31"/>
      <c r="PMW42" s="30"/>
      <c r="PMX42" s="31"/>
      <c r="PMY42" s="30"/>
      <c r="PMZ42" s="31"/>
      <c r="PNA42" s="30"/>
      <c r="PNB42" s="31"/>
      <c r="PNC42" s="30"/>
      <c r="PND42" s="31"/>
      <c r="PNE42" s="30"/>
      <c r="PNF42" s="31"/>
      <c r="PNG42" s="30"/>
      <c r="PNH42" s="31"/>
      <c r="PNI42" s="30"/>
      <c r="PNJ42" s="31"/>
      <c r="PNK42" s="30"/>
      <c r="PNL42" s="31"/>
      <c r="PNM42" s="30"/>
      <c r="PNN42" s="31"/>
      <c r="PNO42" s="30"/>
      <c r="PNP42" s="31"/>
      <c r="PNQ42" s="30"/>
      <c r="PNR42" s="31"/>
      <c r="PNS42" s="30"/>
      <c r="PNT42" s="31"/>
      <c r="PNU42" s="30"/>
      <c r="PNV42" s="31"/>
      <c r="PNW42" s="30"/>
      <c r="PNX42" s="31"/>
      <c r="PNY42" s="30"/>
      <c r="PNZ42" s="31"/>
      <c r="POA42" s="30"/>
      <c r="POB42" s="31"/>
      <c r="POC42" s="30"/>
      <c r="POD42" s="31"/>
      <c r="POE42" s="30"/>
      <c r="POF42" s="31"/>
      <c r="POG42" s="30"/>
      <c r="POH42" s="31"/>
      <c r="POI42" s="30"/>
      <c r="POJ42" s="31"/>
      <c r="POK42" s="30"/>
      <c r="POL42" s="31"/>
      <c r="POM42" s="30"/>
      <c r="PON42" s="31"/>
      <c r="POO42" s="30"/>
      <c r="POP42" s="31"/>
      <c r="POQ42" s="30"/>
      <c r="POR42" s="31"/>
      <c r="POS42" s="30"/>
      <c r="POT42" s="31"/>
      <c r="POU42" s="30"/>
      <c r="POV42" s="31"/>
      <c r="POW42" s="30"/>
      <c r="POX42" s="31"/>
      <c r="POY42" s="30"/>
      <c r="POZ42" s="31"/>
      <c r="PPA42" s="30"/>
      <c r="PPB42" s="31"/>
      <c r="PPC42" s="30"/>
      <c r="PPD42" s="31"/>
      <c r="PPE42" s="30"/>
      <c r="PPF42" s="31"/>
      <c r="PPG42" s="30"/>
      <c r="PPH42" s="31"/>
      <c r="PPI42" s="30"/>
      <c r="PPJ42" s="31"/>
      <c r="PPK42" s="30"/>
      <c r="PPL42" s="31"/>
      <c r="PPM42" s="30"/>
      <c r="PPN42" s="31"/>
      <c r="PPO42" s="30"/>
      <c r="PPP42" s="31"/>
      <c r="PPQ42" s="30"/>
      <c r="PPR42" s="31"/>
      <c r="PPS42" s="30"/>
      <c r="PPT42" s="31"/>
      <c r="PPU42" s="30"/>
      <c r="PPV42" s="31"/>
      <c r="PPW42" s="30"/>
      <c r="PPX42" s="31"/>
      <c r="PPY42" s="30"/>
      <c r="PPZ42" s="31"/>
      <c r="PQA42" s="30"/>
      <c r="PQB42" s="31"/>
      <c r="PQC42" s="30"/>
      <c r="PQD42" s="31"/>
      <c r="PQE42" s="30"/>
      <c r="PQF42" s="31"/>
      <c r="PQG42" s="30"/>
      <c r="PQH42" s="31"/>
      <c r="PQI42" s="30"/>
      <c r="PQJ42" s="31"/>
      <c r="PQK42" s="30"/>
      <c r="PQL42" s="31"/>
      <c r="PQM42" s="30"/>
      <c r="PQN42" s="31"/>
      <c r="PQO42" s="30"/>
      <c r="PQP42" s="31"/>
      <c r="PQQ42" s="30"/>
      <c r="PQR42" s="31"/>
      <c r="PQS42" s="30"/>
      <c r="PQT42" s="31"/>
      <c r="PQU42" s="30"/>
      <c r="PQV42" s="31"/>
      <c r="PQW42" s="30"/>
      <c r="PQX42" s="31"/>
      <c r="PQY42" s="30"/>
      <c r="PQZ42" s="31"/>
      <c r="PRA42" s="30"/>
      <c r="PRB42" s="31"/>
      <c r="PRC42" s="30"/>
      <c r="PRD42" s="31"/>
      <c r="PRE42" s="30"/>
      <c r="PRF42" s="31"/>
      <c r="PRG42" s="30"/>
      <c r="PRH42" s="31"/>
      <c r="PRI42" s="30"/>
      <c r="PRJ42" s="31"/>
      <c r="PRK42" s="30"/>
      <c r="PRL42" s="31"/>
      <c r="PRM42" s="30"/>
      <c r="PRN42" s="31"/>
      <c r="PRO42" s="30"/>
      <c r="PRP42" s="31"/>
      <c r="PRQ42" s="30"/>
      <c r="PRR42" s="31"/>
      <c r="PRS42" s="30"/>
      <c r="PRT42" s="31"/>
      <c r="PRU42" s="30"/>
      <c r="PRV42" s="31"/>
      <c r="PRW42" s="30"/>
      <c r="PRX42" s="31"/>
      <c r="PRY42" s="30"/>
      <c r="PRZ42" s="31"/>
      <c r="PSA42" s="30"/>
      <c r="PSB42" s="31"/>
      <c r="PSC42" s="30"/>
      <c r="PSD42" s="31"/>
      <c r="PSE42" s="30"/>
      <c r="PSF42" s="31"/>
      <c r="PSG42" s="30"/>
      <c r="PSH42" s="31"/>
      <c r="PSI42" s="30"/>
      <c r="PSJ42" s="31"/>
      <c r="PSK42" s="30"/>
      <c r="PSL42" s="31"/>
      <c r="PSM42" s="30"/>
      <c r="PSN42" s="31"/>
      <c r="PSO42" s="30"/>
      <c r="PSP42" s="31"/>
      <c r="PSQ42" s="30"/>
      <c r="PSR42" s="31"/>
      <c r="PSS42" s="30"/>
      <c r="PST42" s="31"/>
      <c r="PSU42" s="30"/>
      <c r="PSV42" s="31"/>
      <c r="PSW42" s="30"/>
      <c r="PSX42" s="31"/>
      <c r="PSY42" s="30"/>
      <c r="PSZ42" s="31"/>
      <c r="PTA42" s="30"/>
      <c r="PTB42" s="31"/>
      <c r="PTC42" s="30"/>
      <c r="PTD42" s="31"/>
      <c r="PTE42" s="30"/>
      <c r="PTF42" s="31"/>
      <c r="PTG42" s="30"/>
      <c r="PTH42" s="31"/>
      <c r="PTI42" s="30"/>
      <c r="PTJ42" s="31"/>
      <c r="PTK42" s="30"/>
      <c r="PTL42" s="31"/>
      <c r="PTM42" s="30"/>
      <c r="PTN42" s="31"/>
      <c r="PTO42" s="30"/>
      <c r="PTP42" s="31"/>
      <c r="PTQ42" s="30"/>
      <c r="PTR42" s="31"/>
      <c r="PTS42" s="30"/>
      <c r="PTT42" s="31"/>
      <c r="PTU42" s="30"/>
      <c r="PTV42" s="31"/>
      <c r="PTW42" s="30"/>
      <c r="PTX42" s="31"/>
      <c r="PTY42" s="30"/>
      <c r="PTZ42" s="31"/>
      <c r="PUA42" s="30"/>
      <c r="PUB42" s="31"/>
      <c r="PUC42" s="30"/>
      <c r="PUD42" s="31"/>
      <c r="PUE42" s="30"/>
      <c r="PUF42" s="31"/>
      <c r="PUG42" s="30"/>
      <c r="PUH42" s="31"/>
      <c r="PUI42" s="30"/>
      <c r="PUJ42" s="31"/>
      <c r="PUK42" s="30"/>
      <c r="PUL42" s="31"/>
      <c r="PUM42" s="30"/>
      <c r="PUN42" s="31"/>
      <c r="PUO42" s="30"/>
      <c r="PUP42" s="31"/>
      <c r="PUQ42" s="30"/>
      <c r="PUR42" s="31"/>
      <c r="PUS42" s="30"/>
      <c r="PUT42" s="31"/>
      <c r="PUU42" s="30"/>
      <c r="PUV42" s="31"/>
      <c r="PUW42" s="30"/>
      <c r="PUX42" s="31"/>
      <c r="PUY42" s="30"/>
      <c r="PUZ42" s="31"/>
      <c r="PVA42" s="30"/>
      <c r="PVB42" s="31"/>
      <c r="PVC42" s="30"/>
      <c r="PVD42" s="31"/>
      <c r="PVE42" s="30"/>
      <c r="PVF42" s="31"/>
      <c r="PVG42" s="30"/>
      <c r="PVH42" s="31"/>
      <c r="PVI42" s="30"/>
      <c r="PVJ42" s="31"/>
      <c r="PVK42" s="30"/>
      <c r="PVL42" s="31"/>
      <c r="PVM42" s="30"/>
      <c r="PVN42" s="31"/>
      <c r="PVO42" s="30"/>
      <c r="PVP42" s="31"/>
      <c r="PVQ42" s="30"/>
      <c r="PVR42" s="31"/>
      <c r="PVS42" s="30"/>
      <c r="PVT42" s="31"/>
      <c r="PVU42" s="30"/>
      <c r="PVV42" s="31"/>
      <c r="PVW42" s="30"/>
      <c r="PVX42" s="31"/>
      <c r="PVY42" s="30"/>
      <c r="PVZ42" s="31"/>
      <c r="PWA42" s="30"/>
      <c r="PWB42" s="31"/>
      <c r="PWC42" s="30"/>
      <c r="PWD42" s="31"/>
      <c r="PWE42" s="30"/>
      <c r="PWF42" s="31"/>
      <c r="PWG42" s="30"/>
      <c r="PWH42" s="31"/>
      <c r="PWI42" s="30"/>
      <c r="PWJ42" s="31"/>
      <c r="PWK42" s="30"/>
      <c r="PWL42" s="31"/>
      <c r="PWM42" s="30"/>
      <c r="PWN42" s="31"/>
      <c r="PWO42" s="30"/>
      <c r="PWP42" s="31"/>
      <c r="PWQ42" s="30"/>
      <c r="PWR42" s="31"/>
      <c r="PWS42" s="30"/>
      <c r="PWT42" s="31"/>
      <c r="PWU42" s="30"/>
      <c r="PWV42" s="31"/>
      <c r="PWW42" s="30"/>
      <c r="PWX42" s="31"/>
      <c r="PWY42" s="30"/>
      <c r="PWZ42" s="31"/>
      <c r="PXA42" s="30"/>
      <c r="PXB42" s="31"/>
      <c r="PXC42" s="30"/>
      <c r="PXD42" s="31"/>
      <c r="PXE42" s="30"/>
      <c r="PXF42" s="31"/>
      <c r="PXG42" s="30"/>
      <c r="PXH42" s="31"/>
      <c r="PXI42" s="30"/>
      <c r="PXJ42" s="31"/>
      <c r="PXK42" s="30"/>
      <c r="PXL42" s="31"/>
      <c r="PXM42" s="30"/>
      <c r="PXN42" s="31"/>
      <c r="PXO42" s="30"/>
      <c r="PXP42" s="31"/>
      <c r="PXQ42" s="30"/>
      <c r="PXR42" s="31"/>
      <c r="PXS42" s="30"/>
      <c r="PXT42" s="31"/>
      <c r="PXU42" s="30"/>
      <c r="PXV42" s="31"/>
      <c r="PXW42" s="30"/>
      <c r="PXX42" s="31"/>
      <c r="PXY42" s="30"/>
      <c r="PXZ42" s="31"/>
      <c r="PYA42" s="30"/>
      <c r="PYB42" s="31"/>
      <c r="PYC42" s="30"/>
      <c r="PYD42" s="31"/>
      <c r="PYE42" s="30"/>
      <c r="PYF42" s="31"/>
      <c r="PYG42" s="30"/>
      <c r="PYH42" s="31"/>
      <c r="PYI42" s="30"/>
      <c r="PYJ42" s="31"/>
      <c r="PYK42" s="30"/>
      <c r="PYL42" s="31"/>
      <c r="PYM42" s="30"/>
      <c r="PYN42" s="31"/>
      <c r="PYO42" s="30"/>
      <c r="PYP42" s="31"/>
      <c r="PYQ42" s="30"/>
      <c r="PYR42" s="31"/>
      <c r="PYS42" s="30"/>
      <c r="PYT42" s="31"/>
      <c r="PYU42" s="30"/>
      <c r="PYV42" s="31"/>
      <c r="PYW42" s="30"/>
      <c r="PYX42" s="31"/>
      <c r="PYY42" s="30"/>
      <c r="PYZ42" s="31"/>
      <c r="PZA42" s="30"/>
      <c r="PZB42" s="31"/>
      <c r="PZC42" s="30"/>
      <c r="PZD42" s="31"/>
      <c r="PZE42" s="30"/>
      <c r="PZF42" s="31"/>
      <c r="PZG42" s="30"/>
      <c r="PZH42" s="31"/>
      <c r="PZI42" s="30"/>
      <c r="PZJ42" s="31"/>
      <c r="PZK42" s="30"/>
      <c r="PZL42" s="31"/>
      <c r="PZM42" s="30"/>
      <c r="PZN42" s="31"/>
      <c r="PZO42" s="30"/>
      <c r="PZP42" s="31"/>
      <c r="PZQ42" s="30"/>
      <c r="PZR42" s="31"/>
      <c r="PZS42" s="30"/>
      <c r="PZT42" s="31"/>
      <c r="PZU42" s="30"/>
      <c r="PZV42" s="31"/>
      <c r="PZW42" s="30"/>
      <c r="PZX42" s="31"/>
      <c r="PZY42" s="30"/>
      <c r="PZZ42" s="31"/>
      <c r="QAA42" s="30"/>
      <c r="QAB42" s="31"/>
      <c r="QAC42" s="30"/>
      <c r="QAD42" s="31"/>
      <c r="QAE42" s="30"/>
      <c r="QAF42" s="31"/>
      <c r="QAG42" s="30"/>
      <c r="QAH42" s="31"/>
      <c r="QAI42" s="30"/>
      <c r="QAJ42" s="31"/>
      <c r="QAK42" s="30"/>
      <c r="QAL42" s="31"/>
      <c r="QAM42" s="30"/>
      <c r="QAN42" s="31"/>
      <c r="QAO42" s="30"/>
      <c r="QAP42" s="31"/>
      <c r="QAQ42" s="30"/>
      <c r="QAR42" s="31"/>
      <c r="QAS42" s="30"/>
      <c r="QAT42" s="31"/>
      <c r="QAU42" s="30"/>
      <c r="QAV42" s="31"/>
      <c r="QAW42" s="30"/>
      <c r="QAX42" s="31"/>
      <c r="QAY42" s="30"/>
      <c r="QAZ42" s="31"/>
      <c r="QBA42" s="30"/>
      <c r="QBB42" s="31"/>
      <c r="QBC42" s="30"/>
      <c r="QBD42" s="31"/>
      <c r="QBE42" s="30"/>
      <c r="QBF42" s="31"/>
      <c r="QBG42" s="30"/>
      <c r="QBH42" s="31"/>
      <c r="QBI42" s="30"/>
      <c r="QBJ42" s="31"/>
      <c r="QBK42" s="30"/>
      <c r="QBL42" s="31"/>
      <c r="QBM42" s="30"/>
      <c r="QBN42" s="31"/>
      <c r="QBO42" s="30"/>
      <c r="QBP42" s="31"/>
      <c r="QBQ42" s="30"/>
      <c r="QBR42" s="31"/>
      <c r="QBS42" s="30"/>
      <c r="QBT42" s="31"/>
      <c r="QBU42" s="30"/>
      <c r="QBV42" s="31"/>
      <c r="QBW42" s="30"/>
      <c r="QBX42" s="31"/>
      <c r="QBY42" s="30"/>
      <c r="QBZ42" s="31"/>
      <c r="QCA42" s="30"/>
      <c r="QCB42" s="31"/>
      <c r="QCC42" s="30"/>
      <c r="QCD42" s="31"/>
      <c r="QCE42" s="30"/>
      <c r="QCF42" s="31"/>
      <c r="QCG42" s="30"/>
      <c r="QCH42" s="31"/>
      <c r="QCI42" s="30"/>
      <c r="QCJ42" s="31"/>
      <c r="QCK42" s="30"/>
      <c r="QCL42" s="31"/>
      <c r="QCM42" s="30"/>
      <c r="QCN42" s="31"/>
      <c r="QCO42" s="30"/>
      <c r="QCP42" s="31"/>
      <c r="QCQ42" s="30"/>
      <c r="QCR42" s="31"/>
      <c r="QCS42" s="30"/>
      <c r="QCT42" s="31"/>
      <c r="QCU42" s="30"/>
      <c r="QCV42" s="31"/>
      <c r="QCW42" s="30"/>
      <c r="QCX42" s="31"/>
      <c r="QCY42" s="30"/>
      <c r="QCZ42" s="31"/>
      <c r="QDA42" s="30"/>
      <c r="QDB42" s="31"/>
      <c r="QDC42" s="30"/>
      <c r="QDD42" s="31"/>
      <c r="QDE42" s="30"/>
      <c r="QDF42" s="31"/>
      <c r="QDG42" s="30"/>
      <c r="QDH42" s="31"/>
      <c r="QDI42" s="30"/>
      <c r="QDJ42" s="31"/>
      <c r="QDK42" s="30"/>
      <c r="QDL42" s="31"/>
      <c r="QDM42" s="30"/>
      <c r="QDN42" s="31"/>
      <c r="QDO42" s="30"/>
      <c r="QDP42" s="31"/>
      <c r="QDQ42" s="30"/>
      <c r="QDR42" s="31"/>
      <c r="QDS42" s="30"/>
      <c r="QDT42" s="31"/>
      <c r="QDU42" s="30"/>
      <c r="QDV42" s="31"/>
      <c r="QDW42" s="30"/>
      <c r="QDX42" s="31"/>
      <c r="QDY42" s="30"/>
      <c r="QDZ42" s="31"/>
      <c r="QEA42" s="30"/>
      <c r="QEB42" s="31"/>
      <c r="QEC42" s="30"/>
      <c r="QED42" s="31"/>
      <c r="QEE42" s="30"/>
      <c r="QEF42" s="31"/>
      <c r="QEG42" s="30"/>
      <c r="QEH42" s="31"/>
      <c r="QEI42" s="30"/>
      <c r="QEJ42" s="31"/>
      <c r="QEK42" s="30"/>
      <c r="QEL42" s="31"/>
      <c r="QEM42" s="30"/>
      <c r="QEN42" s="31"/>
      <c r="QEO42" s="30"/>
      <c r="QEP42" s="31"/>
      <c r="QEQ42" s="30"/>
      <c r="QER42" s="31"/>
      <c r="QES42" s="30"/>
      <c r="QET42" s="31"/>
      <c r="QEU42" s="30"/>
      <c r="QEV42" s="31"/>
      <c r="QEW42" s="30"/>
      <c r="QEX42" s="31"/>
      <c r="QEY42" s="30"/>
      <c r="QEZ42" s="31"/>
      <c r="QFA42" s="30"/>
      <c r="QFB42" s="31"/>
      <c r="QFC42" s="30"/>
      <c r="QFD42" s="31"/>
      <c r="QFE42" s="30"/>
      <c r="QFF42" s="31"/>
      <c r="QFG42" s="30"/>
      <c r="QFH42" s="31"/>
      <c r="QFI42" s="30"/>
      <c r="QFJ42" s="31"/>
      <c r="QFK42" s="30"/>
      <c r="QFL42" s="31"/>
      <c r="QFM42" s="30"/>
      <c r="QFN42" s="31"/>
      <c r="QFO42" s="30"/>
      <c r="QFP42" s="31"/>
      <c r="QFQ42" s="30"/>
      <c r="QFR42" s="31"/>
      <c r="QFS42" s="30"/>
      <c r="QFT42" s="31"/>
      <c r="QFU42" s="30"/>
      <c r="QFV42" s="31"/>
      <c r="QFW42" s="30"/>
      <c r="QFX42" s="31"/>
      <c r="QFY42" s="30"/>
      <c r="QFZ42" s="31"/>
      <c r="QGA42" s="30"/>
      <c r="QGB42" s="31"/>
      <c r="QGC42" s="30"/>
      <c r="QGD42" s="31"/>
      <c r="QGE42" s="30"/>
      <c r="QGF42" s="31"/>
      <c r="QGG42" s="30"/>
      <c r="QGH42" s="31"/>
      <c r="QGI42" s="30"/>
      <c r="QGJ42" s="31"/>
      <c r="QGK42" s="30"/>
      <c r="QGL42" s="31"/>
      <c r="QGM42" s="30"/>
      <c r="QGN42" s="31"/>
      <c r="QGO42" s="30"/>
      <c r="QGP42" s="31"/>
      <c r="QGQ42" s="30"/>
      <c r="QGR42" s="31"/>
      <c r="QGS42" s="30"/>
      <c r="QGT42" s="31"/>
      <c r="QGU42" s="30"/>
      <c r="QGV42" s="31"/>
      <c r="QGW42" s="30"/>
      <c r="QGX42" s="31"/>
      <c r="QGY42" s="30"/>
      <c r="QGZ42" s="31"/>
      <c r="QHA42" s="30"/>
      <c r="QHB42" s="31"/>
      <c r="QHC42" s="30"/>
      <c r="QHD42" s="31"/>
      <c r="QHE42" s="30"/>
      <c r="QHF42" s="31"/>
      <c r="QHG42" s="30"/>
      <c r="QHH42" s="31"/>
      <c r="QHI42" s="30"/>
      <c r="QHJ42" s="31"/>
      <c r="QHK42" s="30"/>
      <c r="QHL42" s="31"/>
      <c r="QHM42" s="30"/>
      <c r="QHN42" s="31"/>
      <c r="QHO42" s="30"/>
      <c r="QHP42" s="31"/>
      <c r="QHQ42" s="30"/>
      <c r="QHR42" s="31"/>
      <c r="QHS42" s="30"/>
      <c r="QHT42" s="31"/>
      <c r="QHU42" s="30"/>
      <c r="QHV42" s="31"/>
      <c r="QHW42" s="30"/>
      <c r="QHX42" s="31"/>
      <c r="QHY42" s="30"/>
      <c r="QHZ42" s="31"/>
      <c r="QIA42" s="30"/>
      <c r="QIB42" s="31"/>
      <c r="QIC42" s="30"/>
      <c r="QID42" s="31"/>
      <c r="QIE42" s="30"/>
      <c r="QIF42" s="31"/>
      <c r="QIG42" s="30"/>
      <c r="QIH42" s="31"/>
      <c r="QII42" s="30"/>
      <c r="QIJ42" s="31"/>
      <c r="QIK42" s="30"/>
      <c r="QIL42" s="31"/>
      <c r="QIM42" s="30"/>
      <c r="QIN42" s="31"/>
      <c r="QIO42" s="30"/>
      <c r="QIP42" s="31"/>
      <c r="QIQ42" s="30"/>
      <c r="QIR42" s="31"/>
      <c r="QIS42" s="30"/>
      <c r="QIT42" s="31"/>
      <c r="QIU42" s="30"/>
      <c r="QIV42" s="31"/>
      <c r="QIW42" s="30"/>
      <c r="QIX42" s="31"/>
      <c r="QIY42" s="30"/>
      <c r="QIZ42" s="31"/>
      <c r="QJA42" s="30"/>
      <c r="QJB42" s="31"/>
      <c r="QJC42" s="30"/>
      <c r="QJD42" s="31"/>
      <c r="QJE42" s="30"/>
      <c r="QJF42" s="31"/>
      <c r="QJG42" s="30"/>
      <c r="QJH42" s="31"/>
      <c r="QJI42" s="30"/>
      <c r="QJJ42" s="31"/>
      <c r="QJK42" s="30"/>
      <c r="QJL42" s="31"/>
      <c r="QJM42" s="30"/>
      <c r="QJN42" s="31"/>
      <c r="QJO42" s="30"/>
      <c r="QJP42" s="31"/>
      <c r="QJQ42" s="30"/>
      <c r="QJR42" s="31"/>
      <c r="QJS42" s="30"/>
      <c r="QJT42" s="31"/>
      <c r="QJU42" s="30"/>
      <c r="QJV42" s="31"/>
      <c r="QJW42" s="30"/>
      <c r="QJX42" s="31"/>
      <c r="QJY42" s="30"/>
      <c r="QJZ42" s="31"/>
      <c r="QKA42" s="30"/>
      <c r="QKB42" s="31"/>
      <c r="QKC42" s="30"/>
      <c r="QKD42" s="31"/>
      <c r="QKE42" s="30"/>
      <c r="QKF42" s="31"/>
      <c r="QKG42" s="30"/>
      <c r="QKH42" s="31"/>
      <c r="QKI42" s="30"/>
      <c r="QKJ42" s="31"/>
      <c r="QKK42" s="30"/>
      <c r="QKL42" s="31"/>
      <c r="QKM42" s="30"/>
      <c r="QKN42" s="31"/>
      <c r="QKO42" s="30"/>
      <c r="QKP42" s="31"/>
      <c r="QKQ42" s="30"/>
      <c r="QKR42" s="31"/>
      <c r="QKS42" s="30"/>
      <c r="QKT42" s="31"/>
      <c r="QKU42" s="30"/>
      <c r="QKV42" s="31"/>
      <c r="QKW42" s="30"/>
      <c r="QKX42" s="31"/>
      <c r="QKY42" s="30"/>
      <c r="QKZ42" s="31"/>
      <c r="QLA42" s="30"/>
      <c r="QLB42" s="31"/>
      <c r="QLC42" s="30"/>
      <c r="QLD42" s="31"/>
      <c r="QLE42" s="30"/>
      <c r="QLF42" s="31"/>
      <c r="QLG42" s="30"/>
      <c r="QLH42" s="31"/>
      <c r="QLI42" s="30"/>
      <c r="QLJ42" s="31"/>
      <c r="QLK42" s="30"/>
      <c r="QLL42" s="31"/>
      <c r="QLM42" s="30"/>
      <c r="QLN42" s="31"/>
      <c r="QLO42" s="30"/>
      <c r="QLP42" s="31"/>
      <c r="QLQ42" s="30"/>
      <c r="QLR42" s="31"/>
      <c r="QLS42" s="30"/>
      <c r="QLT42" s="31"/>
      <c r="QLU42" s="30"/>
      <c r="QLV42" s="31"/>
      <c r="QLW42" s="30"/>
      <c r="QLX42" s="31"/>
      <c r="QLY42" s="30"/>
      <c r="QLZ42" s="31"/>
      <c r="QMA42" s="30"/>
      <c r="QMB42" s="31"/>
      <c r="QMC42" s="30"/>
      <c r="QMD42" s="31"/>
      <c r="QME42" s="30"/>
      <c r="QMF42" s="31"/>
      <c r="QMG42" s="30"/>
      <c r="QMH42" s="31"/>
      <c r="QMI42" s="30"/>
      <c r="QMJ42" s="31"/>
      <c r="QMK42" s="30"/>
      <c r="QML42" s="31"/>
      <c r="QMM42" s="30"/>
      <c r="QMN42" s="31"/>
      <c r="QMO42" s="30"/>
      <c r="QMP42" s="31"/>
      <c r="QMQ42" s="30"/>
      <c r="QMR42" s="31"/>
      <c r="QMS42" s="30"/>
      <c r="QMT42" s="31"/>
      <c r="QMU42" s="30"/>
      <c r="QMV42" s="31"/>
      <c r="QMW42" s="30"/>
      <c r="QMX42" s="31"/>
      <c r="QMY42" s="30"/>
      <c r="QMZ42" s="31"/>
      <c r="QNA42" s="30"/>
      <c r="QNB42" s="31"/>
      <c r="QNC42" s="30"/>
      <c r="QND42" s="31"/>
      <c r="QNE42" s="30"/>
      <c r="QNF42" s="31"/>
      <c r="QNG42" s="30"/>
      <c r="QNH42" s="31"/>
      <c r="QNI42" s="30"/>
      <c r="QNJ42" s="31"/>
      <c r="QNK42" s="30"/>
      <c r="QNL42" s="31"/>
      <c r="QNM42" s="30"/>
      <c r="QNN42" s="31"/>
      <c r="QNO42" s="30"/>
      <c r="QNP42" s="31"/>
      <c r="QNQ42" s="30"/>
      <c r="QNR42" s="31"/>
      <c r="QNS42" s="30"/>
      <c r="QNT42" s="31"/>
      <c r="QNU42" s="30"/>
      <c r="QNV42" s="31"/>
      <c r="QNW42" s="30"/>
      <c r="QNX42" s="31"/>
      <c r="QNY42" s="30"/>
      <c r="QNZ42" s="31"/>
      <c r="QOA42" s="30"/>
      <c r="QOB42" s="31"/>
      <c r="QOC42" s="30"/>
      <c r="QOD42" s="31"/>
      <c r="QOE42" s="30"/>
      <c r="QOF42" s="31"/>
      <c r="QOG42" s="30"/>
      <c r="QOH42" s="31"/>
      <c r="QOI42" s="30"/>
      <c r="QOJ42" s="31"/>
      <c r="QOK42" s="30"/>
      <c r="QOL42" s="31"/>
      <c r="QOM42" s="30"/>
      <c r="QON42" s="31"/>
      <c r="QOO42" s="30"/>
      <c r="QOP42" s="31"/>
      <c r="QOQ42" s="30"/>
      <c r="QOR42" s="31"/>
      <c r="QOS42" s="30"/>
      <c r="QOT42" s="31"/>
      <c r="QOU42" s="30"/>
      <c r="QOV42" s="31"/>
      <c r="QOW42" s="30"/>
      <c r="QOX42" s="31"/>
      <c r="QOY42" s="30"/>
      <c r="QOZ42" s="31"/>
      <c r="QPA42" s="30"/>
      <c r="QPB42" s="31"/>
      <c r="QPC42" s="30"/>
      <c r="QPD42" s="31"/>
      <c r="QPE42" s="30"/>
      <c r="QPF42" s="31"/>
      <c r="QPG42" s="30"/>
      <c r="QPH42" s="31"/>
      <c r="QPI42" s="30"/>
      <c r="QPJ42" s="31"/>
      <c r="QPK42" s="30"/>
      <c r="QPL42" s="31"/>
      <c r="QPM42" s="30"/>
      <c r="QPN42" s="31"/>
      <c r="QPO42" s="30"/>
      <c r="QPP42" s="31"/>
      <c r="QPQ42" s="30"/>
      <c r="QPR42" s="31"/>
      <c r="QPS42" s="30"/>
      <c r="QPT42" s="31"/>
      <c r="QPU42" s="30"/>
      <c r="QPV42" s="31"/>
      <c r="QPW42" s="30"/>
      <c r="QPX42" s="31"/>
      <c r="QPY42" s="30"/>
      <c r="QPZ42" s="31"/>
      <c r="QQA42" s="30"/>
      <c r="QQB42" s="31"/>
      <c r="QQC42" s="30"/>
      <c r="QQD42" s="31"/>
      <c r="QQE42" s="30"/>
      <c r="QQF42" s="31"/>
      <c r="QQG42" s="30"/>
      <c r="QQH42" s="31"/>
      <c r="QQI42" s="30"/>
      <c r="QQJ42" s="31"/>
      <c r="QQK42" s="30"/>
      <c r="QQL42" s="31"/>
      <c r="QQM42" s="30"/>
      <c r="QQN42" s="31"/>
      <c r="QQO42" s="30"/>
      <c r="QQP42" s="31"/>
      <c r="QQQ42" s="30"/>
      <c r="QQR42" s="31"/>
      <c r="QQS42" s="30"/>
      <c r="QQT42" s="31"/>
      <c r="QQU42" s="30"/>
      <c r="QQV42" s="31"/>
      <c r="QQW42" s="30"/>
      <c r="QQX42" s="31"/>
      <c r="QQY42" s="30"/>
      <c r="QQZ42" s="31"/>
      <c r="QRA42" s="30"/>
      <c r="QRB42" s="31"/>
      <c r="QRC42" s="30"/>
      <c r="QRD42" s="31"/>
      <c r="QRE42" s="30"/>
      <c r="QRF42" s="31"/>
      <c r="QRG42" s="30"/>
      <c r="QRH42" s="31"/>
      <c r="QRI42" s="30"/>
      <c r="QRJ42" s="31"/>
      <c r="QRK42" s="30"/>
      <c r="QRL42" s="31"/>
      <c r="QRM42" s="30"/>
      <c r="QRN42" s="31"/>
      <c r="QRO42" s="30"/>
      <c r="QRP42" s="31"/>
      <c r="QRQ42" s="30"/>
      <c r="QRR42" s="31"/>
      <c r="QRS42" s="30"/>
      <c r="QRT42" s="31"/>
      <c r="QRU42" s="30"/>
      <c r="QRV42" s="31"/>
      <c r="QRW42" s="30"/>
      <c r="QRX42" s="31"/>
      <c r="QRY42" s="30"/>
      <c r="QRZ42" s="31"/>
      <c r="QSA42" s="30"/>
      <c r="QSB42" s="31"/>
      <c r="QSC42" s="30"/>
      <c r="QSD42" s="31"/>
      <c r="QSE42" s="30"/>
      <c r="QSF42" s="31"/>
      <c r="QSG42" s="30"/>
      <c r="QSH42" s="31"/>
      <c r="QSI42" s="30"/>
      <c r="QSJ42" s="31"/>
      <c r="QSK42" s="30"/>
      <c r="QSL42" s="31"/>
      <c r="QSM42" s="30"/>
      <c r="QSN42" s="31"/>
      <c r="QSO42" s="30"/>
      <c r="QSP42" s="31"/>
      <c r="QSQ42" s="30"/>
      <c r="QSR42" s="31"/>
      <c r="QSS42" s="30"/>
      <c r="QST42" s="31"/>
      <c r="QSU42" s="30"/>
      <c r="QSV42" s="31"/>
      <c r="QSW42" s="30"/>
      <c r="QSX42" s="31"/>
      <c r="QSY42" s="30"/>
      <c r="QSZ42" s="31"/>
      <c r="QTA42" s="30"/>
      <c r="QTB42" s="31"/>
      <c r="QTC42" s="30"/>
      <c r="QTD42" s="31"/>
      <c r="QTE42" s="30"/>
      <c r="QTF42" s="31"/>
      <c r="QTG42" s="30"/>
      <c r="QTH42" s="31"/>
      <c r="QTI42" s="30"/>
      <c r="QTJ42" s="31"/>
      <c r="QTK42" s="30"/>
      <c r="QTL42" s="31"/>
      <c r="QTM42" s="30"/>
      <c r="QTN42" s="31"/>
      <c r="QTO42" s="30"/>
      <c r="QTP42" s="31"/>
      <c r="QTQ42" s="30"/>
      <c r="QTR42" s="31"/>
      <c r="QTS42" s="30"/>
      <c r="QTT42" s="31"/>
      <c r="QTU42" s="30"/>
      <c r="QTV42" s="31"/>
      <c r="QTW42" s="30"/>
      <c r="QTX42" s="31"/>
      <c r="QTY42" s="30"/>
      <c r="QTZ42" s="31"/>
      <c r="QUA42" s="30"/>
      <c r="QUB42" s="31"/>
      <c r="QUC42" s="30"/>
      <c r="QUD42" s="31"/>
      <c r="QUE42" s="30"/>
      <c r="QUF42" s="31"/>
      <c r="QUG42" s="30"/>
      <c r="QUH42" s="31"/>
      <c r="QUI42" s="30"/>
      <c r="QUJ42" s="31"/>
      <c r="QUK42" s="30"/>
      <c r="QUL42" s="31"/>
      <c r="QUM42" s="30"/>
      <c r="QUN42" s="31"/>
      <c r="QUO42" s="30"/>
      <c r="QUP42" s="31"/>
      <c r="QUQ42" s="30"/>
      <c r="QUR42" s="31"/>
      <c r="QUS42" s="30"/>
      <c r="QUT42" s="31"/>
      <c r="QUU42" s="30"/>
      <c r="QUV42" s="31"/>
      <c r="QUW42" s="30"/>
      <c r="QUX42" s="31"/>
      <c r="QUY42" s="30"/>
      <c r="QUZ42" s="31"/>
      <c r="QVA42" s="30"/>
      <c r="QVB42" s="31"/>
      <c r="QVC42" s="30"/>
      <c r="QVD42" s="31"/>
      <c r="QVE42" s="30"/>
      <c r="QVF42" s="31"/>
      <c r="QVG42" s="30"/>
      <c r="QVH42" s="31"/>
      <c r="QVI42" s="30"/>
      <c r="QVJ42" s="31"/>
      <c r="QVK42" s="30"/>
      <c r="QVL42" s="31"/>
      <c r="QVM42" s="30"/>
      <c r="QVN42" s="31"/>
      <c r="QVO42" s="30"/>
      <c r="QVP42" s="31"/>
      <c r="QVQ42" s="30"/>
      <c r="QVR42" s="31"/>
      <c r="QVS42" s="30"/>
      <c r="QVT42" s="31"/>
      <c r="QVU42" s="30"/>
      <c r="QVV42" s="31"/>
      <c r="QVW42" s="30"/>
      <c r="QVX42" s="31"/>
      <c r="QVY42" s="30"/>
      <c r="QVZ42" s="31"/>
      <c r="QWA42" s="30"/>
      <c r="QWB42" s="31"/>
      <c r="QWC42" s="30"/>
      <c r="QWD42" s="31"/>
      <c r="QWE42" s="30"/>
      <c r="QWF42" s="31"/>
      <c r="QWG42" s="30"/>
      <c r="QWH42" s="31"/>
      <c r="QWI42" s="30"/>
      <c r="QWJ42" s="31"/>
      <c r="QWK42" s="30"/>
      <c r="QWL42" s="31"/>
      <c r="QWM42" s="30"/>
      <c r="QWN42" s="31"/>
      <c r="QWO42" s="30"/>
      <c r="QWP42" s="31"/>
      <c r="QWQ42" s="30"/>
      <c r="QWR42" s="31"/>
      <c r="QWS42" s="30"/>
      <c r="QWT42" s="31"/>
      <c r="QWU42" s="30"/>
      <c r="QWV42" s="31"/>
      <c r="QWW42" s="30"/>
      <c r="QWX42" s="31"/>
      <c r="QWY42" s="30"/>
      <c r="QWZ42" s="31"/>
      <c r="QXA42" s="30"/>
      <c r="QXB42" s="31"/>
      <c r="QXC42" s="30"/>
      <c r="QXD42" s="31"/>
      <c r="QXE42" s="30"/>
      <c r="QXF42" s="31"/>
      <c r="QXG42" s="30"/>
      <c r="QXH42" s="31"/>
      <c r="QXI42" s="30"/>
      <c r="QXJ42" s="31"/>
      <c r="QXK42" s="30"/>
      <c r="QXL42" s="31"/>
      <c r="QXM42" s="30"/>
      <c r="QXN42" s="31"/>
      <c r="QXO42" s="30"/>
      <c r="QXP42" s="31"/>
      <c r="QXQ42" s="30"/>
      <c r="QXR42" s="31"/>
      <c r="QXS42" s="30"/>
      <c r="QXT42" s="31"/>
      <c r="QXU42" s="30"/>
      <c r="QXV42" s="31"/>
      <c r="QXW42" s="30"/>
      <c r="QXX42" s="31"/>
      <c r="QXY42" s="30"/>
      <c r="QXZ42" s="31"/>
      <c r="QYA42" s="30"/>
      <c r="QYB42" s="31"/>
      <c r="QYC42" s="30"/>
      <c r="QYD42" s="31"/>
      <c r="QYE42" s="30"/>
      <c r="QYF42" s="31"/>
      <c r="QYG42" s="30"/>
      <c r="QYH42" s="31"/>
      <c r="QYI42" s="30"/>
      <c r="QYJ42" s="31"/>
      <c r="QYK42" s="30"/>
      <c r="QYL42" s="31"/>
      <c r="QYM42" s="30"/>
      <c r="QYN42" s="31"/>
      <c r="QYO42" s="30"/>
      <c r="QYP42" s="31"/>
      <c r="QYQ42" s="30"/>
      <c r="QYR42" s="31"/>
      <c r="QYS42" s="30"/>
      <c r="QYT42" s="31"/>
      <c r="QYU42" s="30"/>
      <c r="QYV42" s="31"/>
      <c r="QYW42" s="30"/>
      <c r="QYX42" s="31"/>
      <c r="QYY42" s="30"/>
      <c r="QYZ42" s="31"/>
      <c r="QZA42" s="30"/>
      <c r="QZB42" s="31"/>
      <c r="QZC42" s="30"/>
      <c r="QZD42" s="31"/>
      <c r="QZE42" s="30"/>
      <c r="QZF42" s="31"/>
      <c r="QZG42" s="30"/>
      <c r="QZH42" s="31"/>
      <c r="QZI42" s="30"/>
      <c r="QZJ42" s="31"/>
      <c r="QZK42" s="30"/>
      <c r="QZL42" s="31"/>
      <c r="QZM42" s="30"/>
      <c r="QZN42" s="31"/>
      <c r="QZO42" s="30"/>
      <c r="QZP42" s="31"/>
      <c r="QZQ42" s="30"/>
      <c r="QZR42" s="31"/>
      <c r="QZS42" s="30"/>
      <c r="QZT42" s="31"/>
      <c r="QZU42" s="30"/>
      <c r="QZV42" s="31"/>
      <c r="QZW42" s="30"/>
      <c r="QZX42" s="31"/>
      <c r="QZY42" s="30"/>
      <c r="QZZ42" s="31"/>
      <c r="RAA42" s="30"/>
      <c r="RAB42" s="31"/>
      <c r="RAC42" s="30"/>
      <c r="RAD42" s="31"/>
      <c r="RAE42" s="30"/>
      <c r="RAF42" s="31"/>
      <c r="RAG42" s="30"/>
      <c r="RAH42" s="31"/>
      <c r="RAI42" s="30"/>
      <c r="RAJ42" s="31"/>
      <c r="RAK42" s="30"/>
      <c r="RAL42" s="31"/>
      <c r="RAM42" s="30"/>
      <c r="RAN42" s="31"/>
      <c r="RAO42" s="30"/>
      <c r="RAP42" s="31"/>
      <c r="RAQ42" s="30"/>
      <c r="RAR42" s="31"/>
      <c r="RAS42" s="30"/>
      <c r="RAT42" s="31"/>
      <c r="RAU42" s="30"/>
      <c r="RAV42" s="31"/>
      <c r="RAW42" s="30"/>
      <c r="RAX42" s="31"/>
      <c r="RAY42" s="30"/>
      <c r="RAZ42" s="31"/>
      <c r="RBA42" s="30"/>
      <c r="RBB42" s="31"/>
      <c r="RBC42" s="30"/>
      <c r="RBD42" s="31"/>
      <c r="RBE42" s="30"/>
      <c r="RBF42" s="31"/>
      <c r="RBG42" s="30"/>
      <c r="RBH42" s="31"/>
      <c r="RBI42" s="30"/>
      <c r="RBJ42" s="31"/>
      <c r="RBK42" s="30"/>
      <c r="RBL42" s="31"/>
      <c r="RBM42" s="30"/>
      <c r="RBN42" s="31"/>
      <c r="RBO42" s="30"/>
      <c r="RBP42" s="31"/>
      <c r="RBQ42" s="30"/>
      <c r="RBR42" s="31"/>
      <c r="RBS42" s="30"/>
      <c r="RBT42" s="31"/>
      <c r="RBU42" s="30"/>
      <c r="RBV42" s="31"/>
      <c r="RBW42" s="30"/>
      <c r="RBX42" s="31"/>
      <c r="RBY42" s="30"/>
      <c r="RBZ42" s="31"/>
      <c r="RCA42" s="30"/>
      <c r="RCB42" s="31"/>
      <c r="RCC42" s="30"/>
      <c r="RCD42" s="31"/>
      <c r="RCE42" s="30"/>
      <c r="RCF42" s="31"/>
      <c r="RCG42" s="30"/>
      <c r="RCH42" s="31"/>
      <c r="RCI42" s="30"/>
      <c r="RCJ42" s="31"/>
      <c r="RCK42" s="30"/>
      <c r="RCL42" s="31"/>
      <c r="RCM42" s="30"/>
      <c r="RCN42" s="31"/>
      <c r="RCO42" s="30"/>
      <c r="RCP42" s="31"/>
      <c r="RCQ42" s="30"/>
      <c r="RCR42" s="31"/>
      <c r="RCS42" s="30"/>
      <c r="RCT42" s="31"/>
      <c r="RCU42" s="30"/>
      <c r="RCV42" s="31"/>
      <c r="RCW42" s="30"/>
      <c r="RCX42" s="31"/>
      <c r="RCY42" s="30"/>
      <c r="RCZ42" s="31"/>
      <c r="RDA42" s="30"/>
      <c r="RDB42" s="31"/>
      <c r="RDC42" s="30"/>
      <c r="RDD42" s="31"/>
      <c r="RDE42" s="30"/>
      <c r="RDF42" s="31"/>
      <c r="RDG42" s="30"/>
      <c r="RDH42" s="31"/>
      <c r="RDI42" s="30"/>
      <c r="RDJ42" s="31"/>
      <c r="RDK42" s="30"/>
      <c r="RDL42" s="31"/>
      <c r="RDM42" s="30"/>
      <c r="RDN42" s="31"/>
      <c r="RDO42" s="30"/>
      <c r="RDP42" s="31"/>
      <c r="RDQ42" s="30"/>
      <c r="RDR42" s="31"/>
      <c r="RDS42" s="30"/>
      <c r="RDT42" s="31"/>
      <c r="RDU42" s="30"/>
      <c r="RDV42" s="31"/>
      <c r="RDW42" s="30"/>
      <c r="RDX42" s="31"/>
      <c r="RDY42" s="30"/>
      <c r="RDZ42" s="31"/>
      <c r="REA42" s="30"/>
      <c r="REB42" s="31"/>
      <c r="REC42" s="30"/>
      <c r="RED42" s="31"/>
      <c r="REE42" s="30"/>
      <c r="REF42" s="31"/>
      <c r="REG42" s="30"/>
      <c r="REH42" s="31"/>
      <c r="REI42" s="30"/>
      <c r="REJ42" s="31"/>
      <c r="REK42" s="30"/>
      <c r="REL42" s="31"/>
      <c r="REM42" s="30"/>
      <c r="REN42" s="31"/>
      <c r="REO42" s="30"/>
      <c r="REP42" s="31"/>
      <c r="REQ42" s="30"/>
      <c r="RER42" s="31"/>
      <c r="RES42" s="30"/>
      <c r="RET42" s="31"/>
      <c r="REU42" s="30"/>
      <c r="REV42" s="31"/>
      <c r="REW42" s="30"/>
      <c r="REX42" s="31"/>
      <c r="REY42" s="30"/>
      <c r="REZ42" s="31"/>
      <c r="RFA42" s="30"/>
      <c r="RFB42" s="31"/>
      <c r="RFC42" s="30"/>
      <c r="RFD42" s="31"/>
      <c r="RFE42" s="30"/>
      <c r="RFF42" s="31"/>
      <c r="RFG42" s="30"/>
      <c r="RFH42" s="31"/>
      <c r="RFI42" s="30"/>
      <c r="RFJ42" s="31"/>
      <c r="RFK42" s="30"/>
      <c r="RFL42" s="31"/>
      <c r="RFM42" s="30"/>
      <c r="RFN42" s="31"/>
      <c r="RFO42" s="30"/>
      <c r="RFP42" s="31"/>
      <c r="RFQ42" s="30"/>
      <c r="RFR42" s="31"/>
      <c r="RFS42" s="30"/>
      <c r="RFT42" s="31"/>
      <c r="RFU42" s="30"/>
      <c r="RFV42" s="31"/>
      <c r="RFW42" s="30"/>
      <c r="RFX42" s="31"/>
      <c r="RFY42" s="30"/>
      <c r="RFZ42" s="31"/>
      <c r="RGA42" s="30"/>
      <c r="RGB42" s="31"/>
      <c r="RGC42" s="30"/>
      <c r="RGD42" s="31"/>
      <c r="RGE42" s="30"/>
      <c r="RGF42" s="31"/>
      <c r="RGG42" s="30"/>
      <c r="RGH42" s="31"/>
      <c r="RGI42" s="30"/>
      <c r="RGJ42" s="31"/>
      <c r="RGK42" s="30"/>
      <c r="RGL42" s="31"/>
      <c r="RGM42" s="30"/>
      <c r="RGN42" s="31"/>
      <c r="RGO42" s="30"/>
      <c r="RGP42" s="31"/>
      <c r="RGQ42" s="30"/>
      <c r="RGR42" s="31"/>
      <c r="RGS42" s="30"/>
      <c r="RGT42" s="31"/>
      <c r="RGU42" s="30"/>
      <c r="RGV42" s="31"/>
      <c r="RGW42" s="30"/>
      <c r="RGX42" s="31"/>
      <c r="RGY42" s="30"/>
      <c r="RGZ42" s="31"/>
      <c r="RHA42" s="30"/>
      <c r="RHB42" s="31"/>
      <c r="RHC42" s="30"/>
      <c r="RHD42" s="31"/>
      <c r="RHE42" s="30"/>
      <c r="RHF42" s="31"/>
      <c r="RHG42" s="30"/>
      <c r="RHH42" s="31"/>
      <c r="RHI42" s="30"/>
      <c r="RHJ42" s="31"/>
      <c r="RHK42" s="30"/>
      <c r="RHL42" s="31"/>
      <c r="RHM42" s="30"/>
      <c r="RHN42" s="31"/>
      <c r="RHO42" s="30"/>
      <c r="RHP42" s="31"/>
      <c r="RHQ42" s="30"/>
      <c r="RHR42" s="31"/>
      <c r="RHS42" s="30"/>
      <c r="RHT42" s="31"/>
      <c r="RHU42" s="30"/>
      <c r="RHV42" s="31"/>
      <c r="RHW42" s="30"/>
      <c r="RHX42" s="31"/>
      <c r="RHY42" s="30"/>
      <c r="RHZ42" s="31"/>
      <c r="RIA42" s="30"/>
      <c r="RIB42" s="31"/>
      <c r="RIC42" s="30"/>
      <c r="RID42" s="31"/>
      <c r="RIE42" s="30"/>
      <c r="RIF42" s="31"/>
      <c r="RIG42" s="30"/>
      <c r="RIH42" s="31"/>
      <c r="RII42" s="30"/>
      <c r="RIJ42" s="31"/>
      <c r="RIK42" s="30"/>
      <c r="RIL42" s="31"/>
      <c r="RIM42" s="30"/>
      <c r="RIN42" s="31"/>
      <c r="RIO42" s="30"/>
      <c r="RIP42" s="31"/>
      <c r="RIQ42" s="30"/>
      <c r="RIR42" s="31"/>
      <c r="RIS42" s="30"/>
      <c r="RIT42" s="31"/>
      <c r="RIU42" s="30"/>
      <c r="RIV42" s="31"/>
      <c r="RIW42" s="30"/>
      <c r="RIX42" s="31"/>
      <c r="RIY42" s="30"/>
      <c r="RIZ42" s="31"/>
      <c r="RJA42" s="30"/>
      <c r="RJB42" s="31"/>
      <c r="RJC42" s="30"/>
      <c r="RJD42" s="31"/>
      <c r="RJE42" s="30"/>
      <c r="RJF42" s="31"/>
      <c r="RJG42" s="30"/>
      <c r="RJH42" s="31"/>
      <c r="RJI42" s="30"/>
      <c r="RJJ42" s="31"/>
      <c r="RJK42" s="30"/>
      <c r="RJL42" s="31"/>
      <c r="RJM42" s="30"/>
      <c r="RJN42" s="31"/>
      <c r="RJO42" s="30"/>
      <c r="RJP42" s="31"/>
      <c r="RJQ42" s="30"/>
      <c r="RJR42" s="31"/>
      <c r="RJS42" s="30"/>
      <c r="RJT42" s="31"/>
      <c r="RJU42" s="30"/>
      <c r="RJV42" s="31"/>
      <c r="RJW42" s="30"/>
      <c r="RJX42" s="31"/>
      <c r="RJY42" s="30"/>
      <c r="RJZ42" s="31"/>
      <c r="RKA42" s="30"/>
      <c r="RKB42" s="31"/>
      <c r="RKC42" s="30"/>
      <c r="RKD42" s="31"/>
      <c r="RKE42" s="30"/>
      <c r="RKF42" s="31"/>
      <c r="RKG42" s="30"/>
      <c r="RKH42" s="31"/>
      <c r="RKI42" s="30"/>
      <c r="RKJ42" s="31"/>
      <c r="RKK42" s="30"/>
      <c r="RKL42" s="31"/>
      <c r="RKM42" s="30"/>
      <c r="RKN42" s="31"/>
      <c r="RKO42" s="30"/>
      <c r="RKP42" s="31"/>
      <c r="RKQ42" s="30"/>
      <c r="RKR42" s="31"/>
      <c r="RKS42" s="30"/>
      <c r="RKT42" s="31"/>
      <c r="RKU42" s="30"/>
      <c r="RKV42" s="31"/>
      <c r="RKW42" s="30"/>
      <c r="RKX42" s="31"/>
      <c r="RKY42" s="30"/>
      <c r="RKZ42" s="31"/>
      <c r="RLA42" s="30"/>
      <c r="RLB42" s="31"/>
      <c r="RLC42" s="30"/>
      <c r="RLD42" s="31"/>
      <c r="RLE42" s="30"/>
      <c r="RLF42" s="31"/>
      <c r="RLG42" s="30"/>
      <c r="RLH42" s="31"/>
      <c r="RLI42" s="30"/>
      <c r="RLJ42" s="31"/>
      <c r="RLK42" s="30"/>
      <c r="RLL42" s="31"/>
      <c r="RLM42" s="30"/>
      <c r="RLN42" s="31"/>
      <c r="RLO42" s="30"/>
      <c r="RLP42" s="31"/>
      <c r="RLQ42" s="30"/>
      <c r="RLR42" s="31"/>
      <c r="RLS42" s="30"/>
      <c r="RLT42" s="31"/>
      <c r="RLU42" s="30"/>
      <c r="RLV42" s="31"/>
      <c r="RLW42" s="30"/>
      <c r="RLX42" s="31"/>
      <c r="RLY42" s="30"/>
      <c r="RLZ42" s="31"/>
      <c r="RMA42" s="30"/>
      <c r="RMB42" s="31"/>
      <c r="RMC42" s="30"/>
      <c r="RMD42" s="31"/>
      <c r="RME42" s="30"/>
      <c r="RMF42" s="31"/>
      <c r="RMG42" s="30"/>
      <c r="RMH42" s="31"/>
      <c r="RMI42" s="30"/>
      <c r="RMJ42" s="31"/>
      <c r="RMK42" s="30"/>
      <c r="RML42" s="31"/>
      <c r="RMM42" s="30"/>
      <c r="RMN42" s="31"/>
      <c r="RMO42" s="30"/>
      <c r="RMP42" s="31"/>
      <c r="RMQ42" s="30"/>
      <c r="RMR42" s="31"/>
      <c r="RMS42" s="30"/>
      <c r="RMT42" s="31"/>
      <c r="RMU42" s="30"/>
      <c r="RMV42" s="31"/>
      <c r="RMW42" s="30"/>
      <c r="RMX42" s="31"/>
      <c r="RMY42" s="30"/>
      <c r="RMZ42" s="31"/>
      <c r="RNA42" s="30"/>
      <c r="RNB42" s="31"/>
      <c r="RNC42" s="30"/>
      <c r="RND42" s="31"/>
      <c r="RNE42" s="30"/>
      <c r="RNF42" s="31"/>
      <c r="RNG42" s="30"/>
      <c r="RNH42" s="31"/>
      <c r="RNI42" s="30"/>
      <c r="RNJ42" s="31"/>
      <c r="RNK42" s="30"/>
      <c r="RNL42" s="31"/>
      <c r="RNM42" s="30"/>
      <c r="RNN42" s="31"/>
      <c r="RNO42" s="30"/>
      <c r="RNP42" s="31"/>
      <c r="RNQ42" s="30"/>
      <c r="RNR42" s="31"/>
      <c r="RNS42" s="30"/>
      <c r="RNT42" s="31"/>
      <c r="RNU42" s="30"/>
      <c r="RNV42" s="31"/>
      <c r="RNW42" s="30"/>
      <c r="RNX42" s="31"/>
      <c r="RNY42" s="30"/>
      <c r="RNZ42" s="31"/>
      <c r="ROA42" s="30"/>
      <c r="ROB42" s="31"/>
      <c r="ROC42" s="30"/>
      <c r="ROD42" s="31"/>
      <c r="ROE42" s="30"/>
      <c r="ROF42" s="31"/>
      <c r="ROG42" s="30"/>
      <c r="ROH42" s="31"/>
      <c r="ROI42" s="30"/>
      <c r="ROJ42" s="31"/>
      <c r="ROK42" s="30"/>
      <c r="ROL42" s="31"/>
      <c r="ROM42" s="30"/>
      <c r="RON42" s="31"/>
      <c r="ROO42" s="30"/>
      <c r="ROP42" s="31"/>
      <c r="ROQ42" s="30"/>
      <c r="ROR42" s="31"/>
      <c r="ROS42" s="30"/>
      <c r="ROT42" s="31"/>
      <c r="ROU42" s="30"/>
      <c r="ROV42" s="31"/>
      <c r="ROW42" s="30"/>
      <c r="ROX42" s="31"/>
      <c r="ROY42" s="30"/>
      <c r="ROZ42" s="31"/>
      <c r="RPA42" s="30"/>
      <c r="RPB42" s="31"/>
      <c r="RPC42" s="30"/>
      <c r="RPD42" s="31"/>
      <c r="RPE42" s="30"/>
      <c r="RPF42" s="31"/>
      <c r="RPG42" s="30"/>
      <c r="RPH42" s="31"/>
      <c r="RPI42" s="30"/>
      <c r="RPJ42" s="31"/>
      <c r="RPK42" s="30"/>
      <c r="RPL42" s="31"/>
      <c r="RPM42" s="30"/>
      <c r="RPN42" s="31"/>
      <c r="RPO42" s="30"/>
      <c r="RPP42" s="31"/>
      <c r="RPQ42" s="30"/>
      <c r="RPR42" s="31"/>
      <c r="RPS42" s="30"/>
      <c r="RPT42" s="31"/>
      <c r="RPU42" s="30"/>
      <c r="RPV42" s="31"/>
      <c r="RPW42" s="30"/>
      <c r="RPX42" s="31"/>
      <c r="RPY42" s="30"/>
      <c r="RPZ42" s="31"/>
      <c r="RQA42" s="30"/>
      <c r="RQB42" s="31"/>
      <c r="RQC42" s="30"/>
      <c r="RQD42" s="31"/>
      <c r="RQE42" s="30"/>
      <c r="RQF42" s="31"/>
      <c r="RQG42" s="30"/>
      <c r="RQH42" s="31"/>
      <c r="RQI42" s="30"/>
      <c r="RQJ42" s="31"/>
      <c r="RQK42" s="30"/>
      <c r="RQL42" s="31"/>
      <c r="RQM42" s="30"/>
      <c r="RQN42" s="31"/>
      <c r="RQO42" s="30"/>
      <c r="RQP42" s="31"/>
      <c r="RQQ42" s="30"/>
      <c r="RQR42" s="31"/>
      <c r="RQS42" s="30"/>
      <c r="RQT42" s="31"/>
      <c r="RQU42" s="30"/>
      <c r="RQV42" s="31"/>
      <c r="RQW42" s="30"/>
      <c r="RQX42" s="31"/>
      <c r="RQY42" s="30"/>
      <c r="RQZ42" s="31"/>
      <c r="RRA42" s="30"/>
      <c r="RRB42" s="31"/>
      <c r="RRC42" s="30"/>
      <c r="RRD42" s="31"/>
      <c r="RRE42" s="30"/>
      <c r="RRF42" s="31"/>
      <c r="RRG42" s="30"/>
      <c r="RRH42" s="31"/>
      <c r="RRI42" s="30"/>
      <c r="RRJ42" s="31"/>
      <c r="RRK42" s="30"/>
      <c r="RRL42" s="31"/>
      <c r="RRM42" s="30"/>
      <c r="RRN42" s="31"/>
      <c r="RRO42" s="30"/>
      <c r="RRP42" s="31"/>
      <c r="RRQ42" s="30"/>
      <c r="RRR42" s="31"/>
      <c r="RRS42" s="30"/>
      <c r="RRT42" s="31"/>
      <c r="RRU42" s="30"/>
      <c r="RRV42" s="31"/>
      <c r="RRW42" s="30"/>
      <c r="RRX42" s="31"/>
      <c r="RRY42" s="30"/>
      <c r="RRZ42" s="31"/>
      <c r="RSA42" s="30"/>
      <c r="RSB42" s="31"/>
      <c r="RSC42" s="30"/>
      <c r="RSD42" s="31"/>
      <c r="RSE42" s="30"/>
      <c r="RSF42" s="31"/>
      <c r="RSG42" s="30"/>
      <c r="RSH42" s="31"/>
      <c r="RSI42" s="30"/>
      <c r="RSJ42" s="31"/>
      <c r="RSK42" s="30"/>
      <c r="RSL42" s="31"/>
      <c r="RSM42" s="30"/>
      <c r="RSN42" s="31"/>
      <c r="RSO42" s="30"/>
      <c r="RSP42" s="31"/>
      <c r="RSQ42" s="30"/>
      <c r="RSR42" s="31"/>
      <c r="RSS42" s="30"/>
      <c r="RST42" s="31"/>
      <c r="RSU42" s="30"/>
      <c r="RSV42" s="31"/>
      <c r="RSW42" s="30"/>
      <c r="RSX42" s="31"/>
      <c r="RSY42" s="30"/>
      <c r="RSZ42" s="31"/>
      <c r="RTA42" s="30"/>
      <c r="RTB42" s="31"/>
      <c r="RTC42" s="30"/>
      <c r="RTD42" s="31"/>
      <c r="RTE42" s="30"/>
      <c r="RTF42" s="31"/>
      <c r="RTG42" s="30"/>
      <c r="RTH42" s="31"/>
      <c r="RTI42" s="30"/>
      <c r="RTJ42" s="31"/>
      <c r="RTK42" s="30"/>
      <c r="RTL42" s="31"/>
      <c r="RTM42" s="30"/>
      <c r="RTN42" s="31"/>
      <c r="RTO42" s="30"/>
      <c r="RTP42" s="31"/>
      <c r="RTQ42" s="30"/>
      <c r="RTR42" s="31"/>
      <c r="RTS42" s="30"/>
      <c r="RTT42" s="31"/>
      <c r="RTU42" s="30"/>
      <c r="RTV42" s="31"/>
      <c r="RTW42" s="30"/>
      <c r="RTX42" s="31"/>
      <c r="RTY42" s="30"/>
      <c r="RTZ42" s="31"/>
      <c r="RUA42" s="30"/>
      <c r="RUB42" s="31"/>
      <c r="RUC42" s="30"/>
      <c r="RUD42" s="31"/>
      <c r="RUE42" s="30"/>
      <c r="RUF42" s="31"/>
      <c r="RUG42" s="30"/>
      <c r="RUH42" s="31"/>
      <c r="RUI42" s="30"/>
      <c r="RUJ42" s="31"/>
      <c r="RUK42" s="30"/>
      <c r="RUL42" s="31"/>
      <c r="RUM42" s="30"/>
      <c r="RUN42" s="31"/>
      <c r="RUO42" s="30"/>
      <c r="RUP42" s="31"/>
      <c r="RUQ42" s="30"/>
      <c r="RUR42" s="31"/>
      <c r="RUS42" s="30"/>
      <c r="RUT42" s="31"/>
      <c r="RUU42" s="30"/>
      <c r="RUV42" s="31"/>
      <c r="RUW42" s="30"/>
      <c r="RUX42" s="31"/>
      <c r="RUY42" s="30"/>
      <c r="RUZ42" s="31"/>
      <c r="RVA42" s="30"/>
      <c r="RVB42" s="31"/>
      <c r="RVC42" s="30"/>
      <c r="RVD42" s="31"/>
      <c r="RVE42" s="30"/>
      <c r="RVF42" s="31"/>
      <c r="RVG42" s="30"/>
      <c r="RVH42" s="31"/>
      <c r="RVI42" s="30"/>
      <c r="RVJ42" s="31"/>
      <c r="RVK42" s="30"/>
      <c r="RVL42" s="31"/>
      <c r="RVM42" s="30"/>
      <c r="RVN42" s="31"/>
      <c r="RVO42" s="30"/>
      <c r="RVP42" s="31"/>
      <c r="RVQ42" s="30"/>
      <c r="RVR42" s="31"/>
      <c r="RVS42" s="30"/>
      <c r="RVT42" s="31"/>
      <c r="RVU42" s="30"/>
      <c r="RVV42" s="31"/>
      <c r="RVW42" s="30"/>
      <c r="RVX42" s="31"/>
      <c r="RVY42" s="30"/>
      <c r="RVZ42" s="31"/>
      <c r="RWA42" s="30"/>
      <c r="RWB42" s="31"/>
      <c r="RWC42" s="30"/>
      <c r="RWD42" s="31"/>
      <c r="RWE42" s="30"/>
      <c r="RWF42" s="31"/>
      <c r="RWG42" s="30"/>
      <c r="RWH42" s="31"/>
      <c r="RWI42" s="30"/>
      <c r="RWJ42" s="31"/>
      <c r="RWK42" s="30"/>
      <c r="RWL42" s="31"/>
      <c r="RWM42" s="30"/>
      <c r="RWN42" s="31"/>
      <c r="RWO42" s="30"/>
      <c r="RWP42" s="31"/>
      <c r="RWQ42" s="30"/>
      <c r="RWR42" s="31"/>
      <c r="RWS42" s="30"/>
      <c r="RWT42" s="31"/>
      <c r="RWU42" s="30"/>
      <c r="RWV42" s="31"/>
      <c r="RWW42" s="30"/>
      <c r="RWX42" s="31"/>
      <c r="RWY42" s="30"/>
      <c r="RWZ42" s="31"/>
      <c r="RXA42" s="30"/>
      <c r="RXB42" s="31"/>
      <c r="RXC42" s="30"/>
      <c r="RXD42" s="31"/>
      <c r="RXE42" s="30"/>
      <c r="RXF42" s="31"/>
      <c r="RXG42" s="30"/>
      <c r="RXH42" s="31"/>
      <c r="RXI42" s="30"/>
      <c r="RXJ42" s="31"/>
      <c r="RXK42" s="30"/>
      <c r="RXL42" s="31"/>
      <c r="RXM42" s="30"/>
      <c r="RXN42" s="31"/>
      <c r="RXO42" s="30"/>
      <c r="RXP42" s="31"/>
      <c r="RXQ42" s="30"/>
      <c r="RXR42" s="31"/>
      <c r="RXS42" s="30"/>
      <c r="RXT42" s="31"/>
      <c r="RXU42" s="30"/>
      <c r="RXV42" s="31"/>
      <c r="RXW42" s="30"/>
      <c r="RXX42" s="31"/>
      <c r="RXY42" s="30"/>
      <c r="RXZ42" s="31"/>
      <c r="RYA42" s="30"/>
      <c r="RYB42" s="31"/>
      <c r="RYC42" s="30"/>
      <c r="RYD42" s="31"/>
      <c r="RYE42" s="30"/>
      <c r="RYF42" s="31"/>
      <c r="RYG42" s="30"/>
      <c r="RYH42" s="31"/>
      <c r="RYI42" s="30"/>
      <c r="RYJ42" s="31"/>
      <c r="RYK42" s="30"/>
      <c r="RYL42" s="31"/>
      <c r="RYM42" s="30"/>
      <c r="RYN42" s="31"/>
      <c r="RYO42" s="30"/>
      <c r="RYP42" s="31"/>
      <c r="RYQ42" s="30"/>
      <c r="RYR42" s="31"/>
      <c r="RYS42" s="30"/>
      <c r="RYT42" s="31"/>
      <c r="RYU42" s="30"/>
      <c r="RYV42" s="31"/>
      <c r="RYW42" s="30"/>
      <c r="RYX42" s="31"/>
      <c r="RYY42" s="30"/>
      <c r="RYZ42" s="31"/>
      <c r="RZA42" s="30"/>
      <c r="RZB42" s="31"/>
      <c r="RZC42" s="30"/>
      <c r="RZD42" s="31"/>
      <c r="RZE42" s="30"/>
      <c r="RZF42" s="31"/>
      <c r="RZG42" s="30"/>
      <c r="RZH42" s="31"/>
      <c r="RZI42" s="30"/>
      <c r="RZJ42" s="31"/>
      <c r="RZK42" s="30"/>
      <c r="RZL42" s="31"/>
      <c r="RZM42" s="30"/>
      <c r="RZN42" s="31"/>
      <c r="RZO42" s="30"/>
      <c r="RZP42" s="31"/>
      <c r="RZQ42" s="30"/>
      <c r="RZR42" s="31"/>
      <c r="RZS42" s="30"/>
      <c r="RZT42" s="31"/>
      <c r="RZU42" s="30"/>
      <c r="RZV42" s="31"/>
      <c r="RZW42" s="30"/>
      <c r="RZX42" s="31"/>
      <c r="RZY42" s="30"/>
      <c r="RZZ42" s="31"/>
      <c r="SAA42" s="30"/>
      <c r="SAB42" s="31"/>
      <c r="SAC42" s="30"/>
      <c r="SAD42" s="31"/>
      <c r="SAE42" s="30"/>
      <c r="SAF42" s="31"/>
      <c r="SAG42" s="30"/>
      <c r="SAH42" s="31"/>
      <c r="SAI42" s="30"/>
      <c r="SAJ42" s="31"/>
      <c r="SAK42" s="30"/>
      <c r="SAL42" s="31"/>
      <c r="SAM42" s="30"/>
      <c r="SAN42" s="31"/>
      <c r="SAO42" s="30"/>
      <c r="SAP42" s="31"/>
      <c r="SAQ42" s="30"/>
      <c r="SAR42" s="31"/>
      <c r="SAS42" s="30"/>
      <c r="SAT42" s="31"/>
      <c r="SAU42" s="30"/>
      <c r="SAV42" s="31"/>
      <c r="SAW42" s="30"/>
      <c r="SAX42" s="31"/>
      <c r="SAY42" s="30"/>
      <c r="SAZ42" s="31"/>
      <c r="SBA42" s="30"/>
      <c r="SBB42" s="31"/>
      <c r="SBC42" s="30"/>
      <c r="SBD42" s="31"/>
      <c r="SBE42" s="30"/>
      <c r="SBF42" s="31"/>
      <c r="SBG42" s="30"/>
      <c r="SBH42" s="31"/>
      <c r="SBI42" s="30"/>
      <c r="SBJ42" s="31"/>
      <c r="SBK42" s="30"/>
      <c r="SBL42" s="31"/>
      <c r="SBM42" s="30"/>
      <c r="SBN42" s="31"/>
      <c r="SBO42" s="30"/>
      <c r="SBP42" s="31"/>
      <c r="SBQ42" s="30"/>
      <c r="SBR42" s="31"/>
      <c r="SBS42" s="30"/>
      <c r="SBT42" s="31"/>
      <c r="SBU42" s="30"/>
      <c r="SBV42" s="31"/>
      <c r="SBW42" s="30"/>
      <c r="SBX42" s="31"/>
      <c r="SBY42" s="30"/>
      <c r="SBZ42" s="31"/>
      <c r="SCA42" s="30"/>
      <c r="SCB42" s="31"/>
      <c r="SCC42" s="30"/>
      <c r="SCD42" s="31"/>
      <c r="SCE42" s="30"/>
      <c r="SCF42" s="31"/>
      <c r="SCG42" s="30"/>
      <c r="SCH42" s="31"/>
      <c r="SCI42" s="30"/>
      <c r="SCJ42" s="31"/>
      <c r="SCK42" s="30"/>
      <c r="SCL42" s="31"/>
      <c r="SCM42" s="30"/>
      <c r="SCN42" s="31"/>
      <c r="SCO42" s="30"/>
      <c r="SCP42" s="31"/>
      <c r="SCQ42" s="30"/>
      <c r="SCR42" s="31"/>
      <c r="SCS42" s="30"/>
      <c r="SCT42" s="31"/>
      <c r="SCU42" s="30"/>
      <c r="SCV42" s="31"/>
      <c r="SCW42" s="30"/>
      <c r="SCX42" s="31"/>
      <c r="SCY42" s="30"/>
      <c r="SCZ42" s="31"/>
      <c r="SDA42" s="30"/>
      <c r="SDB42" s="31"/>
      <c r="SDC42" s="30"/>
      <c r="SDD42" s="31"/>
      <c r="SDE42" s="30"/>
      <c r="SDF42" s="31"/>
      <c r="SDG42" s="30"/>
      <c r="SDH42" s="31"/>
      <c r="SDI42" s="30"/>
      <c r="SDJ42" s="31"/>
      <c r="SDK42" s="30"/>
      <c r="SDL42" s="31"/>
      <c r="SDM42" s="30"/>
      <c r="SDN42" s="31"/>
      <c r="SDO42" s="30"/>
      <c r="SDP42" s="31"/>
      <c r="SDQ42" s="30"/>
      <c r="SDR42" s="31"/>
      <c r="SDS42" s="30"/>
      <c r="SDT42" s="31"/>
      <c r="SDU42" s="30"/>
      <c r="SDV42" s="31"/>
      <c r="SDW42" s="30"/>
      <c r="SDX42" s="31"/>
      <c r="SDY42" s="30"/>
      <c r="SDZ42" s="31"/>
      <c r="SEA42" s="30"/>
      <c r="SEB42" s="31"/>
      <c r="SEC42" s="30"/>
      <c r="SED42" s="31"/>
      <c r="SEE42" s="30"/>
      <c r="SEF42" s="31"/>
      <c r="SEG42" s="30"/>
      <c r="SEH42" s="31"/>
      <c r="SEI42" s="30"/>
      <c r="SEJ42" s="31"/>
      <c r="SEK42" s="30"/>
      <c r="SEL42" s="31"/>
      <c r="SEM42" s="30"/>
      <c r="SEN42" s="31"/>
      <c r="SEO42" s="30"/>
      <c r="SEP42" s="31"/>
      <c r="SEQ42" s="30"/>
      <c r="SER42" s="31"/>
      <c r="SES42" s="30"/>
      <c r="SET42" s="31"/>
      <c r="SEU42" s="30"/>
      <c r="SEV42" s="31"/>
      <c r="SEW42" s="30"/>
      <c r="SEX42" s="31"/>
      <c r="SEY42" s="30"/>
      <c r="SEZ42" s="31"/>
      <c r="SFA42" s="30"/>
      <c r="SFB42" s="31"/>
      <c r="SFC42" s="30"/>
      <c r="SFD42" s="31"/>
      <c r="SFE42" s="30"/>
      <c r="SFF42" s="31"/>
      <c r="SFG42" s="30"/>
      <c r="SFH42" s="31"/>
      <c r="SFI42" s="30"/>
      <c r="SFJ42" s="31"/>
      <c r="SFK42" s="30"/>
      <c r="SFL42" s="31"/>
      <c r="SFM42" s="30"/>
      <c r="SFN42" s="31"/>
      <c r="SFO42" s="30"/>
      <c r="SFP42" s="31"/>
      <c r="SFQ42" s="30"/>
      <c r="SFR42" s="31"/>
      <c r="SFS42" s="30"/>
      <c r="SFT42" s="31"/>
      <c r="SFU42" s="30"/>
      <c r="SFV42" s="31"/>
      <c r="SFW42" s="30"/>
      <c r="SFX42" s="31"/>
      <c r="SFY42" s="30"/>
      <c r="SFZ42" s="31"/>
      <c r="SGA42" s="30"/>
      <c r="SGB42" s="31"/>
      <c r="SGC42" s="30"/>
      <c r="SGD42" s="31"/>
      <c r="SGE42" s="30"/>
      <c r="SGF42" s="31"/>
      <c r="SGG42" s="30"/>
      <c r="SGH42" s="31"/>
      <c r="SGI42" s="30"/>
      <c r="SGJ42" s="31"/>
      <c r="SGK42" s="30"/>
      <c r="SGL42" s="31"/>
      <c r="SGM42" s="30"/>
      <c r="SGN42" s="31"/>
      <c r="SGO42" s="30"/>
      <c r="SGP42" s="31"/>
      <c r="SGQ42" s="30"/>
      <c r="SGR42" s="31"/>
      <c r="SGS42" s="30"/>
      <c r="SGT42" s="31"/>
      <c r="SGU42" s="30"/>
      <c r="SGV42" s="31"/>
      <c r="SGW42" s="30"/>
      <c r="SGX42" s="31"/>
      <c r="SGY42" s="30"/>
      <c r="SGZ42" s="31"/>
      <c r="SHA42" s="30"/>
      <c r="SHB42" s="31"/>
      <c r="SHC42" s="30"/>
      <c r="SHD42" s="31"/>
      <c r="SHE42" s="30"/>
      <c r="SHF42" s="31"/>
      <c r="SHG42" s="30"/>
      <c r="SHH42" s="31"/>
      <c r="SHI42" s="30"/>
      <c r="SHJ42" s="31"/>
      <c r="SHK42" s="30"/>
      <c r="SHL42" s="31"/>
      <c r="SHM42" s="30"/>
      <c r="SHN42" s="31"/>
      <c r="SHO42" s="30"/>
      <c r="SHP42" s="31"/>
      <c r="SHQ42" s="30"/>
      <c r="SHR42" s="31"/>
      <c r="SHS42" s="30"/>
      <c r="SHT42" s="31"/>
      <c r="SHU42" s="30"/>
      <c r="SHV42" s="31"/>
      <c r="SHW42" s="30"/>
      <c r="SHX42" s="31"/>
      <c r="SHY42" s="30"/>
      <c r="SHZ42" s="31"/>
      <c r="SIA42" s="30"/>
      <c r="SIB42" s="31"/>
      <c r="SIC42" s="30"/>
      <c r="SID42" s="31"/>
      <c r="SIE42" s="30"/>
      <c r="SIF42" s="31"/>
      <c r="SIG42" s="30"/>
      <c r="SIH42" s="31"/>
      <c r="SII42" s="30"/>
      <c r="SIJ42" s="31"/>
      <c r="SIK42" s="30"/>
      <c r="SIL42" s="31"/>
      <c r="SIM42" s="30"/>
      <c r="SIN42" s="31"/>
      <c r="SIO42" s="30"/>
      <c r="SIP42" s="31"/>
      <c r="SIQ42" s="30"/>
      <c r="SIR42" s="31"/>
      <c r="SIS42" s="30"/>
      <c r="SIT42" s="31"/>
      <c r="SIU42" s="30"/>
      <c r="SIV42" s="31"/>
      <c r="SIW42" s="30"/>
      <c r="SIX42" s="31"/>
      <c r="SIY42" s="30"/>
      <c r="SIZ42" s="31"/>
      <c r="SJA42" s="30"/>
      <c r="SJB42" s="31"/>
      <c r="SJC42" s="30"/>
      <c r="SJD42" s="31"/>
      <c r="SJE42" s="30"/>
      <c r="SJF42" s="31"/>
      <c r="SJG42" s="30"/>
      <c r="SJH42" s="31"/>
      <c r="SJI42" s="30"/>
      <c r="SJJ42" s="31"/>
      <c r="SJK42" s="30"/>
      <c r="SJL42" s="31"/>
      <c r="SJM42" s="30"/>
      <c r="SJN42" s="31"/>
      <c r="SJO42" s="30"/>
      <c r="SJP42" s="31"/>
      <c r="SJQ42" s="30"/>
      <c r="SJR42" s="31"/>
      <c r="SJS42" s="30"/>
      <c r="SJT42" s="31"/>
      <c r="SJU42" s="30"/>
      <c r="SJV42" s="31"/>
      <c r="SJW42" s="30"/>
      <c r="SJX42" s="31"/>
      <c r="SJY42" s="30"/>
      <c r="SJZ42" s="31"/>
      <c r="SKA42" s="30"/>
      <c r="SKB42" s="31"/>
      <c r="SKC42" s="30"/>
      <c r="SKD42" s="31"/>
      <c r="SKE42" s="30"/>
      <c r="SKF42" s="31"/>
      <c r="SKG42" s="30"/>
      <c r="SKH42" s="31"/>
      <c r="SKI42" s="30"/>
      <c r="SKJ42" s="31"/>
      <c r="SKK42" s="30"/>
      <c r="SKL42" s="31"/>
      <c r="SKM42" s="30"/>
      <c r="SKN42" s="31"/>
      <c r="SKO42" s="30"/>
      <c r="SKP42" s="31"/>
      <c r="SKQ42" s="30"/>
      <c r="SKR42" s="31"/>
      <c r="SKS42" s="30"/>
      <c r="SKT42" s="31"/>
      <c r="SKU42" s="30"/>
      <c r="SKV42" s="31"/>
      <c r="SKW42" s="30"/>
      <c r="SKX42" s="31"/>
      <c r="SKY42" s="30"/>
      <c r="SKZ42" s="31"/>
      <c r="SLA42" s="30"/>
      <c r="SLB42" s="31"/>
      <c r="SLC42" s="30"/>
      <c r="SLD42" s="31"/>
      <c r="SLE42" s="30"/>
      <c r="SLF42" s="31"/>
      <c r="SLG42" s="30"/>
      <c r="SLH42" s="31"/>
      <c r="SLI42" s="30"/>
      <c r="SLJ42" s="31"/>
      <c r="SLK42" s="30"/>
      <c r="SLL42" s="31"/>
      <c r="SLM42" s="30"/>
      <c r="SLN42" s="31"/>
      <c r="SLO42" s="30"/>
      <c r="SLP42" s="31"/>
      <c r="SLQ42" s="30"/>
      <c r="SLR42" s="31"/>
      <c r="SLS42" s="30"/>
      <c r="SLT42" s="31"/>
      <c r="SLU42" s="30"/>
      <c r="SLV42" s="31"/>
      <c r="SLW42" s="30"/>
      <c r="SLX42" s="31"/>
      <c r="SLY42" s="30"/>
      <c r="SLZ42" s="31"/>
      <c r="SMA42" s="30"/>
      <c r="SMB42" s="31"/>
      <c r="SMC42" s="30"/>
      <c r="SMD42" s="31"/>
      <c r="SME42" s="30"/>
      <c r="SMF42" s="31"/>
      <c r="SMG42" s="30"/>
      <c r="SMH42" s="31"/>
      <c r="SMI42" s="30"/>
      <c r="SMJ42" s="31"/>
      <c r="SMK42" s="30"/>
      <c r="SML42" s="31"/>
      <c r="SMM42" s="30"/>
      <c r="SMN42" s="31"/>
      <c r="SMO42" s="30"/>
      <c r="SMP42" s="31"/>
      <c r="SMQ42" s="30"/>
      <c r="SMR42" s="31"/>
      <c r="SMS42" s="30"/>
      <c r="SMT42" s="31"/>
      <c r="SMU42" s="30"/>
      <c r="SMV42" s="31"/>
      <c r="SMW42" s="30"/>
      <c r="SMX42" s="31"/>
      <c r="SMY42" s="30"/>
      <c r="SMZ42" s="31"/>
      <c r="SNA42" s="30"/>
      <c r="SNB42" s="31"/>
      <c r="SNC42" s="30"/>
      <c r="SND42" s="31"/>
      <c r="SNE42" s="30"/>
      <c r="SNF42" s="31"/>
      <c r="SNG42" s="30"/>
      <c r="SNH42" s="31"/>
      <c r="SNI42" s="30"/>
      <c r="SNJ42" s="31"/>
      <c r="SNK42" s="30"/>
      <c r="SNL42" s="31"/>
      <c r="SNM42" s="30"/>
      <c r="SNN42" s="31"/>
      <c r="SNO42" s="30"/>
      <c r="SNP42" s="31"/>
      <c r="SNQ42" s="30"/>
      <c r="SNR42" s="31"/>
      <c r="SNS42" s="30"/>
      <c r="SNT42" s="31"/>
      <c r="SNU42" s="30"/>
      <c r="SNV42" s="31"/>
      <c r="SNW42" s="30"/>
      <c r="SNX42" s="31"/>
      <c r="SNY42" s="30"/>
      <c r="SNZ42" s="31"/>
      <c r="SOA42" s="30"/>
      <c r="SOB42" s="31"/>
      <c r="SOC42" s="30"/>
      <c r="SOD42" s="31"/>
      <c r="SOE42" s="30"/>
      <c r="SOF42" s="31"/>
      <c r="SOG42" s="30"/>
      <c r="SOH42" s="31"/>
      <c r="SOI42" s="30"/>
      <c r="SOJ42" s="31"/>
      <c r="SOK42" s="30"/>
      <c r="SOL42" s="31"/>
      <c r="SOM42" s="30"/>
      <c r="SON42" s="31"/>
      <c r="SOO42" s="30"/>
      <c r="SOP42" s="31"/>
      <c r="SOQ42" s="30"/>
      <c r="SOR42" s="31"/>
      <c r="SOS42" s="30"/>
      <c r="SOT42" s="31"/>
      <c r="SOU42" s="30"/>
      <c r="SOV42" s="31"/>
      <c r="SOW42" s="30"/>
      <c r="SOX42" s="31"/>
      <c r="SOY42" s="30"/>
      <c r="SOZ42" s="31"/>
      <c r="SPA42" s="30"/>
      <c r="SPB42" s="31"/>
      <c r="SPC42" s="30"/>
      <c r="SPD42" s="31"/>
      <c r="SPE42" s="30"/>
      <c r="SPF42" s="31"/>
      <c r="SPG42" s="30"/>
      <c r="SPH42" s="31"/>
      <c r="SPI42" s="30"/>
      <c r="SPJ42" s="31"/>
      <c r="SPK42" s="30"/>
      <c r="SPL42" s="31"/>
      <c r="SPM42" s="30"/>
      <c r="SPN42" s="31"/>
      <c r="SPO42" s="30"/>
      <c r="SPP42" s="31"/>
      <c r="SPQ42" s="30"/>
      <c r="SPR42" s="31"/>
      <c r="SPS42" s="30"/>
      <c r="SPT42" s="31"/>
      <c r="SPU42" s="30"/>
      <c r="SPV42" s="31"/>
      <c r="SPW42" s="30"/>
      <c r="SPX42" s="31"/>
      <c r="SPY42" s="30"/>
      <c r="SPZ42" s="31"/>
      <c r="SQA42" s="30"/>
      <c r="SQB42" s="31"/>
      <c r="SQC42" s="30"/>
      <c r="SQD42" s="31"/>
      <c r="SQE42" s="30"/>
      <c r="SQF42" s="31"/>
      <c r="SQG42" s="30"/>
      <c r="SQH42" s="31"/>
      <c r="SQI42" s="30"/>
      <c r="SQJ42" s="31"/>
      <c r="SQK42" s="30"/>
      <c r="SQL42" s="31"/>
      <c r="SQM42" s="30"/>
      <c r="SQN42" s="31"/>
      <c r="SQO42" s="30"/>
      <c r="SQP42" s="31"/>
      <c r="SQQ42" s="30"/>
      <c r="SQR42" s="31"/>
      <c r="SQS42" s="30"/>
      <c r="SQT42" s="31"/>
      <c r="SQU42" s="30"/>
      <c r="SQV42" s="31"/>
      <c r="SQW42" s="30"/>
      <c r="SQX42" s="31"/>
      <c r="SQY42" s="30"/>
      <c r="SQZ42" s="31"/>
      <c r="SRA42" s="30"/>
      <c r="SRB42" s="31"/>
      <c r="SRC42" s="30"/>
      <c r="SRD42" s="31"/>
      <c r="SRE42" s="30"/>
      <c r="SRF42" s="31"/>
      <c r="SRG42" s="30"/>
      <c r="SRH42" s="31"/>
      <c r="SRI42" s="30"/>
      <c r="SRJ42" s="31"/>
      <c r="SRK42" s="30"/>
      <c r="SRL42" s="31"/>
      <c r="SRM42" s="30"/>
      <c r="SRN42" s="31"/>
      <c r="SRO42" s="30"/>
      <c r="SRP42" s="31"/>
      <c r="SRQ42" s="30"/>
      <c r="SRR42" s="31"/>
      <c r="SRS42" s="30"/>
      <c r="SRT42" s="31"/>
      <c r="SRU42" s="30"/>
      <c r="SRV42" s="31"/>
      <c r="SRW42" s="30"/>
      <c r="SRX42" s="31"/>
      <c r="SRY42" s="30"/>
      <c r="SRZ42" s="31"/>
      <c r="SSA42" s="30"/>
      <c r="SSB42" s="31"/>
      <c r="SSC42" s="30"/>
      <c r="SSD42" s="31"/>
      <c r="SSE42" s="30"/>
      <c r="SSF42" s="31"/>
      <c r="SSG42" s="30"/>
      <c r="SSH42" s="31"/>
      <c r="SSI42" s="30"/>
      <c r="SSJ42" s="31"/>
      <c r="SSK42" s="30"/>
      <c r="SSL42" s="31"/>
      <c r="SSM42" s="30"/>
      <c r="SSN42" s="31"/>
      <c r="SSO42" s="30"/>
      <c r="SSP42" s="31"/>
      <c r="SSQ42" s="30"/>
      <c r="SSR42" s="31"/>
      <c r="SSS42" s="30"/>
      <c r="SST42" s="31"/>
      <c r="SSU42" s="30"/>
      <c r="SSV42" s="31"/>
      <c r="SSW42" s="30"/>
      <c r="SSX42" s="31"/>
      <c r="SSY42" s="30"/>
      <c r="SSZ42" s="31"/>
      <c r="STA42" s="30"/>
      <c r="STB42" s="31"/>
      <c r="STC42" s="30"/>
      <c r="STD42" s="31"/>
      <c r="STE42" s="30"/>
      <c r="STF42" s="31"/>
      <c r="STG42" s="30"/>
      <c r="STH42" s="31"/>
      <c r="STI42" s="30"/>
      <c r="STJ42" s="31"/>
      <c r="STK42" s="30"/>
      <c r="STL42" s="31"/>
      <c r="STM42" s="30"/>
      <c r="STN42" s="31"/>
      <c r="STO42" s="30"/>
      <c r="STP42" s="31"/>
      <c r="STQ42" s="30"/>
      <c r="STR42" s="31"/>
      <c r="STS42" s="30"/>
      <c r="STT42" s="31"/>
      <c r="STU42" s="30"/>
      <c r="STV42" s="31"/>
      <c r="STW42" s="30"/>
      <c r="STX42" s="31"/>
      <c r="STY42" s="30"/>
      <c r="STZ42" s="31"/>
      <c r="SUA42" s="30"/>
      <c r="SUB42" s="31"/>
      <c r="SUC42" s="30"/>
      <c r="SUD42" s="31"/>
      <c r="SUE42" s="30"/>
      <c r="SUF42" s="31"/>
      <c r="SUG42" s="30"/>
      <c r="SUH42" s="31"/>
      <c r="SUI42" s="30"/>
      <c r="SUJ42" s="31"/>
      <c r="SUK42" s="30"/>
      <c r="SUL42" s="31"/>
      <c r="SUM42" s="30"/>
      <c r="SUN42" s="31"/>
      <c r="SUO42" s="30"/>
      <c r="SUP42" s="31"/>
      <c r="SUQ42" s="30"/>
      <c r="SUR42" s="31"/>
      <c r="SUS42" s="30"/>
      <c r="SUT42" s="31"/>
      <c r="SUU42" s="30"/>
      <c r="SUV42" s="31"/>
      <c r="SUW42" s="30"/>
      <c r="SUX42" s="31"/>
      <c r="SUY42" s="30"/>
      <c r="SUZ42" s="31"/>
      <c r="SVA42" s="30"/>
      <c r="SVB42" s="31"/>
      <c r="SVC42" s="30"/>
      <c r="SVD42" s="31"/>
      <c r="SVE42" s="30"/>
      <c r="SVF42" s="31"/>
      <c r="SVG42" s="30"/>
      <c r="SVH42" s="31"/>
      <c r="SVI42" s="30"/>
      <c r="SVJ42" s="31"/>
      <c r="SVK42" s="30"/>
      <c r="SVL42" s="31"/>
      <c r="SVM42" s="30"/>
      <c r="SVN42" s="31"/>
      <c r="SVO42" s="30"/>
      <c r="SVP42" s="31"/>
      <c r="SVQ42" s="30"/>
      <c r="SVR42" s="31"/>
      <c r="SVS42" s="30"/>
      <c r="SVT42" s="31"/>
      <c r="SVU42" s="30"/>
      <c r="SVV42" s="31"/>
      <c r="SVW42" s="30"/>
      <c r="SVX42" s="31"/>
      <c r="SVY42" s="30"/>
      <c r="SVZ42" s="31"/>
      <c r="SWA42" s="30"/>
      <c r="SWB42" s="31"/>
      <c r="SWC42" s="30"/>
      <c r="SWD42" s="31"/>
      <c r="SWE42" s="30"/>
      <c r="SWF42" s="31"/>
      <c r="SWG42" s="30"/>
      <c r="SWH42" s="31"/>
      <c r="SWI42" s="30"/>
      <c r="SWJ42" s="31"/>
      <c r="SWK42" s="30"/>
      <c r="SWL42" s="31"/>
      <c r="SWM42" s="30"/>
      <c r="SWN42" s="31"/>
      <c r="SWO42" s="30"/>
      <c r="SWP42" s="31"/>
      <c r="SWQ42" s="30"/>
      <c r="SWR42" s="31"/>
      <c r="SWS42" s="30"/>
      <c r="SWT42" s="31"/>
      <c r="SWU42" s="30"/>
      <c r="SWV42" s="31"/>
      <c r="SWW42" s="30"/>
      <c r="SWX42" s="31"/>
      <c r="SWY42" s="30"/>
      <c r="SWZ42" s="31"/>
      <c r="SXA42" s="30"/>
      <c r="SXB42" s="31"/>
      <c r="SXC42" s="30"/>
      <c r="SXD42" s="31"/>
      <c r="SXE42" s="30"/>
      <c r="SXF42" s="31"/>
      <c r="SXG42" s="30"/>
      <c r="SXH42" s="31"/>
      <c r="SXI42" s="30"/>
      <c r="SXJ42" s="31"/>
      <c r="SXK42" s="30"/>
      <c r="SXL42" s="31"/>
      <c r="SXM42" s="30"/>
      <c r="SXN42" s="31"/>
      <c r="SXO42" s="30"/>
      <c r="SXP42" s="31"/>
      <c r="SXQ42" s="30"/>
      <c r="SXR42" s="31"/>
      <c r="SXS42" s="30"/>
      <c r="SXT42" s="31"/>
      <c r="SXU42" s="30"/>
      <c r="SXV42" s="31"/>
      <c r="SXW42" s="30"/>
      <c r="SXX42" s="31"/>
      <c r="SXY42" s="30"/>
      <c r="SXZ42" s="31"/>
      <c r="SYA42" s="30"/>
      <c r="SYB42" s="31"/>
      <c r="SYC42" s="30"/>
      <c r="SYD42" s="31"/>
      <c r="SYE42" s="30"/>
      <c r="SYF42" s="31"/>
      <c r="SYG42" s="30"/>
      <c r="SYH42" s="31"/>
      <c r="SYI42" s="30"/>
      <c r="SYJ42" s="31"/>
      <c r="SYK42" s="30"/>
      <c r="SYL42" s="31"/>
      <c r="SYM42" s="30"/>
      <c r="SYN42" s="31"/>
      <c r="SYO42" s="30"/>
      <c r="SYP42" s="31"/>
      <c r="SYQ42" s="30"/>
      <c r="SYR42" s="31"/>
      <c r="SYS42" s="30"/>
      <c r="SYT42" s="31"/>
      <c r="SYU42" s="30"/>
      <c r="SYV42" s="31"/>
      <c r="SYW42" s="30"/>
      <c r="SYX42" s="31"/>
      <c r="SYY42" s="30"/>
      <c r="SYZ42" s="31"/>
      <c r="SZA42" s="30"/>
      <c r="SZB42" s="31"/>
      <c r="SZC42" s="30"/>
      <c r="SZD42" s="31"/>
      <c r="SZE42" s="30"/>
      <c r="SZF42" s="31"/>
      <c r="SZG42" s="30"/>
      <c r="SZH42" s="31"/>
      <c r="SZI42" s="30"/>
      <c r="SZJ42" s="31"/>
      <c r="SZK42" s="30"/>
      <c r="SZL42" s="31"/>
      <c r="SZM42" s="30"/>
      <c r="SZN42" s="31"/>
      <c r="SZO42" s="30"/>
      <c r="SZP42" s="31"/>
      <c r="SZQ42" s="30"/>
      <c r="SZR42" s="31"/>
      <c r="SZS42" s="30"/>
      <c r="SZT42" s="31"/>
      <c r="SZU42" s="30"/>
      <c r="SZV42" s="31"/>
      <c r="SZW42" s="30"/>
      <c r="SZX42" s="31"/>
      <c r="SZY42" s="30"/>
      <c r="SZZ42" s="31"/>
      <c r="TAA42" s="30"/>
      <c r="TAB42" s="31"/>
      <c r="TAC42" s="30"/>
      <c r="TAD42" s="31"/>
      <c r="TAE42" s="30"/>
      <c r="TAF42" s="31"/>
      <c r="TAG42" s="30"/>
      <c r="TAH42" s="31"/>
      <c r="TAI42" s="30"/>
      <c r="TAJ42" s="31"/>
      <c r="TAK42" s="30"/>
      <c r="TAL42" s="31"/>
      <c r="TAM42" s="30"/>
      <c r="TAN42" s="31"/>
      <c r="TAO42" s="30"/>
      <c r="TAP42" s="31"/>
      <c r="TAQ42" s="30"/>
      <c r="TAR42" s="31"/>
      <c r="TAS42" s="30"/>
      <c r="TAT42" s="31"/>
      <c r="TAU42" s="30"/>
      <c r="TAV42" s="31"/>
      <c r="TAW42" s="30"/>
      <c r="TAX42" s="31"/>
      <c r="TAY42" s="30"/>
      <c r="TAZ42" s="31"/>
      <c r="TBA42" s="30"/>
      <c r="TBB42" s="31"/>
      <c r="TBC42" s="30"/>
      <c r="TBD42" s="31"/>
      <c r="TBE42" s="30"/>
      <c r="TBF42" s="31"/>
      <c r="TBG42" s="30"/>
      <c r="TBH42" s="31"/>
      <c r="TBI42" s="30"/>
      <c r="TBJ42" s="31"/>
      <c r="TBK42" s="30"/>
      <c r="TBL42" s="31"/>
      <c r="TBM42" s="30"/>
      <c r="TBN42" s="31"/>
      <c r="TBO42" s="30"/>
      <c r="TBP42" s="31"/>
      <c r="TBQ42" s="30"/>
      <c r="TBR42" s="31"/>
      <c r="TBS42" s="30"/>
      <c r="TBT42" s="31"/>
      <c r="TBU42" s="30"/>
      <c r="TBV42" s="31"/>
      <c r="TBW42" s="30"/>
      <c r="TBX42" s="31"/>
      <c r="TBY42" s="30"/>
      <c r="TBZ42" s="31"/>
      <c r="TCA42" s="30"/>
      <c r="TCB42" s="31"/>
      <c r="TCC42" s="30"/>
      <c r="TCD42" s="31"/>
      <c r="TCE42" s="30"/>
      <c r="TCF42" s="31"/>
      <c r="TCG42" s="30"/>
      <c r="TCH42" s="31"/>
      <c r="TCI42" s="30"/>
      <c r="TCJ42" s="31"/>
      <c r="TCK42" s="30"/>
      <c r="TCL42" s="31"/>
      <c r="TCM42" s="30"/>
      <c r="TCN42" s="31"/>
      <c r="TCO42" s="30"/>
      <c r="TCP42" s="31"/>
      <c r="TCQ42" s="30"/>
      <c r="TCR42" s="31"/>
      <c r="TCS42" s="30"/>
      <c r="TCT42" s="31"/>
      <c r="TCU42" s="30"/>
      <c r="TCV42" s="31"/>
      <c r="TCW42" s="30"/>
      <c r="TCX42" s="31"/>
      <c r="TCY42" s="30"/>
      <c r="TCZ42" s="31"/>
      <c r="TDA42" s="30"/>
      <c r="TDB42" s="31"/>
      <c r="TDC42" s="30"/>
      <c r="TDD42" s="31"/>
      <c r="TDE42" s="30"/>
      <c r="TDF42" s="31"/>
      <c r="TDG42" s="30"/>
      <c r="TDH42" s="31"/>
      <c r="TDI42" s="30"/>
      <c r="TDJ42" s="31"/>
      <c r="TDK42" s="30"/>
      <c r="TDL42" s="31"/>
      <c r="TDM42" s="30"/>
      <c r="TDN42" s="31"/>
      <c r="TDO42" s="30"/>
      <c r="TDP42" s="31"/>
      <c r="TDQ42" s="30"/>
      <c r="TDR42" s="31"/>
      <c r="TDS42" s="30"/>
      <c r="TDT42" s="31"/>
      <c r="TDU42" s="30"/>
      <c r="TDV42" s="31"/>
      <c r="TDW42" s="30"/>
      <c r="TDX42" s="31"/>
      <c r="TDY42" s="30"/>
      <c r="TDZ42" s="31"/>
      <c r="TEA42" s="30"/>
      <c r="TEB42" s="31"/>
      <c r="TEC42" s="30"/>
      <c r="TED42" s="31"/>
      <c r="TEE42" s="30"/>
      <c r="TEF42" s="31"/>
      <c r="TEG42" s="30"/>
      <c r="TEH42" s="31"/>
      <c r="TEI42" s="30"/>
      <c r="TEJ42" s="31"/>
      <c r="TEK42" s="30"/>
      <c r="TEL42" s="31"/>
      <c r="TEM42" s="30"/>
      <c r="TEN42" s="31"/>
      <c r="TEO42" s="30"/>
      <c r="TEP42" s="31"/>
      <c r="TEQ42" s="30"/>
      <c r="TER42" s="31"/>
      <c r="TES42" s="30"/>
      <c r="TET42" s="31"/>
      <c r="TEU42" s="30"/>
      <c r="TEV42" s="31"/>
      <c r="TEW42" s="30"/>
      <c r="TEX42" s="31"/>
      <c r="TEY42" s="30"/>
      <c r="TEZ42" s="31"/>
      <c r="TFA42" s="30"/>
      <c r="TFB42" s="31"/>
      <c r="TFC42" s="30"/>
      <c r="TFD42" s="31"/>
      <c r="TFE42" s="30"/>
      <c r="TFF42" s="31"/>
      <c r="TFG42" s="30"/>
      <c r="TFH42" s="31"/>
      <c r="TFI42" s="30"/>
      <c r="TFJ42" s="31"/>
      <c r="TFK42" s="30"/>
      <c r="TFL42" s="31"/>
      <c r="TFM42" s="30"/>
      <c r="TFN42" s="31"/>
      <c r="TFO42" s="30"/>
      <c r="TFP42" s="31"/>
      <c r="TFQ42" s="30"/>
      <c r="TFR42" s="31"/>
      <c r="TFS42" s="30"/>
      <c r="TFT42" s="31"/>
      <c r="TFU42" s="30"/>
      <c r="TFV42" s="31"/>
      <c r="TFW42" s="30"/>
      <c r="TFX42" s="31"/>
      <c r="TFY42" s="30"/>
      <c r="TFZ42" s="31"/>
      <c r="TGA42" s="30"/>
      <c r="TGB42" s="31"/>
      <c r="TGC42" s="30"/>
      <c r="TGD42" s="31"/>
      <c r="TGE42" s="30"/>
      <c r="TGF42" s="31"/>
      <c r="TGG42" s="30"/>
      <c r="TGH42" s="31"/>
      <c r="TGI42" s="30"/>
      <c r="TGJ42" s="31"/>
      <c r="TGK42" s="30"/>
      <c r="TGL42" s="31"/>
      <c r="TGM42" s="30"/>
      <c r="TGN42" s="31"/>
      <c r="TGO42" s="30"/>
      <c r="TGP42" s="31"/>
      <c r="TGQ42" s="30"/>
      <c r="TGR42" s="31"/>
      <c r="TGS42" s="30"/>
      <c r="TGT42" s="31"/>
      <c r="TGU42" s="30"/>
      <c r="TGV42" s="31"/>
      <c r="TGW42" s="30"/>
      <c r="TGX42" s="31"/>
      <c r="TGY42" s="30"/>
      <c r="TGZ42" s="31"/>
      <c r="THA42" s="30"/>
      <c r="THB42" s="31"/>
      <c r="THC42" s="30"/>
      <c r="THD42" s="31"/>
      <c r="THE42" s="30"/>
      <c r="THF42" s="31"/>
      <c r="THG42" s="30"/>
      <c r="THH42" s="31"/>
      <c r="THI42" s="30"/>
      <c r="THJ42" s="31"/>
      <c r="THK42" s="30"/>
      <c r="THL42" s="31"/>
      <c r="THM42" s="30"/>
      <c r="THN42" s="31"/>
      <c r="THO42" s="30"/>
      <c r="THP42" s="31"/>
      <c r="THQ42" s="30"/>
      <c r="THR42" s="31"/>
      <c r="THS42" s="30"/>
      <c r="THT42" s="31"/>
      <c r="THU42" s="30"/>
      <c r="THV42" s="31"/>
      <c r="THW42" s="30"/>
      <c r="THX42" s="31"/>
      <c r="THY42" s="30"/>
      <c r="THZ42" s="31"/>
      <c r="TIA42" s="30"/>
      <c r="TIB42" s="31"/>
      <c r="TIC42" s="30"/>
      <c r="TID42" s="31"/>
      <c r="TIE42" s="30"/>
      <c r="TIF42" s="31"/>
      <c r="TIG42" s="30"/>
      <c r="TIH42" s="31"/>
      <c r="TII42" s="30"/>
      <c r="TIJ42" s="31"/>
      <c r="TIK42" s="30"/>
      <c r="TIL42" s="31"/>
      <c r="TIM42" s="30"/>
      <c r="TIN42" s="31"/>
      <c r="TIO42" s="30"/>
      <c r="TIP42" s="31"/>
      <c r="TIQ42" s="30"/>
      <c r="TIR42" s="31"/>
      <c r="TIS42" s="30"/>
      <c r="TIT42" s="31"/>
      <c r="TIU42" s="30"/>
      <c r="TIV42" s="31"/>
      <c r="TIW42" s="30"/>
      <c r="TIX42" s="31"/>
      <c r="TIY42" s="30"/>
      <c r="TIZ42" s="31"/>
      <c r="TJA42" s="30"/>
      <c r="TJB42" s="31"/>
      <c r="TJC42" s="30"/>
      <c r="TJD42" s="31"/>
      <c r="TJE42" s="30"/>
      <c r="TJF42" s="31"/>
      <c r="TJG42" s="30"/>
      <c r="TJH42" s="31"/>
      <c r="TJI42" s="30"/>
      <c r="TJJ42" s="31"/>
      <c r="TJK42" s="30"/>
      <c r="TJL42" s="31"/>
      <c r="TJM42" s="30"/>
      <c r="TJN42" s="31"/>
      <c r="TJO42" s="30"/>
      <c r="TJP42" s="31"/>
      <c r="TJQ42" s="30"/>
      <c r="TJR42" s="31"/>
      <c r="TJS42" s="30"/>
      <c r="TJT42" s="31"/>
      <c r="TJU42" s="30"/>
      <c r="TJV42" s="31"/>
      <c r="TJW42" s="30"/>
      <c r="TJX42" s="31"/>
      <c r="TJY42" s="30"/>
      <c r="TJZ42" s="31"/>
      <c r="TKA42" s="30"/>
      <c r="TKB42" s="31"/>
      <c r="TKC42" s="30"/>
      <c r="TKD42" s="31"/>
      <c r="TKE42" s="30"/>
      <c r="TKF42" s="31"/>
      <c r="TKG42" s="30"/>
      <c r="TKH42" s="31"/>
      <c r="TKI42" s="30"/>
      <c r="TKJ42" s="31"/>
      <c r="TKK42" s="30"/>
      <c r="TKL42" s="31"/>
      <c r="TKM42" s="30"/>
      <c r="TKN42" s="31"/>
      <c r="TKO42" s="30"/>
      <c r="TKP42" s="31"/>
      <c r="TKQ42" s="30"/>
      <c r="TKR42" s="31"/>
      <c r="TKS42" s="30"/>
      <c r="TKT42" s="31"/>
      <c r="TKU42" s="30"/>
      <c r="TKV42" s="31"/>
      <c r="TKW42" s="30"/>
      <c r="TKX42" s="31"/>
      <c r="TKY42" s="30"/>
      <c r="TKZ42" s="31"/>
      <c r="TLA42" s="30"/>
      <c r="TLB42" s="31"/>
      <c r="TLC42" s="30"/>
      <c r="TLD42" s="31"/>
      <c r="TLE42" s="30"/>
      <c r="TLF42" s="31"/>
      <c r="TLG42" s="30"/>
      <c r="TLH42" s="31"/>
      <c r="TLI42" s="30"/>
      <c r="TLJ42" s="31"/>
      <c r="TLK42" s="30"/>
      <c r="TLL42" s="31"/>
      <c r="TLM42" s="30"/>
      <c r="TLN42" s="31"/>
      <c r="TLO42" s="30"/>
      <c r="TLP42" s="31"/>
      <c r="TLQ42" s="30"/>
      <c r="TLR42" s="31"/>
      <c r="TLS42" s="30"/>
      <c r="TLT42" s="31"/>
      <c r="TLU42" s="30"/>
      <c r="TLV42" s="31"/>
      <c r="TLW42" s="30"/>
      <c r="TLX42" s="31"/>
      <c r="TLY42" s="30"/>
      <c r="TLZ42" s="31"/>
      <c r="TMA42" s="30"/>
      <c r="TMB42" s="31"/>
      <c r="TMC42" s="30"/>
      <c r="TMD42" s="31"/>
      <c r="TME42" s="30"/>
      <c r="TMF42" s="31"/>
      <c r="TMG42" s="30"/>
      <c r="TMH42" s="31"/>
      <c r="TMI42" s="30"/>
      <c r="TMJ42" s="31"/>
      <c r="TMK42" s="30"/>
      <c r="TML42" s="31"/>
      <c r="TMM42" s="30"/>
      <c r="TMN42" s="31"/>
      <c r="TMO42" s="30"/>
      <c r="TMP42" s="31"/>
      <c r="TMQ42" s="30"/>
      <c r="TMR42" s="31"/>
      <c r="TMS42" s="30"/>
      <c r="TMT42" s="31"/>
      <c r="TMU42" s="30"/>
      <c r="TMV42" s="31"/>
      <c r="TMW42" s="30"/>
      <c r="TMX42" s="31"/>
      <c r="TMY42" s="30"/>
      <c r="TMZ42" s="31"/>
      <c r="TNA42" s="30"/>
      <c r="TNB42" s="31"/>
      <c r="TNC42" s="30"/>
      <c r="TND42" s="31"/>
      <c r="TNE42" s="30"/>
      <c r="TNF42" s="31"/>
      <c r="TNG42" s="30"/>
      <c r="TNH42" s="31"/>
      <c r="TNI42" s="30"/>
      <c r="TNJ42" s="31"/>
      <c r="TNK42" s="30"/>
      <c r="TNL42" s="31"/>
      <c r="TNM42" s="30"/>
      <c r="TNN42" s="31"/>
      <c r="TNO42" s="30"/>
      <c r="TNP42" s="31"/>
      <c r="TNQ42" s="30"/>
      <c r="TNR42" s="31"/>
      <c r="TNS42" s="30"/>
      <c r="TNT42" s="31"/>
      <c r="TNU42" s="30"/>
      <c r="TNV42" s="31"/>
      <c r="TNW42" s="30"/>
      <c r="TNX42" s="31"/>
      <c r="TNY42" s="30"/>
      <c r="TNZ42" s="31"/>
      <c r="TOA42" s="30"/>
      <c r="TOB42" s="31"/>
      <c r="TOC42" s="30"/>
      <c r="TOD42" s="31"/>
      <c r="TOE42" s="30"/>
      <c r="TOF42" s="31"/>
      <c r="TOG42" s="30"/>
      <c r="TOH42" s="31"/>
      <c r="TOI42" s="30"/>
      <c r="TOJ42" s="31"/>
      <c r="TOK42" s="30"/>
      <c r="TOL42" s="31"/>
      <c r="TOM42" s="30"/>
      <c r="TON42" s="31"/>
      <c r="TOO42" s="30"/>
      <c r="TOP42" s="31"/>
      <c r="TOQ42" s="30"/>
      <c r="TOR42" s="31"/>
      <c r="TOS42" s="30"/>
      <c r="TOT42" s="31"/>
      <c r="TOU42" s="30"/>
      <c r="TOV42" s="31"/>
      <c r="TOW42" s="30"/>
      <c r="TOX42" s="31"/>
      <c r="TOY42" s="30"/>
      <c r="TOZ42" s="31"/>
      <c r="TPA42" s="30"/>
      <c r="TPB42" s="31"/>
      <c r="TPC42" s="30"/>
      <c r="TPD42" s="31"/>
      <c r="TPE42" s="30"/>
      <c r="TPF42" s="31"/>
      <c r="TPG42" s="30"/>
      <c r="TPH42" s="31"/>
      <c r="TPI42" s="30"/>
      <c r="TPJ42" s="31"/>
      <c r="TPK42" s="30"/>
      <c r="TPL42" s="31"/>
      <c r="TPM42" s="30"/>
      <c r="TPN42" s="31"/>
      <c r="TPO42" s="30"/>
      <c r="TPP42" s="31"/>
      <c r="TPQ42" s="30"/>
      <c r="TPR42" s="31"/>
      <c r="TPS42" s="30"/>
      <c r="TPT42" s="31"/>
      <c r="TPU42" s="30"/>
      <c r="TPV42" s="31"/>
      <c r="TPW42" s="30"/>
      <c r="TPX42" s="31"/>
      <c r="TPY42" s="30"/>
      <c r="TPZ42" s="31"/>
      <c r="TQA42" s="30"/>
      <c r="TQB42" s="31"/>
      <c r="TQC42" s="30"/>
      <c r="TQD42" s="31"/>
      <c r="TQE42" s="30"/>
      <c r="TQF42" s="31"/>
      <c r="TQG42" s="30"/>
      <c r="TQH42" s="31"/>
      <c r="TQI42" s="30"/>
      <c r="TQJ42" s="31"/>
      <c r="TQK42" s="30"/>
      <c r="TQL42" s="31"/>
      <c r="TQM42" s="30"/>
      <c r="TQN42" s="31"/>
      <c r="TQO42" s="30"/>
      <c r="TQP42" s="31"/>
      <c r="TQQ42" s="30"/>
      <c r="TQR42" s="31"/>
      <c r="TQS42" s="30"/>
      <c r="TQT42" s="31"/>
      <c r="TQU42" s="30"/>
      <c r="TQV42" s="31"/>
      <c r="TQW42" s="30"/>
      <c r="TQX42" s="31"/>
      <c r="TQY42" s="30"/>
      <c r="TQZ42" s="31"/>
      <c r="TRA42" s="30"/>
      <c r="TRB42" s="31"/>
      <c r="TRC42" s="30"/>
      <c r="TRD42" s="31"/>
      <c r="TRE42" s="30"/>
      <c r="TRF42" s="31"/>
      <c r="TRG42" s="30"/>
      <c r="TRH42" s="31"/>
      <c r="TRI42" s="30"/>
      <c r="TRJ42" s="31"/>
      <c r="TRK42" s="30"/>
      <c r="TRL42" s="31"/>
      <c r="TRM42" s="30"/>
      <c r="TRN42" s="31"/>
      <c r="TRO42" s="30"/>
      <c r="TRP42" s="31"/>
      <c r="TRQ42" s="30"/>
      <c r="TRR42" s="31"/>
      <c r="TRS42" s="30"/>
      <c r="TRT42" s="31"/>
      <c r="TRU42" s="30"/>
      <c r="TRV42" s="31"/>
      <c r="TRW42" s="30"/>
      <c r="TRX42" s="31"/>
      <c r="TRY42" s="30"/>
      <c r="TRZ42" s="31"/>
      <c r="TSA42" s="30"/>
      <c r="TSB42" s="31"/>
      <c r="TSC42" s="30"/>
      <c r="TSD42" s="31"/>
      <c r="TSE42" s="30"/>
      <c r="TSF42" s="31"/>
      <c r="TSG42" s="30"/>
      <c r="TSH42" s="31"/>
      <c r="TSI42" s="30"/>
      <c r="TSJ42" s="31"/>
      <c r="TSK42" s="30"/>
      <c r="TSL42" s="31"/>
      <c r="TSM42" s="30"/>
      <c r="TSN42" s="31"/>
      <c r="TSO42" s="30"/>
      <c r="TSP42" s="31"/>
      <c r="TSQ42" s="30"/>
      <c r="TSR42" s="31"/>
      <c r="TSS42" s="30"/>
      <c r="TST42" s="31"/>
      <c r="TSU42" s="30"/>
      <c r="TSV42" s="31"/>
      <c r="TSW42" s="30"/>
      <c r="TSX42" s="31"/>
      <c r="TSY42" s="30"/>
      <c r="TSZ42" s="31"/>
      <c r="TTA42" s="30"/>
      <c r="TTB42" s="31"/>
      <c r="TTC42" s="30"/>
      <c r="TTD42" s="31"/>
      <c r="TTE42" s="30"/>
      <c r="TTF42" s="31"/>
      <c r="TTG42" s="30"/>
      <c r="TTH42" s="31"/>
      <c r="TTI42" s="30"/>
      <c r="TTJ42" s="31"/>
      <c r="TTK42" s="30"/>
      <c r="TTL42" s="31"/>
      <c r="TTM42" s="30"/>
      <c r="TTN42" s="31"/>
      <c r="TTO42" s="30"/>
      <c r="TTP42" s="31"/>
      <c r="TTQ42" s="30"/>
      <c r="TTR42" s="31"/>
      <c r="TTS42" s="30"/>
      <c r="TTT42" s="31"/>
      <c r="TTU42" s="30"/>
      <c r="TTV42" s="31"/>
      <c r="TTW42" s="30"/>
      <c r="TTX42" s="31"/>
      <c r="TTY42" s="30"/>
      <c r="TTZ42" s="31"/>
      <c r="TUA42" s="30"/>
      <c r="TUB42" s="31"/>
      <c r="TUC42" s="30"/>
      <c r="TUD42" s="31"/>
      <c r="TUE42" s="30"/>
      <c r="TUF42" s="31"/>
      <c r="TUG42" s="30"/>
      <c r="TUH42" s="31"/>
      <c r="TUI42" s="30"/>
      <c r="TUJ42" s="31"/>
      <c r="TUK42" s="30"/>
      <c r="TUL42" s="31"/>
      <c r="TUM42" s="30"/>
      <c r="TUN42" s="31"/>
      <c r="TUO42" s="30"/>
      <c r="TUP42" s="31"/>
      <c r="TUQ42" s="30"/>
      <c r="TUR42" s="31"/>
      <c r="TUS42" s="30"/>
      <c r="TUT42" s="31"/>
      <c r="TUU42" s="30"/>
      <c r="TUV42" s="31"/>
      <c r="TUW42" s="30"/>
      <c r="TUX42" s="31"/>
      <c r="TUY42" s="30"/>
      <c r="TUZ42" s="31"/>
      <c r="TVA42" s="30"/>
      <c r="TVB42" s="31"/>
      <c r="TVC42" s="30"/>
      <c r="TVD42" s="31"/>
      <c r="TVE42" s="30"/>
      <c r="TVF42" s="31"/>
      <c r="TVG42" s="30"/>
      <c r="TVH42" s="31"/>
      <c r="TVI42" s="30"/>
      <c r="TVJ42" s="31"/>
      <c r="TVK42" s="30"/>
      <c r="TVL42" s="31"/>
      <c r="TVM42" s="30"/>
      <c r="TVN42" s="31"/>
      <c r="TVO42" s="30"/>
      <c r="TVP42" s="31"/>
      <c r="TVQ42" s="30"/>
      <c r="TVR42" s="31"/>
      <c r="TVS42" s="30"/>
      <c r="TVT42" s="31"/>
      <c r="TVU42" s="30"/>
      <c r="TVV42" s="31"/>
      <c r="TVW42" s="30"/>
      <c r="TVX42" s="31"/>
      <c r="TVY42" s="30"/>
      <c r="TVZ42" s="31"/>
      <c r="TWA42" s="30"/>
      <c r="TWB42" s="31"/>
      <c r="TWC42" s="30"/>
      <c r="TWD42" s="31"/>
      <c r="TWE42" s="30"/>
      <c r="TWF42" s="31"/>
      <c r="TWG42" s="30"/>
      <c r="TWH42" s="31"/>
      <c r="TWI42" s="30"/>
      <c r="TWJ42" s="31"/>
      <c r="TWK42" s="30"/>
      <c r="TWL42" s="31"/>
      <c r="TWM42" s="30"/>
      <c r="TWN42" s="31"/>
      <c r="TWO42" s="30"/>
      <c r="TWP42" s="31"/>
      <c r="TWQ42" s="30"/>
      <c r="TWR42" s="31"/>
      <c r="TWS42" s="30"/>
      <c r="TWT42" s="31"/>
      <c r="TWU42" s="30"/>
      <c r="TWV42" s="31"/>
      <c r="TWW42" s="30"/>
      <c r="TWX42" s="31"/>
      <c r="TWY42" s="30"/>
      <c r="TWZ42" s="31"/>
      <c r="TXA42" s="30"/>
      <c r="TXB42" s="31"/>
      <c r="TXC42" s="30"/>
      <c r="TXD42" s="31"/>
      <c r="TXE42" s="30"/>
      <c r="TXF42" s="31"/>
      <c r="TXG42" s="30"/>
      <c r="TXH42" s="31"/>
      <c r="TXI42" s="30"/>
      <c r="TXJ42" s="31"/>
      <c r="TXK42" s="30"/>
      <c r="TXL42" s="31"/>
      <c r="TXM42" s="30"/>
      <c r="TXN42" s="31"/>
      <c r="TXO42" s="30"/>
      <c r="TXP42" s="31"/>
      <c r="TXQ42" s="30"/>
      <c r="TXR42" s="31"/>
      <c r="TXS42" s="30"/>
      <c r="TXT42" s="31"/>
      <c r="TXU42" s="30"/>
      <c r="TXV42" s="31"/>
      <c r="TXW42" s="30"/>
      <c r="TXX42" s="31"/>
      <c r="TXY42" s="30"/>
      <c r="TXZ42" s="31"/>
      <c r="TYA42" s="30"/>
      <c r="TYB42" s="31"/>
      <c r="TYC42" s="30"/>
      <c r="TYD42" s="31"/>
      <c r="TYE42" s="30"/>
      <c r="TYF42" s="31"/>
      <c r="TYG42" s="30"/>
      <c r="TYH42" s="31"/>
      <c r="TYI42" s="30"/>
      <c r="TYJ42" s="31"/>
      <c r="TYK42" s="30"/>
      <c r="TYL42" s="31"/>
      <c r="TYM42" s="30"/>
      <c r="TYN42" s="31"/>
      <c r="TYO42" s="30"/>
      <c r="TYP42" s="31"/>
      <c r="TYQ42" s="30"/>
      <c r="TYR42" s="31"/>
      <c r="TYS42" s="30"/>
      <c r="TYT42" s="31"/>
      <c r="TYU42" s="30"/>
      <c r="TYV42" s="31"/>
      <c r="TYW42" s="30"/>
      <c r="TYX42" s="31"/>
      <c r="TYY42" s="30"/>
      <c r="TYZ42" s="31"/>
      <c r="TZA42" s="30"/>
      <c r="TZB42" s="31"/>
      <c r="TZC42" s="30"/>
      <c r="TZD42" s="31"/>
      <c r="TZE42" s="30"/>
      <c r="TZF42" s="31"/>
      <c r="TZG42" s="30"/>
      <c r="TZH42" s="31"/>
      <c r="TZI42" s="30"/>
      <c r="TZJ42" s="31"/>
      <c r="TZK42" s="30"/>
      <c r="TZL42" s="31"/>
      <c r="TZM42" s="30"/>
      <c r="TZN42" s="31"/>
      <c r="TZO42" s="30"/>
      <c r="TZP42" s="31"/>
      <c r="TZQ42" s="30"/>
      <c r="TZR42" s="31"/>
      <c r="TZS42" s="30"/>
      <c r="TZT42" s="31"/>
      <c r="TZU42" s="30"/>
      <c r="TZV42" s="31"/>
      <c r="TZW42" s="30"/>
      <c r="TZX42" s="31"/>
      <c r="TZY42" s="30"/>
      <c r="TZZ42" s="31"/>
      <c r="UAA42" s="30"/>
      <c r="UAB42" s="31"/>
      <c r="UAC42" s="30"/>
      <c r="UAD42" s="31"/>
      <c r="UAE42" s="30"/>
      <c r="UAF42" s="31"/>
      <c r="UAG42" s="30"/>
      <c r="UAH42" s="31"/>
      <c r="UAI42" s="30"/>
      <c r="UAJ42" s="31"/>
      <c r="UAK42" s="30"/>
      <c r="UAL42" s="31"/>
      <c r="UAM42" s="30"/>
      <c r="UAN42" s="31"/>
      <c r="UAO42" s="30"/>
      <c r="UAP42" s="31"/>
      <c r="UAQ42" s="30"/>
      <c r="UAR42" s="31"/>
      <c r="UAS42" s="30"/>
      <c r="UAT42" s="31"/>
      <c r="UAU42" s="30"/>
      <c r="UAV42" s="31"/>
      <c r="UAW42" s="30"/>
      <c r="UAX42" s="31"/>
      <c r="UAY42" s="30"/>
      <c r="UAZ42" s="31"/>
      <c r="UBA42" s="30"/>
      <c r="UBB42" s="31"/>
      <c r="UBC42" s="30"/>
      <c r="UBD42" s="31"/>
      <c r="UBE42" s="30"/>
      <c r="UBF42" s="31"/>
      <c r="UBG42" s="30"/>
      <c r="UBH42" s="31"/>
      <c r="UBI42" s="30"/>
      <c r="UBJ42" s="31"/>
      <c r="UBK42" s="30"/>
      <c r="UBL42" s="31"/>
      <c r="UBM42" s="30"/>
      <c r="UBN42" s="31"/>
      <c r="UBO42" s="30"/>
      <c r="UBP42" s="31"/>
      <c r="UBQ42" s="30"/>
      <c r="UBR42" s="31"/>
      <c r="UBS42" s="30"/>
      <c r="UBT42" s="31"/>
      <c r="UBU42" s="30"/>
      <c r="UBV42" s="31"/>
      <c r="UBW42" s="30"/>
      <c r="UBX42" s="31"/>
      <c r="UBY42" s="30"/>
      <c r="UBZ42" s="31"/>
      <c r="UCA42" s="30"/>
      <c r="UCB42" s="31"/>
      <c r="UCC42" s="30"/>
      <c r="UCD42" s="31"/>
      <c r="UCE42" s="30"/>
      <c r="UCF42" s="31"/>
      <c r="UCG42" s="30"/>
      <c r="UCH42" s="31"/>
      <c r="UCI42" s="30"/>
      <c r="UCJ42" s="31"/>
      <c r="UCK42" s="30"/>
      <c r="UCL42" s="31"/>
      <c r="UCM42" s="30"/>
      <c r="UCN42" s="31"/>
      <c r="UCO42" s="30"/>
      <c r="UCP42" s="31"/>
      <c r="UCQ42" s="30"/>
      <c r="UCR42" s="31"/>
      <c r="UCS42" s="30"/>
      <c r="UCT42" s="31"/>
      <c r="UCU42" s="30"/>
      <c r="UCV42" s="31"/>
      <c r="UCW42" s="30"/>
      <c r="UCX42" s="31"/>
      <c r="UCY42" s="30"/>
      <c r="UCZ42" s="31"/>
      <c r="UDA42" s="30"/>
      <c r="UDB42" s="31"/>
      <c r="UDC42" s="30"/>
      <c r="UDD42" s="31"/>
      <c r="UDE42" s="30"/>
      <c r="UDF42" s="31"/>
      <c r="UDG42" s="30"/>
      <c r="UDH42" s="31"/>
      <c r="UDI42" s="30"/>
      <c r="UDJ42" s="31"/>
      <c r="UDK42" s="30"/>
      <c r="UDL42" s="31"/>
      <c r="UDM42" s="30"/>
      <c r="UDN42" s="31"/>
      <c r="UDO42" s="30"/>
      <c r="UDP42" s="31"/>
      <c r="UDQ42" s="30"/>
      <c r="UDR42" s="31"/>
      <c r="UDS42" s="30"/>
      <c r="UDT42" s="31"/>
      <c r="UDU42" s="30"/>
      <c r="UDV42" s="31"/>
      <c r="UDW42" s="30"/>
      <c r="UDX42" s="31"/>
      <c r="UDY42" s="30"/>
      <c r="UDZ42" s="31"/>
      <c r="UEA42" s="30"/>
      <c r="UEB42" s="31"/>
      <c r="UEC42" s="30"/>
      <c r="UED42" s="31"/>
      <c r="UEE42" s="30"/>
      <c r="UEF42" s="31"/>
      <c r="UEG42" s="30"/>
      <c r="UEH42" s="31"/>
      <c r="UEI42" s="30"/>
      <c r="UEJ42" s="31"/>
      <c r="UEK42" s="30"/>
      <c r="UEL42" s="31"/>
      <c r="UEM42" s="30"/>
      <c r="UEN42" s="31"/>
      <c r="UEO42" s="30"/>
      <c r="UEP42" s="31"/>
      <c r="UEQ42" s="30"/>
      <c r="UER42" s="31"/>
      <c r="UES42" s="30"/>
      <c r="UET42" s="31"/>
      <c r="UEU42" s="30"/>
      <c r="UEV42" s="31"/>
      <c r="UEW42" s="30"/>
      <c r="UEX42" s="31"/>
      <c r="UEY42" s="30"/>
      <c r="UEZ42" s="31"/>
      <c r="UFA42" s="30"/>
      <c r="UFB42" s="31"/>
      <c r="UFC42" s="30"/>
      <c r="UFD42" s="31"/>
      <c r="UFE42" s="30"/>
      <c r="UFF42" s="31"/>
      <c r="UFG42" s="30"/>
      <c r="UFH42" s="31"/>
      <c r="UFI42" s="30"/>
      <c r="UFJ42" s="31"/>
      <c r="UFK42" s="30"/>
      <c r="UFL42" s="31"/>
      <c r="UFM42" s="30"/>
      <c r="UFN42" s="31"/>
      <c r="UFO42" s="30"/>
      <c r="UFP42" s="31"/>
      <c r="UFQ42" s="30"/>
      <c r="UFR42" s="31"/>
      <c r="UFS42" s="30"/>
      <c r="UFT42" s="31"/>
      <c r="UFU42" s="30"/>
      <c r="UFV42" s="31"/>
      <c r="UFW42" s="30"/>
      <c r="UFX42" s="31"/>
      <c r="UFY42" s="30"/>
      <c r="UFZ42" s="31"/>
      <c r="UGA42" s="30"/>
      <c r="UGB42" s="31"/>
      <c r="UGC42" s="30"/>
      <c r="UGD42" s="31"/>
      <c r="UGE42" s="30"/>
      <c r="UGF42" s="31"/>
      <c r="UGG42" s="30"/>
      <c r="UGH42" s="31"/>
      <c r="UGI42" s="30"/>
      <c r="UGJ42" s="31"/>
      <c r="UGK42" s="30"/>
      <c r="UGL42" s="31"/>
      <c r="UGM42" s="30"/>
      <c r="UGN42" s="31"/>
      <c r="UGO42" s="30"/>
      <c r="UGP42" s="31"/>
      <c r="UGQ42" s="30"/>
      <c r="UGR42" s="31"/>
      <c r="UGS42" s="30"/>
      <c r="UGT42" s="31"/>
      <c r="UGU42" s="30"/>
      <c r="UGV42" s="31"/>
      <c r="UGW42" s="30"/>
      <c r="UGX42" s="31"/>
      <c r="UGY42" s="30"/>
      <c r="UGZ42" s="31"/>
      <c r="UHA42" s="30"/>
      <c r="UHB42" s="31"/>
      <c r="UHC42" s="30"/>
      <c r="UHD42" s="31"/>
      <c r="UHE42" s="30"/>
      <c r="UHF42" s="31"/>
      <c r="UHG42" s="30"/>
      <c r="UHH42" s="31"/>
      <c r="UHI42" s="30"/>
      <c r="UHJ42" s="31"/>
      <c r="UHK42" s="30"/>
      <c r="UHL42" s="31"/>
      <c r="UHM42" s="30"/>
      <c r="UHN42" s="31"/>
      <c r="UHO42" s="30"/>
      <c r="UHP42" s="31"/>
      <c r="UHQ42" s="30"/>
      <c r="UHR42" s="31"/>
      <c r="UHS42" s="30"/>
      <c r="UHT42" s="31"/>
      <c r="UHU42" s="30"/>
      <c r="UHV42" s="31"/>
      <c r="UHW42" s="30"/>
      <c r="UHX42" s="31"/>
      <c r="UHY42" s="30"/>
      <c r="UHZ42" s="31"/>
      <c r="UIA42" s="30"/>
      <c r="UIB42" s="31"/>
      <c r="UIC42" s="30"/>
      <c r="UID42" s="31"/>
      <c r="UIE42" s="30"/>
      <c r="UIF42" s="31"/>
      <c r="UIG42" s="30"/>
      <c r="UIH42" s="31"/>
      <c r="UII42" s="30"/>
      <c r="UIJ42" s="31"/>
      <c r="UIK42" s="30"/>
      <c r="UIL42" s="31"/>
      <c r="UIM42" s="30"/>
      <c r="UIN42" s="31"/>
      <c r="UIO42" s="30"/>
      <c r="UIP42" s="31"/>
      <c r="UIQ42" s="30"/>
      <c r="UIR42" s="31"/>
      <c r="UIS42" s="30"/>
      <c r="UIT42" s="31"/>
      <c r="UIU42" s="30"/>
      <c r="UIV42" s="31"/>
      <c r="UIW42" s="30"/>
      <c r="UIX42" s="31"/>
      <c r="UIY42" s="30"/>
      <c r="UIZ42" s="31"/>
      <c r="UJA42" s="30"/>
      <c r="UJB42" s="31"/>
      <c r="UJC42" s="30"/>
      <c r="UJD42" s="31"/>
      <c r="UJE42" s="30"/>
      <c r="UJF42" s="31"/>
      <c r="UJG42" s="30"/>
      <c r="UJH42" s="31"/>
      <c r="UJI42" s="30"/>
      <c r="UJJ42" s="31"/>
      <c r="UJK42" s="30"/>
      <c r="UJL42" s="31"/>
      <c r="UJM42" s="30"/>
      <c r="UJN42" s="31"/>
      <c r="UJO42" s="30"/>
      <c r="UJP42" s="31"/>
      <c r="UJQ42" s="30"/>
      <c r="UJR42" s="31"/>
      <c r="UJS42" s="30"/>
      <c r="UJT42" s="31"/>
      <c r="UJU42" s="30"/>
      <c r="UJV42" s="31"/>
      <c r="UJW42" s="30"/>
      <c r="UJX42" s="31"/>
      <c r="UJY42" s="30"/>
      <c r="UJZ42" s="31"/>
      <c r="UKA42" s="30"/>
      <c r="UKB42" s="31"/>
      <c r="UKC42" s="30"/>
      <c r="UKD42" s="31"/>
      <c r="UKE42" s="30"/>
      <c r="UKF42" s="31"/>
      <c r="UKG42" s="30"/>
      <c r="UKH42" s="31"/>
      <c r="UKI42" s="30"/>
      <c r="UKJ42" s="31"/>
      <c r="UKK42" s="30"/>
      <c r="UKL42" s="31"/>
      <c r="UKM42" s="30"/>
      <c r="UKN42" s="31"/>
      <c r="UKO42" s="30"/>
      <c r="UKP42" s="31"/>
      <c r="UKQ42" s="30"/>
      <c r="UKR42" s="31"/>
      <c r="UKS42" s="30"/>
      <c r="UKT42" s="31"/>
      <c r="UKU42" s="30"/>
      <c r="UKV42" s="31"/>
      <c r="UKW42" s="30"/>
      <c r="UKX42" s="31"/>
      <c r="UKY42" s="30"/>
      <c r="UKZ42" s="31"/>
      <c r="ULA42" s="30"/>
      <c r="ULB42" s="31"/>
      <c r="ULC42" s="30"/>
      <c r="ULD42" s="31"/>
      <c r="ULE42" s="30"/>
      <c r="ULF42" s="31"/>
      <c r="ULG42" s="30"/>
      <c r="ULH42" s="31"/>
      <c r="ULI42" s="30"/>
      <c r="ULJ42" s="31"/>
      <c r="ULK42" s="30"/>
      <c r="ULL42" s="31"/>
      <c r="ULM42" s="30"/>
      <c r="ULN42" s="31"/>
      <c r="ULO42" s="30"/>
      <c r="ULP42" s="31"/>
      <c r="ULQ42" s="30"/>
      <c r="ULR42" s="31"/>
      <c r="ULS42" s="30"/>
      <c r="ULT42" s="31"/>
      <c r="ULU42" s="30"/>
      <c r="ULV42" s="31"/>
      <c r="ULW42" s="30"/>
      <c r="ULX42" s="31"/>
      <c r="ULY42" s="30"/>
      <c r="ULZ42" s="31"/>
      <c r="UMA42" s="30"/>
      <c r="UMB42" s="31"/>
      <c r="UMC42" s="30"/>
      <c r="UMD42" s="31"/>
      <c r="UME42" s="30"/>
      <c r="UMF42" s="31"/>
      <c r="UMG42" s="30"/>
      <c r="UMH42" s="31"/>
      <c r="UMI42" s="30"/>
      <c r="UMJ42" s="31"/>
      <c r="UMK42" s="30"/>
      <c r="UML42" s="31"/>
      <c r="UMM42" s="30"/>
      <c r="UMN42" s="31"/>
      <c r="UMO42" s="30"/>
      <c r="UMP42" s="31"/>
      <c r="UMQ42" s="30"/>
      <c r="UMR42" s="31"/>
      <c r="UMS42" s="30"/>
      <c r="UMT42" s="31"/>
      <c r="UMU42" s="30"/>
      <c r="UMV42" s="31"/>
      <c r="UMW42" s="30"/>
      <c r="UMX42" s="31"/>
      <c r="UMY42" s="30"/>
      <c r="UMZ42" s="31"/>
      <c r="UNA42" s="30"/>
      <c r="UNB42" s="31"/>
      <c r="UNC42" s="30"/>
      <c r="UND42" s="31"/>
      <c r="UNE42" s="30"/>
      <c r="UNF42" s="31"/>
      <c r="UNG42" s="30"/>
      <c r="UNH42" s="31"/>
      <c r="UNI42" s="30"/>
      <c r="UNJ42" s="31"/>
      <c r="UNK42" s="30"/>
      <c r="UNL42" s="31"/>
      <c r="UNM42" s="30"/>
      <c r="UNN42" s="31"/>
      <c r="UNO42" s="30"/>
      <c r="UNP42" s="31"/>
      <c r="UNQ42" s="30"/>
      <c r="UNR42" s="31"/>
      <c r="UNS42" s="30"/>
      <c r="UNT42" s="31"/>
      <c r="UNU42" s="30"/>
      <c r="UNV42" s="31"/>
      <c r="UNW42" s="30"/>
      <c r="UNX42" s="31"/>
      <c r="UNY42" s="30"/>
      <c r="UNZ42" s="31"/>
      <c r="UOA42" s="30"/>
      <c r="UOB42" s="31"/>
      <c r="UOC42" s="30"/>
      <c r="UOD42" s="31"/>
      <c r="UOE42" s="30"/>
      <c r="UOF42" s="31"/>
      <c r="UOG42" s="30"/>
      <c r="UOH42" s="31"/>
      <c r="UOI42" s="30"/>
      <c r="UOJ42" s="31"/>
      <c r="UOK42" s="30"/>
      <c r="UOL42" s="31"/>
      <c r="UOM42" s="30"/>
      <c r="UON42" s="31"/>
      <c r="UOO42" s="30"/>
      <c r="UOP42" s="31"/>
      <c r="UOQ42" s="30"/>
      <c r="UOR42" s="31"/>
      <c r="UOS42" s="30"/>
      <c r="UOT42" s="31"/>
      <c r="UOU42" s="30"/>
      <c r="UOV42" s="31"/>
      <c r="UOW42" s="30"/>
      <c r="UOX42" s="31"/>
      <c r="UOY42" s="30"/>
      <c r="UOZ42" s="31"/>
      <c r="UPA42" s="30"/>
      <c r="UPB42" s="31"/>
      <c r="UPC42" s="30"/>
      <c r="UPD42" s="31"/>
      <c r="UPE42" s="30"/>
      <c r="UPF42" s="31"/>
      <c r="UPG42" s="30"/>
      <c r="UPH42" s="31"/>
      <c r="UPI42" s="30"/>
      <c r="UPJ42" s="31"/>
      <c r="UPK42" s="30"/>
      <c r="UPL42" s="31"/>
      <c r="UPM42" s="30"/>
      <c r="UPN42" s="31"/>
      <c r="UPO42" s="30"/>
      <c r="UPP42" s="31"/>
      <c r="UPQ42" s="30"/>
      <c r="UPR42" s="31"/>
      <c r="UPS42" s="30"/>
      <c r="UPT42" s="31"/>
      <c r="UPU42" s="30"/>
      <c r="UPV42" s="31"/>
      <c r="UPW42" s="30"/>
      <c r="UPX42" s="31"/>
      <c r="UPY42" s="30"/>
      <c r="UPZ42" s="31"/>
      <c r="UQA42" s="30"/>
      <c r="UQB42" s="31"/>
      <c r="UQC42" s="30"/>
      <c r="UQD42" s="31"/>
      <c r="UQE42" s="30"/>
      <c r="UQF42" s="31"/>
      <c r="UQG42" s="30"/>
      <c r="UQH42" s="31"/>
      <c r="UQI42" s="30"/>
      <c r="UQJ42" s="31"/>
      <c r="UQK42" s="30"/>
      <c r="UQL42" s="31"/>
      <c r="UQM42" s="30"/>
      <c r="UQN42" s="31"/>
      <c r="UQO42" s="30"/>
      <c r="UQP42" s="31"/>
      <c r="UQQ42" s="30"/>
      <c r="UQR42" s="31"/>
      <c r="UQS42" s="30"/>
      <c r="UQT42" s="31"/>
      <c r="UQU42" s="30"/>
      <c r="UQV42" s="31"/>
      <c r="UQW42" s="30"/>
      <c r="UQX42" s="31"/>
      <c r="UQY42" s="30"/>
      <c r="UQZ42" s="31"/>
      <c r="URA42" s="30"/>
      <c r="URB42" s="31"/>
      <c r="URC42" s="30"/>
      <c r="URD42" s="31"/>
      <c r="URE42" s="30"/>
      <c r="URF42" s="31"/>
      <c r="URG42" s="30"/>
      <c r="URH42" s="31"/>
      <c r="URI42" s="30"/>
      <c r="URJ42" s="31"/>
      <c r="URK42" s="30"/>
      <c r="URL42" s="31"/>
      <c r="URM42" s="30"/>
      <c r="URN42" s="31"/>
      <c r="URO42" s="30"/>
      <c r="URP42" s="31"/>
      <c r="URQ42" s="30"/>
      <c r="URR42" s="31"/>
      <c r="URS42" s="30"/>
      <c r="URT42" s="31"/>
      <c r="URU42" s="30"/>
      <c r="URV42" s="31"/>
      <c r="URW42" s="30"/>
      <c r="URX42" s="31"/>
      <c r="URY42" s="30"/>
      <c r="URZ42" s="31"/>
      <c r="USA42" s="30"/>
      <c r="USB42" s="31"/>
      <c r="USC42" s="30"/>
      <c r="USD42" s="31"/>
      <c r="USE42" s="30"/>
      <c r="USF42" s="31"/>
      <c r="USG42" s="30"/>
      <c r="USH42" s="31"/>
      <c r="USI42" s="30"/>
      <c r="USJ42" s="31"/>
      <c r="USK42" s="30"/>
      <c r="USL42" s="31"/>
      <c r="USM42" s="30"/>
      <c r="USN42" s="31"/>
      <c r="USO42" s="30"/>
      <c r="USP42" s="31"/>
      <c r="USQ42" s="30"/>
      <c r="USR42" s="31"/>
      <c r="USS42" s="30"/>
      <c r="UST42" s="31"/>
      <c r="USU42" s="30"/>
      <c r="USV42" s="31"/>
      <c r="USW42" s="30"/>
      <c r="USX42" s="31"/>
      <c r="USY42" s="30"/>
      <c r="USZ42" s="31"/>
      <c r="UTA42" s="30"/>
      <c r="UTB42" s="31"/>
      <c r="UTC42" s="30"/>
      <c r="UTD42" s="31"/>
      <c r="UTE42" s="30"/>
      <c r="UTF42" s="31"/>
      <c r="UTG42" s="30"/>
      <c r="UTH42" s="31"/>
      <c r="UTI42" s="30"/>
      <c r="UTJ42" s="31"/>
      <c r="UTK42" s="30"/>
      <c r="UTL42" s="31"/>
      <c r="UTM42" s="30"/>
      <c r="UTN42" s="31"/>
      <c r="UTO42" s="30"/>
      <c r="UTP42" s="31"/>
      <c r="UTQ42" s="30"/>
      <c r="UTR42" s="31"/>
      <c r="UTS42" s="30"/>
      <c r="UTT42" s="31"/>
      <c r="UTU42" s="30"/>
      <c r="UTV42" s="31"/>
      <c r="UTW42" s="30"/>
      <c r="UTX42" s="31"/>
      <c r="UTY42" s="30"/>
      <c r="UTZ42" s="31"/>
      <c r="UUA42" s="30"/>
      <c r="UUB42" s="31"/>
      <c r="UUC42" s="30"/>
      <c r="UUD42" s="31"/>
      <c r="UUE42" s="30"/>
      <c r="UUF42" s="31"/>
      <c r="UUG42" s="30"/>
      <c r="UUH42" s="31"/>
      <c r="UUI42" s="30"/>
      <c r="UUJ42" s="31"/>
      <c r="UUK42" s="30"/>
      <c r="UUL42" s="31"/>
      <c r="UUM42" s="30"/>
      <c r="UUN42" s="31"/>
      <c r="UUO42" s="30"/>
      <c r="UUP42" s="31"/>
      <c r="UUQ42" s="30"/>
      <c r="UUR42" s="31"/>
      <c r="UUS42" s="30"/>
      <c r="UUT42" s="31"/>
      <c r="UUU42" s="30"/>
      <c r="UUV42" s="31"/>
      <c r="UUW42" s="30"/>
      <c r="UUX42" s="31"/>
      <c r="UUY42" s="30"/>
      <c r="UUZ42" s="31"/>
      <c r="UVA42" s="30"/>
      <c r="UVB42" s="31"/>
      <c r="UVC42" s="30"/>
      <c r="UVD42" s="31"/>
      <c r="UVE42" s="30"/>
      <c r="UVF42" s="31"/>
      <c r="UVG42" s="30"/>
      <c r="UVH42" s="31"/>
      <c r="UVI42" s="30"/>
      <c r="UVJ42" s="31"/>
      <c r="UVK42" s="30"/>
      <c r="UVL42" s="31"/>
      <c r="UVM42" s="30"/>
      <c r="UVN42" s="31"/>
      <c r="UVO42" s="30"/>
      <c r="UVP42" s="31"/>
      <c r="UVQ42" s="30"/>
      <c r="UVR42" s="31"/>
      <c r="UVS42" s="30"/>
      <c r="UVT42" s="31"/>
      <c r="UVU42" s="30"/>
      <c r="UVV42" s="31"/>
      <c r="UVW42" s="30"/>
      <c r="UVX42" s="31"/>
      <c r="UVY42" s="30"/>
      <c r="UVZ42" s="31"/>
      <c r="UWA42" s="30"/>
      <c r="UWB42" s="31"/>
      <c r="UWC42" s="30"/>
      <c r="UWD42" s="31"/>
      <c r="UWE42" s="30"/>
      <c r="UWF42" s="31"/>
      <c r="UWG42" s="30"/>
      <c r="UWH42" s="31"/>
      <c r="UWI42" s="30"/>
      <c r="UWJ42" s="31"/>
      <c r="UWK42" s="30"/>
      <c r="UWL42" s="31"/>
      <c r="UWM42" s="30"/>
      <c r="UWN42" s="31"/>
      <c r="UWO42" s="30"/>
      <c r="UWP42" s="31"/>
      <c r="UWQ42" s="30"/>
      <c r="UWR42" s="31"/>
      <c r="UWS42" s="30"/>
      <c r="UWT42" s="31"/>
      <c r="UWU42" s="30"/>
      <c r="UWV42" s="31"/>
      <c r="UWW42" s="30"/>
      <c r="UWX42" s="31"/>
      <c r="UWY42" s="30"/>
      <c r="UWZ42" s="31"/>
      <c r="UXA42" s="30"/>
      <c r="UXB42" s="31"/>
      <c r="UXC42" s="30"/>
      <c r="UXD42" s="31"/>
      <c r="UXE42" s="30"/>
      <c r="UXF42" s="31"/>
      <c r="UXG42" s="30"/>
      <c r="UXH42" s="31"/>
      <c r="UXI42" s="30"/>
      <c r="UXJ42" s="31"/>
      <c r="UXK42" s="30"/>
      <c r="UXL42" s="31"/>
      <c r="UXM42" s="30"/>
      <c r="UXN42" s="31"/>
      <c r="UXO42" s="30"/>
      <c r="UXP42" s="31"/>
      <c r="UXQ42" s="30"/>
      <c r="UXR42" s="31"/>
      <c r="UXS42" s="30"/>
      <c r="UXT42" s="31"/>
      <c r="UXU42" s="30"/>
      <c r="UXV42" s="31"/>
      <c r="UXW42" s="30"/>
      <c r="UXX42" s="31"/>
      <c r="UXY42" s="30"/>
      <c r="UXZ42" s="31"/>
      <c r="UYA42" s="30"/>
      <c r="UYB42" s="31"/>
      <c r="UYC42" s="30"/>
      <c r="UYD42" s="31"/>
      <c r="UYE42" s="30"/>
      <c r="UYF42" s="31"/>
      <c r="UYG42" s="30"/>
      <c r="UYH42" s="31"/>
      <c r="UYI42" s="30"/>
      <c r="UYJ42" s="31"/>
      <c r="UYK42" s="30"/>
      <c r="UYL42" s="31"/>
      <c r="UYM42" s="30"/>
      <c r="UYN42" s="31"/>
      <c r="UYO42" s="30"/>
      <c r="UYP42" s="31"/>
      <c r="UYQ42" s="30"/>
      <c r="UYR42" s="31"/>
      <c r="UYS42" s="30"/>
      <c r="UYT42" s="31"/>
      <c r="UYU42" s="30"/>
      <c r="UYV42" s="31"/>
      <c r="UYW42" s="30"/>
      <c r="UYX42" s="31"/>
      <c r="UYY42" s="30"/>
      <c r="UYZ42" s="31"/>
      <c r="UZA42" s="30"/>
      <c r="UZB42" s="31"/>
      <c r="UZC42" s="30"/>
      <c r="UZD42" s="31"/>
      <c r="UZE42" s="30"/>
      <c r="UZF42" s="31"/>
      <c r="UZG42" s="30"/>
      <c r="UZH42" s="31"/>
      <c r="UZI42" s="30"/>
      <c r="UZJ42" s="31"/>
      <c r="UZK42" s="30"/>
      <c r="UZL42" s="31"/>
      <c r="UZM42" s="30"/>
      <c r="UZN42" s="31"/>
      <c r="UZO42" s="30"/>
      <c r="UZP42" s="31"/>
      <c r="UZQ42" s="30"/>
      <c r="UZR42" s="31"/>
      <c r="UZS42" s="30"/>
      <c r="UZT42" s="31"/>
      <c r="UZU42" s="30"/>
      <c r="UZV42" s="31"/>
      <c r="UZW42" s="30"/>
      <c r="UZX42" s="31"/>
      <c r="UZY42" s="30"/>
      <c r="UZZ42" s="31"/>
      <c r="VAA42" s="30"/>
      <c r="VAB42" s="31"/>
      <c r="VAC42" s="30"/>
      <c r="VAD42" s="31"/>
      <c r="VAE42" s="30"/>
      <c r="VAF42" s="31"/>
      <c r="VAG42" s="30"/>
      <c r="VAH42" s="31"/>
      <c r="VAI42" s="30"/>
      <c r="VAJ42" s="31"/>
      <c r="VAK42" s="30"/>
      <c r="VAL42" s="31"/>
      <c r="VAM42" s="30"/>
      <c r="VAN42" s="31"/>
      <c r="VAO42" s="30"/>
      <c r="VAP42" s="31"/>
      <c r="VAQ42" s="30"/>
      <c r="VAR42" s="31"/>
      <c r="VAS42" s="30"/>
      <c r="VAT42" s="31"/>
      <c r="VAU42" s="30"/>
      <c r="VAV42" s="31"/>
      <c r="VAW42" s="30"/>
      <c r="VAX42" s="31"/>
      <c r="VAY42" s="30"/>
      <c r="VAZ42" s="31"/>
      <c r="VBA42" s="30"/>
      <c r="VBB42" s="31"/>
      <c r="VBC42" s="30"/>
      <c r="VBD42" s="31"/>
      <c r="VBE42" s="30"/>
      <c r="VBF42" s="31"/>
      <c r="VBG42" s="30"/>
      <c r="VBH42" s="31"/>
      <c r="VBI42" s="30"/>
      <c r="VBJ42" s="31"/>
      <c r="VBK42" s="30"/>
      <c r="VBL42" s="31"/>
      <c r="VBM42" s="30"/>
      <c r="VBN42" s="31"/>
      <c r="VBO42" s="30"/>
      <c r="VBP42" s="31"/>
      <c r="VBQ42" s="30"/>
      <c r="VBR42" s="31"/>
      <c r="VBS42" s="30"/>
      <c r="VBT42" s="31"/>
      <c r="VBU42" s="30"/>
      <c r="VBV42" s="31"/>
      <c r="VBW42" s="30"/>
      <c r="VBX42" s="31"/>
      <c r="VBY42" s="30"/>
      <c r="VBZ42" s="31"/>
      <c r="VCA42" s="30"/>
      <c r="VCB42" s="31"/>
      <c r="VCC42" s="30"/>
      <c r="VCD42" s="31"/>
      <c r="VCE42" s="30"/>
      <c r="VCF42" s="31"/>
      <c r="VCG42" s="30"/>
      <c r="VCH42" s="31"/>
      <c r="VCI42" s="30"/>
      <c r="VCJ42" s="31"/>
      <c r="VCK42" s="30"/>
      <c r="VCL42" s="31"/>
      <c r="VCM42" s="30"/>
      <c r="VCN42" s="31"/>
      <c r="VCO42" s="30"/>
      <c r="VCP42" s="31"/>
      <c r="VCQ42" s="30"/>
      <c r="VCR42" s="31"/>
      <c r="VCS42" s="30"/>
      <c r="VCT42" s="31"/>
      <c r="VCU42" s="30"/>
      <c r="VCV42" s="31"/>
      <c r="VCW42" s="30"/>
      <c r="VCX42" s="31"/>
      <c r="VCY42" s="30"/>
      <c r="VCZ42" s="31"/>
      <c r="VDA42" s="30"/>
      <c r="VDB42" s="31"/>
      <c r="VDC42" s="30"/>
      <c r="VDD42" s="31"/>
      <c r="VDE42" s="30"/>
      <c r="VDF42" s="31"/>
      <c r="VDG42" s="30"/>
      <c r="VDH42" s="31"/>
      <c r="VDI42" s="30"/>
      <c r="VDJ42" s="31"/>
      <c r="VDK42" s="30"/>
      <c r="VDL42" s="31"/>
      <c r="VDM42" s="30"/>
      <c r="VDN42" s="31"/>
      <c r="VDO42" s="30"/>
      <c r="VDP42" s="31"/>
      <c r="VDQ42" s="30"/>
      <c r="VDR42" s="31"/>
      <c r="VDS42" s="30"/>
      <c r="VDT42" s="31"/>
      <c r="VDU42" s="30"/>
      <c r="VDV42" s="31"/>
      <c r="VDW42" s="30"/>
      <c r="VDX42" s="31"/>
      <c r="VDY42" s="30"/>
      <c r="VDZ42" s="31"/>
      <c r="VEA42" s="30"/>
      <c r="VEB42" s="31"/>
      <c r="VEC42" s="30"/>
      <c r="VED42" s="31"/>
      <c r="VEE42" s="30"/>
      <c r="VEF42" s="31"/>
      <c r="VEG42" s="30"/>
      <c r="VEH42" s="31"/>
      <c r="VEI42" s="30"/>
      <c r="VEJ42" s="31"/>
      <c r="VEK42" s="30"/>
      <c r="VEL42" s="31"/>
      <c r="VEM42" s="30"/>
      <c r="VEN42" s="31"/>
      <c r="VEO42" s="30"/>
      <c r="VEP42" s="31"/>
      <c r="VEQ42" s="30"/>
      <c r="VER42" s="31"/>
      <c r="VES42" s="30"/>
      <c r="VET42" s="31"/>
      <c r="VEU42" s="30"/>
      <c r="VEV42" s="31"/>
      <c r="VEW42" s="30"/>
      <c r="VEX42" s="31"/>
      <c r="VEY42" s="30"/>
      <c r="VEZ42" s="31"/>
      <c r="VFA42" s="30"/>
      <c r="VFB42" s="31"/>
      <c r="VFC42" s="30"/>
      <c r="VFD42" s="31"/>
      <c r="VFE42" s="30"/>
      <c r="VFF42" s="31"/>
      <c r="VFG42" s="30"/>
      <c r="VFH42" s="31"/>
      <c r="VFI42" s="30"/>
      <c r="VFJ42" s="31"/>
      <c r="VFK42" s="30"/>
      <c r="VFL42" s="31"/>
      <c r="VFM42" s="30"/>
      <c r="VFN42" s="31"/>
      <c r="VFO42" s="30"/>
      <c r="VFP42" s="31"/>
      <c r="VFQ42" s="30"/>
      <c r="VFR42" s="31"/>
      <c r="VFS42" s="30"/>
      <c r="VFT42" s="31"/>
      <c r="VFU42" s="30"/>
      <c r="VFV42" s="31"/>
      <c r="VFW42" s="30"/>
      <c r="VFX42" s="31"/>
      <c r="VFY42" s="30"/>
      <c r="VFZ42" s="31"/>
      <c r="VGA42" s="30"/>
      <c r="VGB42" s="31"/>
      <c r="VGC42" s="30"/>
      <c r="VGD42" s="31"/>
      <c r="VGE42" s="30"/>
      <c r="VGF42" s="31"/>
      <c r="VGG42" s="30"/>
      <c r="VGH42" s="31"/>
      <c r="VGI42" s="30"/>
      <c r="VGJ42" s="31"/>
      <c r="VGK42" s="30"/>
      <c r="VGL42" s="31"/>
      <c r="VGM42" s="30"/>
      <c r="VGN42" s="31"/>
      <c r="VGO42" s="30"/>
      <c r="VGP42" s="31"/>
      <c r="VGQ42" s="30"/>
      <c r="VGR42" s="31"/>
      <c r="VGS42" s="30"/>
      <c r="VGT42" s="31"/>
      <c r="VGU42" s="30"/>
      <c r="VGV42" s="31"/>
      <c r="VGW42" s="30"/>
      <c r="VGX42" s="31"/>
      <c r="VGY42" s="30"/>
      <c r="VGZ42" s="31"/>
      <c r="VHA42" s="30"/>
      <c r="VHB42" s="31"/>
      <c r="VHC42" s="30"/>
      <c r="VHD42" s="31"/>
      <c r="VHE42" s="30"/>
      <c r="VHF42" s="31"/>
      <c r="VHG42" s="30"/>
      <c r="VHH42" s="31"/>
      <c r="VHI42" s="30"/>
      <c r="VHJ42" s="31"/>
      <c r="VHK42" s="30"/>
      <c r="VHL42" s="31"/>
      <c r="VHM42" s="30"/>
      <c r="VHN42" s="31"/>
      <c r="VHO42" s="30"/>
      <c r="VHP42" s="31"/>
      <c r="VHQ42" s="30"/>
      <c r="VHR42" s="31"/>
      <c r="VHS42" s="30"/>
      <c r="VHT42" s="31"/>
      <c r="VHU42" s="30"/>
      <c r="VHV42" s="31"/>
      <c r="VHW42" s="30"/>
      <c r="VHX42" s="31"/>
      <c r="VHY42" s="30"/>
      <c r="VHZ42" s="31"/>
      <c r="VIA42" s="30"/>
      <c r="VIB42" s="31"/>
      <c r="VIC42" s="30"/>
      <c r="VID42" s="31"/>
      <c r="VIE42" s="30"/>
      <c r="VIF42" s="31"/>
      <c r="VIG42" s="30"/>
      <c r="VIH42" s="31"/>
      <c r="VII42" s="30"/>
      <c r="VIJ42" s="31"/>
      <c r="VIK42" s="30"/>
      <c r="VIL42" s="31"/>
      <c r="VIM42" s="30"/>
      <c r="VIN42" s="31"/>
      <c r="VIO42" s="30"/>
      <c r="VIP42" s="31"/>
      <c r="VIQ42" s="30"/>
      <c r="VIR42" s="31"/>
      <c r="VIS42" s="30"/>
      <c r="VIT42" s="31"/>
      <c r="VIU42" s="30"/>
      <c r="VIV42" s="31"/>
      <c r="VIW42" s="30"/>
      <c r="VIX42" s="31"/>
      <c r="VIY42" s="30"/>
      <c r="VIZ42" s="31"/>
      <c r="VJA42" s="30"/>
      <c r="VJB42" s="31"/>
      <c r="VJC42" s="30"/>
      <c r="VJD42" s="31"/>
      <c r="VJE42" s="30"/>
      <c r="VJF42" s="31"/>
      <c r="VJG42" s="30"/>
      <c r="VJH42" s="31"/>
      <c r="VJI42" s="30"/>
      <c r="VJJ42" s="31"/>
      <c r="VJK42" s="30"/>
      <c r="VJL42" s="31"/>
      <c r="VJM42" s="30"/>
      <c r="VJN42" s="31"/>
      <c r="VJO42" s="30"/>
      <c r="VJP42" s="31"/>
      <c r="VJQ42" s="30"/>
      <c r="VJR42" s="31"/>
      <c r="VJS42" s="30"/>
      <c r="VJT42" s="31"/>
      <c r="VJU42" s="30"/>
      <c r="VJV42" s="31"/>
      <c r="VJW42" s="30"/>
      <c r="VJX42" s="31"/>
      <c r="VJY42" s="30"/>
      <c r="VJZ42" s="31"/>
      <c r="VKA42" s="30"/>
      <c r="VKB42" s="31"/>
      <c r="VKC42" s="30"/>
      <c r="VKD42" s="31"/>
      <c r="VKE42" s="30"/>
      <c r="VKF42" s="31"/>
      <c r="VKG42" s="30"/>
      <c r="VKH42" s="31"/>
      <c r="VKI42" s="30"/>
      <c r="VKJ42" s="31"/>
      <c r="VKK42" s="30"/>
      <c r="VKL42" s="31"/>
      <c r="VKM42" s="30"/>
      <c r="VKN42" s="31"/>
      <c r="VKO42" s="30"/>
      <c r="VKP42" s="31"/>
      <c r="VKQ42" s="30"/>
      <c r="VKR42" s="31"/>
      <c r="VKS42" s="30"/>
      <c r="VKT42" s="31"/>
      <c r="VKU42" s="30"/>
      <c r="VKV42" s="31"/>
      <c r="VKW42" s="30"/>
      <c r="VKX42" s="31"/>
      <c r="VKY42" s="30"/>
      <c r="VKZ42" s="31"/>
      <c r="VLA42" s="30"/>
      <c r="VLB42" s="31"/>
      <c r="VLC42" s="30"/>
      <c r="VLD42" s="31"/>
      <c r="VLE42" s="30"/>
      <c r="VLF42" s="31"/>
      <c r="VLG42" s="30"/>
      <c r="VLH42" s="31"/>
      <c r="VLI42" s="30"/>
      <c r="VLJ42" s="31"/>
      <c r="VLK42" s="30"/>
      <c r="VLL42" s="31"/>
      <c r="VLM42" s="30"/>
      <c r="VLN42" s="31"/>
      <c r="VLO42" s="30"/>
      <c r="VLP42" s="31"/>
      <c r="VLQ42" s="30"/>
      <c r="VLR42" s="31"/>
      <c r="VLS42" s="30"/>
      <c r="VLT42" s="31"/>
      <c r="VLU42" s="30"/>
      <c r="VLV42" s="31"/>
      <c r="VLW42" s="30"/>
      <c r="VLX42" s="31"/>
      <c r="VLY42" s="30"/>
      <c r="VLZ42" s="31"/>
      <c r="VMA42" s="30"/>
      <c r="VMB42" s="31"/>
      <c r="VMC42" s="30"/>
      <c r="VMD42" s="31"/>
      <c r="VME42" s="30"/>
      <c r="VMF42" s="31"/>
      <c r="VMG42" s="30"/>
      <c r="VMH42" s="31"/>
      <c r="VMI42" s="30"/>
      <c r="VMJ42" s="31"/>
      <c r="VMK42" s="30"/>
      <c r="VML42" s="31"/>
      <c r="VMM42" s="30"/>
      <c r="VMN42" s="31"/>
      <c r="VMO42" s="30"/>
      <c r="VMP42" s="31"/>
      <c r="VMQ42" s="30"/>
      <c r="VMR42" s="31"/>
      <c r="VMS42" s="30"/>
      <c r="VMT42" s="31"/>
      <c r="VMU42" s="30"/>
      <c r="VMV42" s="31"/>
      <c r="VMW42" s="30"/>
      <c r="VMX42" s="31"/>
      <c r="VMY42" s="30"/>
      <c r="VMZ42" s="31"/>
      <c r="VNA42" s="30"/>
      <c r="VNB42" s="31"/>
      <c r="VNC42" s="30"/>
      <c r="VND42" s="31"/>
      <c r="VNE42" s="30"/>
      <c r="VNF42" s="31"/>
      <c r="VNG42" s="30"/>
      <c r="VNH42" s="31"/>
      <c r="VNI42" s="30"/>
      <c r="VNJ42" s="31"/>
      <c r="VNK42" s="30"/>
      <c r="VNL42" s="31"/>
      <c r="VNM42" s="30"/>
      <c r="VNN42" s="31"/>
      <c r="VNO42" s="30"/>
      <c r="VNP42" s="31"/>
      <c r="VNQ42" s="30"/>
      <c r="VNR42" s="31"/>
      <c r="VNS42" s="30"/>
      <c r="VNT42" s="31"/>
      <c r="VNU42" s="30"/>
      <c r="VNV42" s="31"/>
      <c r="VNW42" s="30"/>
      <c r="VNX42" s="31"/>
      <c r="VNY42" s="30"/>
      <c r="VNZ42" s="31"/>
      <c r="VOA42" s="30"/>
      <c r="VOB42" s="31"/>
      <c r="VOC42" s="30"/>
      <c r="VOD42" s="31"/>
      <c r="VOE42" s="30"/>
      <c r="VOF42" s="31"/>
      <c r="VOG42" s="30"/>
      <c r="VOH42" s="31"/>
      <c r="VOI42" s="30"/>
      <c r="VOJ42" s="31"/>
      <c r="VOK42" s="30"/>
      <c r="VOL42" s="31"/>
      <c r="VOM42" s="30"/>
      <c r="VON42" s="31"/>
      <c r="VOO42" s="30"/>
      <c r="VOP42" s="31"/>
      <c r="VOQ42" s="30"/>
      <c r="VOR42" s="31"/>
      <c r="VOS42" s="30"/>
      <c r="VOT42" s="31"/>
      <c r="VOU42" s="30"/>
      <c r="VOV42" s="31"/>
      <c r="VOW42" s="30"/>
      <c r="VOX42" s="31"/>
      <c r="VOY42" s="30"/>
      <c r="VOZ42" s="31"/>
      <c r="VPA42" s="30"/>
      <c r="VPB42" s="31"/>
      <c r="VPC42" s="30"/>
      <c r="VPD42" s="31"/>
      <c r="VPE42" s="30"/>
      <c r="VPF42" s="31"/>
      <c r="VPG42" s="30"/>
      <c r="VPH42" s="31"/>
      <c r="VPI42" s="30"/>
      <c r="VPJ42" s="31"/>
      <c r="VPK42" s="30"/>
      <c r="VPL42" s="31"/>
      <c r="VPM42" s="30"/>
      <c r="VPN42" s="31"/>
      <c r="VPO42" s="30"/>
      <c r="VPP42" s="31"/>
      <c r="VPQ42" s="30"/>
      <c r="VPR42" s="31"/>
      <c r="VPS42" s="30"/>
      <c r="VPT42" s="31"/>
      <c r="VPU42" s="30"/>
      <c r="VPV42" s="31"/>
      <c r="VPW42" s="30"/>
      <c r="VPX42" s="31"/>
      <c r="VPY42" s="30"/>
      <c r="VPZ42" s="31"/>
      <c r="VQA42" s="30"/>
      <c r="VQB42" s="31"/>
      <c r="VQC42" s="30"/>
      <c r="VQD42" s="31"/>
      <c r="VQE42" s="30"/>
      <c r="VQF42" s="31"/>
      <c r="VQG42" s="30"/>
      <c r="VQH42" s="31"/>
      <c r="VQI42" s="30"/>
      <c r="VQJ42" s="31"/>
      <c r="VQK42" s="30"/>
      <c r="VQL42" s="31"/>
      <c r="VQM42" s="30"/>
      <c r="VQN42" s="31"/>
      <c r="VQO42" s="30"/>
      <c r="VQP42" s="31"/>
      <c r="VQQ42" s="30"/>
      <c r="VQR42" s="31"/>
      <c r="VQS42" s="30"/>
      <c r="VQT42" s="31"/>
      <c r="VQU42" s="30"/>
      <c r="VQV42" s="31"/>
      <c r="VQW42" s="30"/>
      <c r="VQX42" s="31"/>
      <c r="VQY42" s="30"/>
      <c r="VQZ42" s="31"/>
      <c r="VRA42" s="30"/>
      <c r="VRB42" s="31"/>
      <c r="VRC42" s="30"/>
      <c r="VRD42" s="31"/>
      <c r="VRE42" s="30"/>
      <c r="VRF42" s="31"/>
      <c r="VRG42" s="30"/>
      <c r="VRH42" s="31"/>
      <c r="VRI42" s="30"/>
      <c r="VRJ42" s="31"/>
      <c r="VRK42" s="30"/>
      <c r="VRL42" s="31"/>
      <c r="VRM42" s="30"/>
      <c r="VRN42" s="31"/>
      <c r="VRO42" s="30"/>
      <c r="VRP42" s="31"/>
      <c r="VRQ42" s="30"/>
      <c r="VRR42" s="31"/>
      <c r="VRS42" s="30"/>
      <c r="VRT42" s="31"/>
      <c r="VRU42" s="30"/>
      <c r="VRV42" s="31"/>
      <c r="VRW42" s="30"/>
      <c r="VRX42" s="31"/>
      <c r="VRY42" s="30"/>
      <c r="VRZ42" s="31"/>
      <c r="VSA42" s="30"/>
      <c r="VSB42" s="31"/>
      <c r="VSC42" s="30"/>
      <c r="VSD42" s="31"/>
      <c r="VSE42" s="30"/>
      <c r="VSF42" s="31"/>
      <c r="VSG42" s="30"/>
      <c r="VSH42" s="31"/>
      <c r="VSI42" s="30"/>
      <c r="VSJ42" s="31"/>
      <c r="VSK42" s="30"/>
      <c r="VSL42" s="31"/>
      <c r="VSM42" s="30"/>
      <c r="VSN42" s="31"/>
      <c r="VSO42" s="30"/>
      <c r="VSP42" s="31"/>
      <c r="VSQ42" s="30"/>
      <c r="VSR42" s="31"/>
      <c r="VSS42" s="30"/>
      <c r="VST42" s="31"/>
      <c r="VSU42" s="30"/>
      <c r="VSV42" s="31"/>
      <c r="VSW42" s="30"/>
      <c r="VSX42" s="31"/>
      <c r="VSY42" s="30"/>
      <c r="VSZ42" s="31"/>
      <c r="VTA42" s="30"/>
      <c r="VTB42" s="31"/>
      <c r="VTC42" s="30"/>
      <c r="VTD42" s="31"/>
      <c r="VTE42" s="30"/>
      <c r="VTF42" s="31"/>
      <c r="VTG42" s="30"/>
      <c r="VTH42" s="31"/>
      <c r="VTI42" s="30"/>
      <c r="VTJ42" s="31"/>
      <c r="VTK42" s="30"/>
      <c r="VTL42" s="31"/>
      <c r="VTM42" s="30"/>
      <c r="VTN42" s="31"/>
      <c r="VTO42" s="30"/>
      <c r="VTP42" s="31"/>
      <c r="VTQ42" s="30"/>
      <c r="VTR42" s="31"/>
      <c r="VTS42" s="30"/>
      <c r="VTT42" s="31"/>
      <c r="VTU42" s="30"/>
      <c r="VTV42" s="31"/>
      <c r="VTW42" s="30"/>
      <c r="VTX42" s="31"/>
      <c r="VTY42" s="30"/>
      <c r="VTZ42" s="31"/>
      <c r="VUA42" s="30"/>
      <c r="VUB42" s="31"/>
      <c r="VUC42" s="30"/>
      <c r="VUD42" s="31"/>
      <c r="VUE42" s="30"/>
      <c r="VUF42" s="31"/>
      <c r="VUG42" s="30"/>
      <c r="VUH42" s="31"/>
      <c r="VUI42" s="30"/>
      <c r="VUJ42" s="31"/>
      <c r="VUK42" s="30"/>
      <c r="VUL42" s="31"/>
      <c r="VUM42" s="30"/>
      <c r="VUN42" s="31"/>
      <c r="VUO42" s="30"/>
      <c r="VUP42" s="31"/>
      <c r="VUQ42" s="30"/>
      <c r="VUR42" s="31"/>
      <c r="VUS42" s="30"/>
      <c r="VUT42" s="31"/>
      <c r="VUU42" s="30"/>
      <c r="VUV42" s="31"/>
      <c r="VUW42" s="30"/>
      <c r="VUX42" s="31"/>
      <c r="VUY42" s="30"/>
      <c r="VUZ42" s="31"/>
      <c r="VVA42" s="30"/>
      <c r="VVB42" s="31"/>
      <c r="VVC42" s="30"/>
      <c r="VVD42" s="31"/>
      <c r="VVE42" s="30"/>
      <c r="VVF42" s="31"/>
      <c r="VVG42" s="30"/>
      <c r="VVH42" s="31"/>
      <c r="VVI42" s="30"/>
      <c r="VVJ42" s="31"/>
      <c r="VVK42" s="30"/>
      <c r="VVL42" s="31"/>
      <c r="VVM42" s="30"/>
      <c r="VVN42" s="31"/>
      <c r="VVO42" s="30"/>
      <c r="VVP42" s="31"/>
      <c r="VVQ42" s="30"/>
      <c r="VVR42" s="31"/>
      <c r="VVS42" s="30"/>
      <c r="VVT42" s="31"/>
      <c r="VVU42" s="30"/>
      <c r="VVV42" s="31"/>
      <c r="VVW42" s="30"/>
      <c r="VVX42" s="31"/>
      <c r="VVY42" s="30"/>
      <c r="VVZ42" s="31"/>
      <c r="VWA42" s="30"/>
      <c r="VWB42" s="31"/>
      <c r="VWC42" s="30"/>
      <c r="VWD42" s="31"/>
      <c r="VWE42" s="30"/>
      <c r="VWF42" s="31"/>
      <c r="VWG42" s="30"/>
      <c r="VWH42" s="31"/>
      <c r="VWI42" s="30"/>
      <c r="VWJ42" s="31"/>
      <c r="VWK42" s="30"/>
      <c r="VWL42" s="31"/>
      <c r="VWM42" s="30"/>
      <c r="VWN42" s="31"/>
      <c r="VWO42" s="30"/>
      <c r="VWP42" s="31"/>
      <c r="VWQ42" s="30"/>
      <c r="VWR42" s="31"/>
      <c r="VWS42" s="30"/>
      <c r="VWT42" s="31"/>
      <c r="VWU42" s="30"/>
      <c r="VWV42" s="31"/>
      <c r="VWW42" s="30"/>
      <c r="VWX42" s="31"/>
      <c r="VWY42" s="30"/>
      <c r="VWZ42" s="31"/>
      <c r="VXA42" s="30"/>
      <c r="VXB42" s="31"/>
      <c r="VXC42" s="30"/>
      <c r="VXD42" s="31"/>
      <c r="VXE42" s="30"/>
      <c r="VXF42" s="31"/>
      <c r="VXG42" s="30"/>
      <c r="VXH42" s="31"/>
      <c r="VXI42" s="30"/>
      <c r="VXJ42" s="31"/>
      <c r="VXK42" s="30"/>
      <c r="VXL42" s="31"/>
      <c r="VXM42" s="30"/>
      <c r="VXN42" s="31"/>
      <c r="VXO42" s="30"/>
      <c r="VXP42" s="31"/>
      <c r="VXQ42" s="30"/>
      <c r="VXR42" s="31"/>
      <c r="VXS42" s="30"/>
      <c r="VXT42" s="31"/>
      <c r="VXU42" s="30"/>
      <c r="VXV42" s="31"/>
      <c r="VXW42" s="30"/>
      <c r="VXX42" s="31"/>
      <c r="VXY42" s="30"/>
      <c r="VXZ42" s="31"/>
      <c r="VYA42" s="30"/>
      <c r="VYB42" s="31"/>
      <c r="VYC42" s="30"/>
      <c r="VYD42" s="31"/>
      <c r="VYE42" s="30"/>
      <c r="VYF42" s="31"/>
      <c r="VYG42" s="30"/>
      <c r="VYH42" s="31"/>
      <c r="VYI42" s="30"/>
      <c r="VYJ42" s="31"/>
      <c r="VYK42" s="30"/>
      <c r="VYL42" s="31"/>
      <c r="VYM42" s="30"/>
      <c r="VYN42" s="31"/>
      <c r="VYO42" s="30"/>
      <c r="VYP42" s="31"/>
      <c r="VYQ42" s="30"/>
      <c r="VYR42" s="31"/>
      <c r="VYS42" s="30"/>
      <c r="VYT42" s="31"/>
      <c r="VYU42" s="30"/>
      <c r="VYV42" s="31"/>
      <c r="VYW42" s="30"/>
      <c r="VYX42" s="31"/>
      <c r="VYY42" s="30"/>
      <c r="VYZ42" s="31"/>
      <c r="VZA42" s="30"/>
      <c r="VZB42" s="31"/>
      <c r="VZC42" s="30"/>
      <c r="VZD42" s="31"/>
      <c r="VZE42" s="30"/>
      <c r="VZF42" s="31"/>
      <c r="VZG42" s="30"/>
      <c r="VZH42" s="31"/>
      <c r="VZI42" s="30"/>
      <c r="VZJ42" s="31"/>
      <c r="VZK42" s="30"/>
      <c r="VZL42" s="31"/>
      <c r="VZM42" s="30"/>
      <c r="VZN42" s="31"/>
      <c r="VZO42" s="30"/>
      <c r="VZP42" s="31"/>
      <c r="VZQ42" s="30"/>
      <c r="VZR42" s="31"/>
      <c r="VZS42" s="30"/>
      <c r="VZT42" s="31"/>
      <c r="VZU42" s="30"/>
      <c r="VZV42" s="31"/>
      <c r="VZW42" s="30"/>
      <c r="VZX42" s="31"/>
      <c r="VZY42" s="30"/>
      <c r="VZZ42" s="31"/>
      <c r="WAA42" s="30"/>
      <c r="WAB42" s="31"/>
      <c r="WAC42" s="30"/>
      <c r="WAD42" s="31"/>
      <c r="WAE42" s="30"/>
      <c r="WAF42" s="31"/>
      <c r="WAG42" s="30"/>
      <c r="WAH42" s="31"/>
      <c r="WAI42" s="30"/>
      <c r="WAJ42" s="31"/>
      <c r="WAK42" s="30"/>
      <c r="WAL42" s="31"/>
      <c r="WAM42" s="30"/>
      <c r="WAN42" s="31"/>
      <c r="WAO42" s="30"/>
      <c r="WAP42" s="31"/>
      <c r="WAQ42" s="30"/>
      <c r="WAR42" s="31"/>
      <c r="WAS42" s="30"/>
      <c r="WAT42" s="31"/>
      <c r="WAU42" s="30"/>
      <c r="WAV42" s="31"/>
      <c r="WAW42" s="30"/>
      <c r="WAX42" s="31"/>
      <c r="WAY42" s="30"/>
      <c r="WAZ42" s="31"/>
      <c r="WBA42" s="30"/>
      <c r="WBB42" s="31"/>
      <c r="WBC42" s="30"/>
      <c r="WBD42" s="31"/>
      <c r="WBE42" s="30"/>
      <c r="WBF42" s="31"/>
      <c r="WBG42" s="30"/>
      <c r="WBH42" s="31"/>
      <c r="WBI42" s="30"/>
      <c r="WBJ42" s="31"/>
      <c r="WBK42" s="30"/>
      <c r="WBL42" s="31"/>
      <c r="WBM42" s="30"/>
      <c r="WBN42" s="31"/>
      <c r="WBO42" s="30"/>
      <c r="WBP42" s="31"/>
      <c r="WBQ42" s="30"/>
      <c r="WBR42" s="31"/>
      <c r="WBS42" s="30"/>
      <c r="WBT42" s="31"/>
      <c r="WBU42" s="30"/>
      <c r="WBV42" s="31"/>
      <c r="WBW42" s="30"/>
      <c r="WBX42" s="31"/>
      <c r="WBY42" s="30"/>
      <c r="WBZ42" s="31"/>
      <c r="WCA42" s="30"/>
      <c r="WCB42" s="31"/>
      <c r="WCC42" s="30"/>
      <c r="WCD42" s="31"/>
      <c r="WCE42" s="30"/>
      <c r="WCF42" s="31"/>
      <c r="WCG42" s="30"/>
      <c r="WCH42" s="31"/>
      <c r="WCI42" s="30"/>
      <c r="WCJ42" s="31"/>
      <c r="WCK42" s="30"/>
      <c r="WCL42" s="31"/>
      <c r="WCM42" s="30"/>
      <c r="WCN42" s="31"/>
      <c r="WCO42" s="30"/>
      <c r="WCP42" s="31"/>
      <c r="WCQ42" s="30"/>
      <c r="WCR42" s="31"/>
      <c r="WCS42" s="30"/>
      <c r="WCT42" s="31"/>
      <c r="WCU42" s="30"/>
      <c r="WCV42" s="31"/>
      <c r="WCW42" s="30"/>
      <c r="WCX42" s="31"/>
      <c r="WCY42" s="30"/>
      <c r="WCZ42" s="31"/>
      <c r="WDA42" s="30"/>
      <c r="WDB42" s="31"/>
      <c r="WDC42" s="30"/>
      <c r="WDD42" s="31"/>
      <c r="WDE42" s="30"/>
      <c r="WDF42" s="31"/>
      <c r="WDG42" s="30"/>
      <c r="WDH42" s="31"/>
      <c r="WDI42" s="30"/>
      <c r="WDJ42" s="31"/>
      <c r="WDK42" s="30"/>
      <c r="WDL42" s="31"/>
      <c r="WDM42" s="30"/>
      <c r="WDN42" s="31"/>
      <c r="WDO42" s="30"/>
      <c r="WDP42" s="31"/>
      <c r="WDQ42" s="30"/>
      <c r="WDR42" s="31"/>
      <c r="WDS42" s="30"/>
      <c r="WDT42" s="31"/>
      <c r="WDU42" s="30"/>
      <c r="WDV42" s="31"/>
      <c r="WDW42" s="30"/>
      <c r="WDX42" s="31"/>
      <c r="WDY42" s="30"/>
      <c r="WDZ42" s="31"/>
      <c r="WEA42" s="30"/>
      <c r="WEB42" s="31"/>
      <c r="WEC42" s="30"/>
      <c r="WED42" s="31"/>
      <c r="WEE42" s="30"/>
      <c r="WEF42" s="31"/>
      <c r="WEG42" s="30"/>
      <c r="WEH42" s="31"/>
      <c r="WEI42" s="30"/>
      <c r="WEJ42" s="31"/>
      <c r="WEK42" s="30"/>
      <c r="WEL42" s="31"/>
      <c r="WEM42" s="30"/>
      <c r="WEN42" s="31"/>
      <c r="WEO42" s="30"/>
      <c r="WEP42" s="31"/>
      <c r="WEQ42" s="30"/>
      <c r="WER42" s="31"/>
      <c r="WES42" s="30"/>
      <c r="WET42" s="31"/>
      <c r="WEU42" s="30"/>
      <c r="WEV42" s="31"/>
      <c r="WEW42" s="30"/>
      <c r="WEX42" s="31"/>
      <c r="WEY42" s="30"/>
      <c r="WEZ42" s="31"/>
      <c r="WFA42" s="30"/>
      <c r="WFB42" s="31"/>
      <c r="WFC42" s="30"/>
      <c r="WFD42" s="31"/>
      <c r="WFE42" s="30"/>
      <c r="WFF42" s="31"/>
      <c r="WFG42" s="30"/>
      <c r="WFH42" s="31"/>
      <c r="WFI42" s="30"/>
      <c r="WFJ42" s="31"/>
      <c r="WFK42" s="30"/>
      <c r="WFL42" s="31"/>
      <c r="WFM42" s="30"/>
      <c r="WFN42" s="31"/>
      <c r="WFO42" s="30"/>
      <c r="WFP42" s="31"/>
      <c r="WFQ42" s="30"/>
      <c r="WFR42" s="31"/>
      <c r="WFS42" s="30"/>
      <c r="WFT42" s="31"/>
      <c r="WFU42" s="30"/>
      <c r="WFV42" s="31"/>
      <c r="WFW42" s="30"/>
      <c r="WFX42" s="31"/>
      <c r="WFY42" s="30"/>
      <c r="WFZ42" s="31"/>
      <c r="WGA42" s="30"/>
      <c r="WGB42" s="31"/>
      <c r="WGC42" s="30"/>
      <c r="WGD42" s="31"/>
      <c r="WGE42" s="30"/>
      <c r="WGF42" s="31"/>
      <c r="WGG42" s="30"/>
      <c r="WGH42" s="31"/>
      <c r="WGI42" s="30"/>
      <c r="WGJ42" s="31"/>
      <c r="WGK42" s="30"/>
      <c r="WGL42" s="31"/>
      <c r="WGM42" s="30"/>
      <c r="WGN42" s="31"/>
      <c r="WGO42" s="30"/>
      <c r="WGP42" s="31"/>
      <c r="WGQ42" s="30"/>
      <c r="WGR42" s="31"/>
      <c r="WGS42" s="30"/>
      <c r="WGT42" s="31"/>
      <c r="WGU42" s="30"/>
      <c r="WGV42" s="31"/>
      <c r="WGW42" s="30"/>
      <c r="WGX42" s="31"/>
      <c r="WGY42" s="30"/>
      <c r="WGZ42" s="31"/>
      <c r="WHA42" s="30"/>
      <c r="WHB42" s="31"/>
      <c r="WHC42" s="30"/>
      <c r="WHD42" s="31"/>
      <c r="WHE42" s="30"/>
      <c r="WHF42" s="31"/>
      <c r="WHG42" s="30"/>
      <c r="WHH42" s="31"/>
      <c r="WHI42" s="30"/>
      <c r="WHJ42" s="31"/>
      <c r="WHK42" s="30"/>
      <c r="WHL42" s="31"/>
      <c r="WHM42" s="30"/>
      <c r="WHN42" s="31"/>
      <c r="WHO42" s="30"/>
      <c r="WHP42" s="31"/>
      <c r="WHQ42" s="30"/>
      <c r="WHR42" s="31"/>
      <c r="WHS42" s="30"/>
      <c r="WHT42" s="31"/>
      <c r="WHU42" s="30"/>
      <c r="WHV42" s="31"/>
      <c r="WHW42" s="30"/>
      <c r="WHX42" s="31"/>
      <c r="WHY42" s="30"/>
      <c r="WHZ42" s="31"/>
      <c r="WIA42" s="30"/>
      <c r="WIB42" s="31"/>
      <c r="WIC42" s="30"/>
      <c r="WID42" s="31"/>
      <c r="WIE42" s="30"/>
      <c r="WIF42" s="31"/>
      <c r="WIG42" s="30"/>
      <c r="WIH42" s="31"/>
      <c r="WII42" s="30"/>
      <c r="WIJ42" s="31"/>
      <c r="WIK42" s="30"/>
      <c r="WIL42" s="31"/>
      <c r="WIM42" s="30"/>
      <c r="WIN42" s="31"/>
      <c r="WIO42" s="30"/>
      <c r="WIP42" s="31"/>
      <c r="WIQ42" s="30"/>
      <c r="WIR42" s="31"/>
      <c r="WIS42" s="30"/>
      <c r="WIT42" s="31"/>
      <c r="WIU42" s="30"/>
      <c r="WIV42" s="31"/>
      <c r="WIW42" s="30"/>
      <c r="WIX42" s="31"/>
      <c r="WIY42" s="30"/>
      <c r="WIZ42" s="31"/>
      <c r="WJA42" s="30"/>
      <c r="WJB42" s="31"/>
      <c r="WJC42" s="30"/>
      <c r="WJD42" s="31"/>
      <c r="WJE42" s="30"/>
      <c r="WJF42" s="31"/>
      <c r="WJG42" s="30"/>
      <c r="WJH42" s="31"/>
      <c r="WJI42" s="30"/>
      <c r="WJJ42" s="31"/>
      <c r="WJK42" s="30"/>
      <c r="WJL42" s="31"/>
      <c r="WJM42" s="30"/>
      <c r="WJN42" s="31"/>
      <c r="WJO42" s="30"/>
      <c r="WJP42" s="31"/>
      <c r="WJQ42" s="30"/>
      <c r="WJR42" s="31"/>
      <c r="WJS42" s="30"/>
      <c r="WJT42" s="31"/>
      <c r="WJU42" s="30"/>
      <c r="WJV42" s="31"/>
      <c r="WJW42" s="30"/>
      <c r="WJX42" s="31"/>
      <c r="WJY42" s="30"/>
      <c r="WJZ42" s="31"/>
      <c r="WKA42" s="30"/>
      <c r="WKB42" s="31"/>
      <c r="WKC42" s="30"/>
      <c r="WKD42" s="31"/>
      <c r="WKE42" s="30"/>
      <c r="WKF42" s="31"/>
      <c r="WKG42" s="30"/>
      <c r="WKH42" s="31"/>
      <c r="WKI42" s="30"/>
      <c r="WKJ42" s="31"/>
      <c r="WKK42" s="30"/>
      <c r="WKL42" s="31"/>
      <c r="WKM42" s="30"/>
      <c r="WKN42" s="31"/>
      <c r="WKO42" s="30"/>
      <c r="WKP42" s="31"/>
      <c r="WKQ42" s="30"/>
      <c r="WKR42" s="31"/>
      <c r="WKS42" s="30"/>
      <c r="WKT42" s="31"/>
      <c r="WKU42" s="30"/>
      <c r="WKV42" s="31"/>
      <c r="WKW42" s="30"/>
      <c r="WKX42" s="31"/>
      <c r="WKY42" s="30"/>
      <c r="WKZ42" s="31"/>
      <c r="WLA42" s="30"/>
      <c r="WLB42" s="31"/>
      <c r="WLC42" s="30"/>
      <c r="WLD42" s="31"/>
      <c r="WLE42" s="30"/>
      <c r="WLF42" s="31"/>
      <c r="WLG42" s="30"/>
      <c r="WLH42" s="31"/>
      <c r="WLI42" s="30"/>
      <c r="WLJ42" s="31"/>
      <c r="WLK42" s="30"/>
      <c r="WLL42" s="31"/>
      <c r="WLM42" s="30"/>
      <c r="WLN42" s="31"/>
      <c r="WLO42" s="30"/>
      <c r="WLP42" s="31"/>
      <c r="WLQ42" s="30"/>
      <c r="WLR42" s="31"/>
      <c r="WLS42" s="30"/>
      <c r="WLT42" s="31"/>
      <c r="WLU42" s="30"/>
      <c r="WLV42" s="31"/>
      <c r="WLW42" s="30"/>
      <c r="WLX42" s="31"/>
      <c r="WLY42" s="30"/>
      <c r="WLZ42" s="31"/>
      <c r="WMA42" s="30"/>
      <c r="WMB42" s="31"/>
      <c r="WMC42" s="30"/>
      <c r="WMD42" s="31"/>
      <c r="WME42" s="30"/>
      <c r="WMF42" s="31"/>
      <c r="WMG42" s="30"/>
      <c r="WMH42" s="31"/>
      <c r="WMI42" s="30"/>
      <c r="WMJ42" s="31"/>
      <c r="WMK42" s="30"/>
      <c r="WML42" s="31"/>
      <c r="WMM42" s="30"/>
      <c r="WMN42" s="31"/>
      <c r="WMO42" s="30"/>
      <c r="WMP42" s="31"/>
      <c r="WMQ42" s="30"/>
      <c r="WMR42" s="31"/>
      <c r="WMS42" s="30"/>
      <c r="WMT42" s="31"/>
      <c r="WMU42" s="30"/>
      <c r="WMV42" s="31"/>
      <c r="WMW42" s="30"/>
      <c r="WMX42" s="31"/>
      <c r="WMY42" s="30"/>
      <c r="WMZ42" s="31"/>
      <c r="WNA42" s="30"/>
      <c r="WNB42" s="31"/>
      <c r="WNC42" s="30"/>
      <c r="WND42" s="31"/>
      <c r="WNE42" s="30"/>
      <c r="WNF42" s="31"/>
      <c r="WNG42" s="30"/>
      <c r="WNH42" s="31"/>
      <c r="WNI42" s="30"/>
      <c r="WNJ42" s="31"/>
      <c r="WNK42" s="30"/>
      <c r="WNL42" s="31"/>
      <c r="WNM42" s="30"/>
      <c r="WNN42" s="31"/>
      <c r="WNO42" s="30"/>
      <c r="WNP42" s="31"/>
      <c r="WNQ42" s="30"/>
      <c r="WNR42" s="31"/>
      <c r="WNS42" s="30"/>
      <c r="WNT42" s="31"/>
      <c r="WNU42" s="30"/>
      <c r="WNV42" s="31"/>
      <c r="WNW42" s="30"/>
      <c r="WNX42" s="31"/>
      <c r="WNY42" s="30"/>
      <c r="WNZ42" s="31"/>
      <c r="WOA42" s="30"/>
      <c r="WOB42" s="31"/>
      <c r="WOC42" s="30"/>
      <c r="WOD42" s="31"/>
      <c r="WOE42" s="30"/>
      <c r="WOF42" s="31"/>
      <c r="WOG42" s="30"/>
      <c r="WOH42" s="31"/>
      <c r="WOI42" s="30"/>
      <c r="WOJ42" s="31"/>
      <c r="WOK42" s="30"/>
      <c r="WOL42" s="31"/>
      <c r="WOM42" s="30"/>
      <c r="WON42" s="31"/>
      <c r="WOO42" s="30"/>
      <c r="WOP42" s="31"/>
      <c r="WOQ42" s="30"/>
      <c r="WOR42" s="31"/>
      <c r="WOS42" s="30"/>
      <c r="WOT42" s="31"/>
      <c r="WOU42" s="30"/>
      <c r="WOV42" s="31"/>
      <c r="WOW42" s="30"/>
      <c r="WOX42" s="31"/>
      <c r="WOY42" s="30"/>
      <c r="WOZ42" s="31"/>
      <c r="WPA42" s="30"/>
      <c r="WPB42" s="31"/>
      <c r="WPC42" s="30"/>
      <c r="WPD42" s="31"/>
      <c r="WPE42" s="30"/>
      <c r="WPF42" s="31"/>
      <c r="WPG42" s="30"/>
      <c r="WPH42" s="31"/>
      <c r="WPI42" s="30"/>
      <c r="WPJ42" s="31"/>
      <c r="WPK42" s="30"/>
      <c r="WPL42" s="31"/>
      <c r="WPM42" s="30"/>
      <c r="WPN42" s="31"/>
      <c r="WPO42" s="30"/>
      <c r="WPP42" s="31"/>
      <c r="WPQ42" s="30"/>
      <c r="WPR42" s="31"/>
      <c r="WPS42" s="30"/>
      <c r="WPT42" s="31"/>
      <c r="WPU42" s="30"/>
      <c r="WPV42" s="31"/>
      <c r="WPW42" s="30"/>
      <c r="WPX42" s="31"/>
      <c r="WPY42" s="30"/>
      <c r="WPZ42" s="31"/>
      <c r="WQA42" s="30"/>
      <c r="WQB42" s="31"/>
      <c r="WQC42" s="30"/>
      <c r="WQD42" s="31"/>
      <c r="WQE42" s="30"/>
      <c r="WQF42" s="31"/>
      <c r="WQG42" s="30"/>
      <c r="WQH42" s="31"/>
      <c r="WQI42" s="30"/>
      <c r="WQJ42" s="31"/>
      <c r="WQK42" s="30"/>
      <c r="WQL42" s="31"/>
      <c r="WQM42" s="30"/>
      <c r="WQN42" s="31"/>
      <c r="WQO42" s="30"/>
      <c r="WQP42" s="31"/>
      <c r="WQQ42" s="30"/>
      <c r="WQR42" s="31"/>
      <c r="WQS42" s="30"/>
      <c r="WQT42" s="31"/>
      <c r="WQU42" s="30"/>
      <c r="WQV42" s="31"/>
      <c r="WQW42" s="30"/>
      <c r="WQX42" s="31"/>
      <c r="WQY42" s="30"/>
      <c r="WQZ42" s="31"/>
      <c r="WRA42" s="30"/>
      <c r="WRB42" s="31"/>
      <c r="WRC42" s="30"/>
      <c r="WRD42" s="31"/>
      <c r="WRE42" s="30"/>
      <c r="WRF42" s="31"/>
      <c r="WRG42" s="30"/>
      <c r="WRH42" s="31"/>
      <c r="WRI42" s="30"/>
      <c r="WRJ42" s="31"/>
      <c r="WRK42" s="30"/>
      <c r="WRL42" s="31"/>
      <c r="WRM42" s="30"/>
      <c r="WRN42" s="31"/>
      <c r="WRO42" s="30"/>
      <c r="WRP42" s="31"/>
      <c r="WRQ42" s="30"/>
      <c r="WRR42" s="31"/>
      <c r="WRS42" s="30"/>
      <c r="WRT42" s="31"/>
      <c r="WRU42" s="30"/>
      <c r="WRV42" s="31"/>
      <c r="WRW42" s="30"/>
      <c r="WRX42" s="31"/>
      <c r="WRY42" s="30"/>
      <c r="WRZ42" s="31"/>
      <c r="WSA42" s="30"/>
      <c r="WSB42" s="31"/>
      <c r="WSC42" s="30"/>
      <c r="WSD42" s="31"/>
      <c r="WSE42" s="30"/>
      <c r="WSF42" s="31"/>
      <c r="WSG42" s="30"/>
      <c r="WSH42" s="31"/>
      <c r="WSI42" s="30"/>
      <c r="WSJ42" s="31"/>
      <c r="WSK42" s="30"/>
      <c r="WSL42" s="31"/>
      <c r="WSM42" s="30"/>
      <c r="WSN42" s="31"/>
      <c r="WSO42" s="30"/>
      <c r="WSP42" s="31"/>
      <c r="WSQ42" s="30"/>
      <c r="WSR42" s="31"/>
      <c r="WSS42" s="30"/>
      <c r="WST42" s="31"/>
      <c r="WSU42" s="30"/>
      <c r="WSV42" s="31"/>
      <c r="WSW42" s="30"/>
      <c r="WSX42" s="31"/>
      <c r="WSY42" s="30"/>
      <c r="WSZ42" s="31"/>
      <c r="WTA42" s="30"/>
      <c r="WTB42" s="31"/>
      <c r="WTC42" s="30"/>
      <c r="WTD42" s="31"/>
      <c r="WTE42" s="30"/>
      <c r="WTF42" s="31"/>
      <c r="WTG42" s="30"/>
      <c r="WTH42" s="31"/>
      <c r="WTI42" s="30"/>
      <c r="WTJ42" s="31"/>
      <c r="WTK42" s="30"/>
      <c r="WTL42" s="31"/>
      <c r="WTM42" s="30"/>
      <c r="WTN42" s="31"/>
      <c r="WTO42" s="30"/>
      <c r="WTP42" s="31"/>
      <c r="WTQ42" s="30"/>
      <c r="WTR42" s="31"/>
      <c r="WTS42" s="30"/>
      <c r="WTT42" s="31"/>
      <c r="WTU42" s="30"/>
      <c r="WTV42" s="31"/>
      <c r="WTW42" s="30"/>
      <c r="WTX42" s="31"/>
      <c r="WTY42" s="30"/>
      <c r="WTZ42" s="31"/>
      <c r="WUA42" s="30"/>
      <c r="WUB42" s="31"/>
      <c r="WUC42" s="30"/>
      <c r="WUD42" s="31"/>
      <c r="WUE42" s="30"/>
      <c r="WUF42" s="31"/>
      <c r="WUG42" s="30"/>
      <c r="WUH42" s="31"/>
      <c r="WUI42" s="30"/>
      <c r="WUJ42" s="31"/>
      <c r="WUK42" s="30"/>
      <c r="WUL42" s="31"/>
      <c r="WUM42" s="30"/>
      <c r="WUN42" s="31"/>
      <c r="WUO42" s="30"/>
      <c r="WUP42" s="31"/>
      <c r="WUQ42" s="30"/>
      <c r="WUR42" s="31"/>
      <c r="WUS42" s="30"/>
      <c r="WUT42" s="31"/>
      <c r="WUU42" s="30"/>
      <c r="WUV42" s="31"/>
      <c r="WUW42" s="30"/>
      <c r="WUX42" s="31"/>
      <c r="WUY42" s="30"/>
      <c r="WUZ42" s="31"/>
      <c r="WVA42" s="30"/>
      <c r="WVB42" s="31"/>
      <c r="WVC42" s="30"/>
      <c r="WVD42" s="31"/>
      <c r="WVE42" s="30"/>
      <c r="WVF42" s="31"/>
      <c r="WVG42" s="30"/>
      <c r="WVH42" s="31"/>
      <c r="WVI42" s="30"/>
      <c r="WVJ42" s="31"/>
      <c r="WVK42" s="30"/>
      <c r="WVL42" s="31"/>
      <c r="WVM42" s="30"/>
      <c r="WVN42" s="31"/>
      <c r="WVO42" s="30"/>
      <c r="WVP42" s="31"/>
      <c r="WVQ42" s="30"/>
      <c r="WVR42" s="31"/>
      <c r="WVS42" s="30"/>
      <c r="WVT42" s="31"/>
      <c r="WVU42" s="30"/>
      <c r="WVV42" s="31"/>
      <c r="WVW42" s="30"/>
      <c r="WVX42" s="31"/>
      <c r="WVY42" s="30"/>
      <c r="WVZ42" s="31"/>
      <c r="WWA42" s="30"/>
      <c r="WWB42" s="31"/>
      <c r="WWC42" s="30"/>
      <c r="WWD42" s="31"/>
      <c r="WWE42" s="30"/>
      <c r="WWF42" s="31"/>
      <c r="WWG42" s="30"/>
      <c r="WWH42" s="31"/>
      <c r="WWI42" s="30"/>
      <c r="WWJ42" s="31"/>
      <c r="WWK42" s="30"/>
      <c r="WWL42" s="31"/>
      <c r="WWM42" s="30"/>
      <c r="WWN42" s="31"/>
      <c r="WWO42" s="30"/>
      <c r="WWP42" s="31"/>
      <c r="WWQ42" s="30"/>
      <c r="WWR42" s="31"/>
      <c r="WWS42" s="30"/>
      <c r="WWT42" s="31"/>
      <c r="WWU42" s="30"/>
      <c r="WWV42" s="31"/>
      <c r="WWW42" s="30"/>
      <c r="WWX42" s="31"/>
      <c r="WWY42" s="30"/>
      <c r="WWZ42" s="31"/>
      <c r="WXA42" s="30"/>
      <c r="WXB42" s="31"/>
      <c r="WXC42" s="30"/>
      <c r="WXD42" s="31"/>
      <c r="WXE42" s="30"/>
      <c r="WXF42" s="31"/>
      <c r="WXG42" s="30"/>
      <c r="WXH42" s="31"/>
      <c r="WXI42" s="30"/>
      <c r="WXJ42" s="31"/>
      <c r="WXK42" s="30"/>
      <c r="WXL42" s="31"/>
      <c r="WXM42" s="30"/>
      <c r="WXN42" s="31"/>
      <c r="WXO42" s="30"/>
      <c r="WXP42" s="31"/>
      <c r="WXQ42" s="30"/>
      <c r="WXR42" s="31"/>
      <c r="WXS42" s="30"/>
      <c r="WXT42" s="31"/>
      <c r="WXU42" s="30"/>
      <c r="WXV42" s="31"/>
      <c r="WXW42" s="30"/>
      <c r="WXX42" s="31"/>
      <c r="WXY42" s="30"/>
      <c r="WXZ42" s="31"/>
      <c r="WYA42" s="30"/>
      <c r="WYB42" s="31"/>
      <c r="WYC42" s="30"/>
      <c r="WYD42" s="31"/>
      <c r="WYE42" s="30"/>
      <c r="WYF42" s="31"/>
      <c r="WYG42" s="30"/>
      <c r="WYH42" s="31"/>
      <c r="WYI42" s="30"/>
      <c r="WYJ42" s="31"/>
      <c r="WYK42" s="30"/>
      <c r="WYL42" s="31"/>
      <c r="WYM42" s="30"/>
      <c r="WYN42" s="31"/>
      <c r="WYO42" s="30"/>
      <c r="WYP42" s="31"/>
      <c r="WYQ42" s="30"/>
      <c r="WYR42" s="31"/>
      <c r="WYS42" s="30"/>
      <c r="WYT42" s="31"/>
      <c r="WYU42" s="30"/>
      <c r="WYV42" s="31"/>
      <c r="WYW42" s="30"/>
      <c r="WYX42" s="31"/>
      <c r="WYY42" s="30"/>
      <c r="WYZ42" s="31"/>
      <c r="WZA42" s="30"/>
      <c r="WZB42" s="31"/>
      <c r="WZC42" s="30"/>
      <c r="WZD42" s="31"/>
      <c r="WZE42" s="30"/>
      <c r="WZF42" s="31"/>
      <c r="WZG42" s="30"/>
      <c r="WZH42" s="31"/>
      <c r="WZI42" s="30"/>
      <c r="WZJ42" s="31"/>
      <c r="WZK42" s="30"/>
      <c r="WZL42" s="31"/>
      <c r="WZM42" s="30"/>
      <c r="WZN42" s="31"/>
      <c r="WZO42" s="30"/>
      <c r="WZP42" s="31"/>
      <c r="WZQ42" s="30"/>
      <c r="WZR42" s="31"/>
      <c r="WZS42" s="30"/>
      <c r="WZT42" s="31"/>
      <c r="WZU42" s="30"/>
      <c r="WZV42" s="31"/>
      <c r="WZW42" s="30"/>
      <c r="WZX42" s="31"/>
      <c r="WZY42" s="30"/>
      <c r="WZZ42" s="31"/>
      <c r="XAA42" s="30"/>
      <c r="XAB42" s="31"/>
      <c r="XAC42" s="30"/>
      <c r="XAD42" s="31"/>
      <c r="XAE42" s="30"/>
      <c r="XAF42" s="31"/>
      <c r="XAG42" s="30"/>
      <c r="XAH42" s="31"/>
      <c r="XAI42" s="30"/>
      <c r="XAJ42" s="31"/>
      <c r="XAK42" s="30"/>
      <c r="XAL42" s="31"/>
      <c r="XAM42" s="30"/>
      <c r="XAN42" s="31"/>
      <c r="XAO42" s="30"/>
      <c r="XAP42" s="31"/>
      <c r="XAQ42" s="30"/>
      <c r="XAR42" s="31"/>
      <c r="XAS42" s="30"/>
      <c r="XAT42" s="31"/>
      <c r="XAU42" s="30"/>
      <c r="XAV42" s="31"/>
      <c r="XAW42" s="30"/>
      <c r="XAX42" s="31"/>
      <c r="XAY42" s="30"/>
      <c r="XAZ42" s="31"/>
      <c r="XBA42" s="30"/>
      <c r="XBB42" s="31"/>
      <c r="XBC42" s="30"/>
      <c r="XBD42" s="31"/>
      <c r="XBE42" s="30"/>
      <c r="XBF42" s="31"/>
      <c r="XBG42" s="30"/>
      <c r="XBH42" s="31"/>
      <c r="XBI42" s="30"/>
      <c r="XBJ42" s="31"/>
      <c r="XBK42" s="30"/>
      <c r="XBL42" s="31"/>
      <c r="XBM42" s="30"/>
      <c r="XBN42" s="31"/>
      <c r="XBO42" s="30"/>
      <c r="XBP42" s="31"/>
      <c r="XBQ42" s="30"/>
      <c r="XBR42" s="31"/>
      <c r="XBS42" s="30"/>
      <c r="XBT42" s="31"/>
      <c r="XBU42" s="30"/>
      <c r="XBV42" s="31"/>
      <c r="XBW42" s="30"/>
      <c r="XBX42" s="31"/>
      <c r="XBY42" s="30"/>
      <c r="XBZ42" s="31"/>
      <c r="XCA42" s="30"/>
      <c r="XCB42" s="31"/>
      <c r="XCC42" s="30"/>
      <c r="XCD42" s="31"/>
      <c r="XCE42" s="30"/>
      <c r="XCF42" s="31"/>
      <c r="XCG42" s="30"/>
      <c r="XCH42" s="31"/>
      <c r="XCI42" s="30"/>
      <c r="XCJ42" s="31"/>
      <c r="XCK42" s="30"/>
      <c r="XCL42" s="31"/>
      <c r="XCM42" s="30"/>
      <c r="XCN42" s="31"/>
      <c r="XCO42" s="30"/>
      <c r="XCP42" s="31"/>
      <c r="XCQ42" s="30"/>
      <c r="XCR42" s="31"/>
      <c r="XCS42" s="30"/>
      <c r="XCT42" s="31"/>
      <c r="XCU42" s="30"/>
      <c r="XCV42" s="31"/>
      <c r="XCW42" s="30"/>
      <c r="XCX42" s="31"/>
      <c r="XCY42" s="30"/>
      <c r="XCZ42" s="31"/>
      <c r="XDA42" s="30"/>
      <c r="XDB42" s="31"/>
      <c r="XDC42" s="30"/>
      <c r="XDD42" s="31"/>
      <c r="XDE42" s="30"/>
      <c r="XDF42" s="31"/>
      <c r="XDG42" s="30"/>
      <c r="XDH42" s="31"/>
      <c r="XDI42" s="30"/>
      <c r="XDJ42" s="31"/>
      <c r="XDK42" s="30"/>
      <c r="XDL42" s="31"/>
      <c r="XDM42" s="30"/>
      <c r="XDN42" s="31"/>
      <c r="XDO42" s="30"/>
      <c r="XDP42" s="31"/>
      <c r="XDQ42" s="30"/>
      <c r="XDR42" s="31"/>
      <c r="XDS42" s="30"/>
      <c r="XDT42" s="31"/>
      <c r="XDU42" s="30"/>
      <c r="XDV42" s="31"/>
      <c r="XDW42" s="30"/>
      <c r="XDX42" s="31"/>
      <c r="XDY42" s="30"/>
      <c r="XDZ42" s="31"/>
      <c r="XEA42" s="30"/>
      <c r="XEB42" s="31"/>
      <c r="XEC42" s="30"/>
      <c r="XED42" s="31"/>
      <c r="XEE42" s="30"/>
      <c r="XEF42" s="31"/>
      <c r="XEG42" s="30"/>
      <c r="XEH42" s="31"/>
      <c r="XEI42" s="30"/>
      <c r="XEJ42" s="31"/>
      <c r="XEK42" s="30"/>
      <c r="XEL42" s="31"/>
      <c r="XEM42" s="30"/>
      <c r="XEN42" s="31"/>
      <c r="XEO42" s="30"/>
      <c r="XEP42" s="31"/>
      <c r="XEQ42" s="30"/>
      <c r="XER42" s="31"/>
      <c r="XES42" s="30"/>
      <c r="XET42" s="31"/>
      <c r="XEU42" s="30"/>
      <c r="XEV42" s="31"/>
      <c r="XEW42" s="30"/>
      <c r="XEX42" s="31"/>
      <c r="XEY42" s="30"/>
      <c r="XEZ42" s="31"/>
      <c r="XFA42" s="30"/>
      <c r="XFB42" s="31"/>
      <c r="XFC42" s="30"/>
    </row>
    <row r="43" spans="2:16383" s="28" customFormat="1" ht="56" customHeight="1" thickBot="1">
      <c r="B43" s="258"/>
      <c r="C43" s="217"/>
      <c r="D43" s="34"/>
      <c r="E43" s="450" t="s">
        <v>195</v>
      </c>
      <c r="F43" s="636">
        <f>F41-INDEX(神经网络!$F$10:$BN$70,MATCH(ROUND(O43*2,1)/2,神经网络!$D$10:$D$70,0),MATCH(ROUND(O42*2,1)/2,神经网络!$F$8:$BN$8,0))</f>
        <v>-0.33436149224991407</v>
      </c>
      <c r="G43" s="637"/>
      <c r="H43" s="458">
        <f>X47</f>
        <v>0.20852539428058725</v>
      </c>
      <c r="I43" s="258" t="s">
        <v>196</v>
      </c>
      <c r="J43" s="31"/>
      <c r="K43" s="34"/>
      <c r="L43" s="197" t="s">
        <v>130</v>
      </c>
      <c r="M43" s="199">
        <f>D46</f>
        <v>-0.20872250589034727</v>
      </c>
      <c r="N43" s="197" t="s">
        <v>135</v>
      </c>
      <c r="O43" s="199">
        <f>_xlfn.IFS(X47=W47,V47,X47=W48,V48,X47=W49,V49,X47=W50,V50,TRUE,0)</f>
        <v>-0.10759570683957953</v>
      </c>
      <c r="P43" s="197" t="s">
        <v>193</v>
      </c>
      <c r="Q43" s="199">
        <f>AVERAGE(M43,O43)</f>
        <v>-0.15815910636496339</v>
      </c>
      <c r="R43" s="34"/>
      <c r="S43" s="629"/>
      <c r="T43" s="630"/>
      <c r="U43" s="631"/>
      <c r="V43" s="34"/>
      <c r="W43" s="621"/>
      <c r="X43" s="622"/>
      <c r="Y43" s="34"/>
      <c r="Z43" s="31"/>
      <c r="AA43" s="30"/>
      <c r="AB43" s="31"/>
      <c r="AC43" s="476"/>
      <c r="AD43" s="476"/>
      <c r="AE43" s="30"/>
      <c r="AF43" s="31"/>
      <c r="AG43" s="30"/>
      <c r="AH43" s="31"/>
      <c r="AI43" s="30"/>
      <c r="AJ43" s="31"/>
      <c r="AK43" s="30"/>
      <c r="AL43" s="31"/>
      <c r="AM43" s="30"/>
      <c r="AN43" s="31"/>
      <c r="AO43" s="30"/>
      <c r="AP43" s="31"/>
      <c r="AQ43" s="30"/>
      <c r="AR43" s="31"/>
      <c r="AS43" s="30"/>
      <c r="AT43" s="31"/>
      <c r="AU43" s="30"/>
      <c r="AV43" s="31"/>
      <c r="AW43" s="30"/>
      <c r="AX43" s="31"/>
      <c r="AY43" s="30"/>
      <c r="AZ43" s="31"/>
      <c r="BA43" s="30"/>
      <c r="BB43" s="31"/>
      <c r="BC43" s="30"/>
      <c r="BD43" s="31"/>
      <c r="BE43" s="30"/>
      <c r="BF43" s="31"/>
      <c r="BG43" s="30"/>
      <c r="BH43" s="31"/>
      <c r="BI43" s="30"/>
      <c r="BJ43" s="31"/>
      <c r="BK43" s="30"/>
      <c r="BL43" s="31"/>
      <c r="BM43" s="30"/>
      <c r="BN43" s="31"/>
      <c r="BO43" s="30"/>
      <c r="BP43" s="31"/>
      <c r="BQ43" s="30"/>
      <c r="BR43" s="31"/>
      <c r="BS43" s="30"/>
      <c r="BT43" s="31"/>
      <c r="BU43" s="30"/>
      <c r="BV43" s="31"/>
      <c r="BW43" s="30"/>
      <c r="BX43" s="31"/>
      <c r="BY43" s="30"/>
      <c r="BZ43" s="31"/>
      <c r="CA43" s="30"/>
      <c r="CB43" s="31"/>
      <c r="CC43" s="30"/>
      <c r="CD43" s="31"/>
      <c r="CE43" s="30"/>
      <c r="CF43" s="31"/>
      <c r="CG43" s="30"/>
      <c r="CH43" s="31"/>
      <c r="CI43" s="30"/>
      <c r="CJ43" s="31"/>
      <c r="CK43" s="30"/>
      <c r="CL43" s="31"/>
      <c r="CM43" s="30"/>
      <c r="CN43" s="31"/>
      <c r="CO43" s="30"/>
      <c r="CP43" s="31"/>
      <c r="CQ43" s="30"/>
      <c r="CR43" s="31"/>
      <c r="CS43" s="30"/>
      <c r="CT43" s="31"/>
      <c r="CU43" s="30"/>
      <c r="CV43" s="31"/>
      <c r="CW43" s="30"/>
      <c r="CX43" s="31"/>
      <c r="CY43" s="30"/>
      <c r="CZ43" s="31"/>
      <c r="DA43" s="30"/>
      <c r="DB43" s="31"/>
      <c r="DC43" s="30"/>
      <c r="DD43" s="31"/>
      <c r="DE43" s="30"/>
      <c r="DF43" s="31"/>
      <c r="DG43" s="30"/>
      <c r="DH43" s="31"/>
      <c r="DI43" s="30"/>
      <c r="DJ43" s="31"/>
      <c r="DK43" s="30"/>
      <c r="DL43" s="31"/>
      <c r="DM43" s="30"/>
      <c r="DN43" s="31"/>
      <c r="DO43" s="30"/>
      <c r="DP43" s="31"/>
      <c r="DQ43" s="30"/>
      <c r="DR43" s="31"/>
      <c r="DS43" s="30"/>
      <c r="DT43" s="31"/>
      <c r="DU43" s="30"/>
      <c r="DV43" s="31"/>
      <c r="DW43" s="30"/>
      <c r="DX43" s="31"/>
      <c r="DY43" s="30"/>
      <c r="DZ43" s="31"/>
      <c r="EA43" s="30"/>
      <c r="EB43" s="31"/>
      <c r="EC43" s="30"/>
      <c r="ED43" s="31"/>
      <c r="EE43" s="30"/>
      <c r="EF43" s="31"/>
      <c r="EG43" s="30"/>
      <c r="EH43" s="31"/>
      <c r="EI43" s="30"/>
      <c r="EJ43" s="31"/>
      <c r="EK43" s="30"/>
      <c r="EL43" s="31"/>
      <c r="EM43" s="30"/>
      <c r="EN43" s="31"/>
      <c r="EO43" s="30"/>
      <c r="EP43" s="31"/>
      <c r="EQ43" s="30"/>
      <c r="ER43" s="31"/>
      <c r="ES43" s="30"/>
      <c r="ET43" s="31"/>
      <c r="EU43" s="30"/>
      <c r="EV43" s="31"/>
      <c r="EW43" s="30"/>
      <c r="EX43" s="31"/>
      <c r="EY43" s="30"/>
      <c r="EZ43" s="31"/>
      <c r="FA43" s="30"/>
      <c r="FB43" s="31"/>
      <c r="FC43" s="30"/>
      <c r="FD43" s="31"/>
      <c r="FE43" s="30"/>
      <c r="FF43" s="31"/>
      <c r="FG43" s="30"/>
      <c r="FH43" s="31"/>
      <c r="FI43" s="30"/>
      <c r="FJ43" s="31"/>
      <c r="FK43" s="30"/>
      <c r="FL43" s="31"/>
      <c r="FM43" s="30"/>
      <c r="FN43" s="31"/>
      <c r="FO43" s="30"/>
      <c r="FP43" s="31"/>
      <c r="FQ43" s="30"/>
      <c r="FR43" s="31"/>
      <c r="FS43" s="30"/>
      <c r="FT43" s="31"/>
      <c r="FU43" s="30"/>
      <c r="FV43" s="31"/>
      <c r="FW43" s="30"/>
      <c r="FX43" s="31"/>
      <c r="FY43" s="30"/>
      <c r="FZ43" s="31"/>
      <c r="GA43" s="30"/>
      <c r="GB43" s="31"/>
      <c r="GC43" s="30"/>
      <c r="GD43" s="31"/>
      <c r="GE43" s="30"/>
      <c r="GF43" s="31"/>
      <c r="GG43" s="30"/>
      <c r="GH43" s="31"/>
      <c r="GI43" s="30"/>
      <c r="GJ43" s="31"/>
      <c r="GK43" s="30"/>
      <c r="GL43" s="31"/>
      <c r="GM43" s="30"/>
      <c r="GN43" s="31"/>
      <c r="GO43" s="30"/>
      <c r="GP43" s="31"/>
      <c r="GQ43" s="30"/>
      <c r="GR43" s="31"/>
      <c r="GS43" s="30"/>
      <c r="GT43" s="31"/>
      <c r="GU43" s="30"/>
      <c r="GV43" s="31"/>
      <c r="GW43" s="30"/>
      <c r="GX43" s="31"/>
      <c r="GY43" s="30"/>
      <c r="GZ43" s="31"/>
      <c r="HA43" s="30"/>
      <c r="HB43" s="31"/>
      <c r="HC43" s="30"/>
      <c r="HD43" s="31"/>
      <c r="HE43" s="30"/>
      <c r="HF43" s="31"/>
      <c r="HG43" s="30"/>
      <c r="HH43" s="31"/>
      <c r="HI43" s="30"/>
      <c r="HJ43" s="31"/>
      <c r="HK43" s="30"/>
      <c r="HL43" s="31"/>
      <c r="HM43" s="30"/>
      <c r="HN43" s="31"/>
      <c r="HO43" s="30"/>
      <c r="HP43" s="31"/>
      <c r="HQ43" s="30"/>
      <c r="HR43" s="31"/>
      <c r="HS43" s="30"/>
      <c r="HT43" s="31"/>
      <c r="HU43" s="30"/>
      <c r="HV43" s="31"/>
      <c r="HW43" s="30"/>
      <c r="HX43" s="31"/>
      <c r="HY43" s="30"/>
      <c r="HZ43" s="31"/>
      <c r="IA43" s="30"/>
      <c r="IB43" s="31"/>
      <c r="IC43" s="30"/>
      <c r="ID43" s="31"/>
      <c r="IE43" s="30"/>
      <c r="IF43" s="31"/>
      <c r="IG43" s="30"/>
      <c r="IH43" s="31"/>
      <c r="II43" s="30"/>
      <c r="IJ43" s="31"/>
      <c r="IK43" s="30"/>
      <c r="IL43" s="31"/>
      <c r="IM43" s="30"/>
      <c r="IN43" s="31"/>
      <c r="IO43" s="30"/>
      <c r="IP43" s="31"/>
      <c r="IQ43" s="30"/>
      <c r="IR43" s="31"/>
      <c r="IS43" s="30"/>
      <c r="IT43" s="31"/>
      <c r="IU43" s="30"/>
      <c r="IV43" s="31"/>
      <c r="IW43" s="30"/>
      <c r="IX43" s="31"/>
      <c r="IY43" s="30"/>
      <c r="IZ43" s="31"/>
      <c r="JA43" s="30"/>
      <c r="JB43" s="31"/>
      <c r="JC43" s="30"/>
      <c r="JD43" s="31"/>
      <c r="JE43" s="30"/>
      <c r="JF43" s="31"/>
      <c r="JG43" s="30"/>
      <c r="JH43" s="31"/>
      <c r="JI43" s="30"/>
      <c r="JJ43" s="31"/>
      <c r="JK43" s="30"/>
      <c r="JL43" s="31"/>
      <c r="JM43" s="30"/>
      <c r="JN43" s="31"/>
      <c r="JO43" s="30"/>
      <c r="JP43" s="31"/>
      <c r="JQ43" s="30"/>
      <c r="JR43" s="31"/>
      <c r="JS43" s="30"/>
      <c r="JT43" s="31"/>
      <c r="JU43" s="30"/>
      <c r="JV43" s="31"/>
      <c r="JW43" s="30"/>
      <c r="JX43" s="31"/>
      <c r="JY43" s="30"/>
      <c r="JZ43" s="31"/>
      <c r="KA43" s="30"/>
      <c r="KB43" s="31"/>
      <c r="KC43" s="30"/>
      <c r="KD43" s="31"/>
      <c r="KE43" s="30"/>
      <c r="KF43" s="31"/>
      <c r="KG43" s="30"/>
      <c r="KH43" s="31"/>
      <c r="KI43" s="30"/>
      <c r="KJ43" s="31"/>
      <c r="KK43" s="30"/>
      <c r="KL43" s="31"/>
      <c r="KM43" s="30"/>
      <c r="KN43" s="31"/>
      <c r="KO43" s="30"/>
      <c r="KP43" s="31"/>
      <c r="KQ43" s="30"/>
      <c r="KR43" s="31"/>
      <c r="KS43" s="30"/>
      <c r="KT43" s="31"/>
      <c r="KU43" s="30"/>
      <c r="KV43" s="31"/>
      <c r="KW43" s="30"/>
      <c r="KX43" s="31"/>
      <c r="KY43" s="30"/>
      <c r="KZ43" s="31"/>
      <c r="LA43" s="30"/>
      <c r="LB43" s="31"/>
      <c r="LC43" s="30"/>
      <c r="LD43" s="31"/>
      <c r="LE43" s="30"/>
      <c r="LF43" s="31"/>
      <c r="LG43" s="30"/>
      <c r="LH43" s="31"/>
      <c r="LI43" s="30"/>
      <c r="LJ43" s="31"/>
      <c r="LK43" s="30"/>
      <c r="LL43" s="31"/>
      <c r="LM43" s="30"/>
      <c r="LN43" s="31"/>
      <c r="LO43" s="30"/>
      <c r="LP43" s="31"/>
      <c r="LQ43" s="30"/>
      <c r="LR43" s="31"/>
      <c r="LS43" s="30"/>
      <c r="LT43" s="31"/>
      <c r="LU43" s="30"/>
      <c r="LV43" s="31"/>
      <c r="LW43" s="30"/>
      <c r="LX43" s="31"/>
      <c r="LY43" s="30"/>
      <c r="LZ43" s="31"/>
      <c r="MA43" s="30"/>
      <c r="MB43" s="31"/>
      <c r="MC43" s="30"/>
      <c r="MD43" s="31"/>
      <c r="ME43" s="30"/>
      <c r="MF43" s="31"/>
      <c r="MG43" s="30"/>
      <c r="MH43" s="31"/>
      <c r="MI43" s="30"/>
      <c r="MJ43" s="31"/>
      <c r="MK43" s="30"/>
      <c r="ML43" s="31"/>
      <c r="MM43" s="30"/>
      <c r="MN43" s="31"/>
      <c r="MO43" s="30"/>
      <c r="MP43" s="31"/>
      <c r="MQ43" s="30"/>
      <c r="MR43" s="31"/>
      <c r="MS43" s="30"/>
      <c r="MT43" s="31"/>
      <c r="MU43" s="30"/>
      <c r="MV43" s="31"/>
      <c r="MW43" s="30"/>
      <c r="MX43" s="31"/>
      <c r="MY43" s="30"/>
      <c r="MZ43" s="31"/>
      <c r="NA43" s="30"/>
      <c r="NB43" s="31"/>
      <c r="NC43" s="30"/>
      <c r="ND43" s="31"/>
      <c r="NE43" s="30"/>
      <c r="NF43" s="31"/>
      <c r="NG43" s="30"/>
      <c r="NH43" s="31"/>
      <c r="NI43" s="30"/>
      <c r="NJ43" s="31"/>
      <c r="NK43" s="30"/>
      <c r="NL43" s="31"/>
      <c r="NM43" s="30"/>
      <c r="NN43" s="31"/>
      <c r="NO43" s="30"/>
      <c r="NP43" s="31"/>
      <c r="NQ43" s="30"/>
      <c r="NR43" s="31"/>
      <c r="NS43" s="30"/>
      <c r="NT43" s="31"/>
      <c r="NU43" s="30"/>
      <c r="NV43" s="31"/>
      <c r="NW43" s="30"/>
      <c r="NX43" s="31"/>
      <c r="NY43" s="30"/>
      <c r="NZ43" s="31"/>
      <c r="OA43" s="30"/>
      <c r="OB43" s="31"/>
      <c r="OC43" s="30"/>
      <c r="OD43" s="31"/>
      <c r="OE43" s="30"/>
      <c r="OF43" s="31"/>
      <c r="OG43" s="30"/>
      <c r="OH43" s="31"/>
      <c r="OI43" s="30"/>
      <c r="OJ43" s="31"/>
      <c r="OK43" s="30"/>
      <c r="OL43" s="31"/>
      <c r="OM43" s="30"/>
      <c r="ON43" s="31"/>
      <c r="OO43" s="30"/>
      <c r="OP43" s="31"/>
      <c r="OQ43" s="30"/>
      <c r="OR43" s="31"/>
      <c r="OS43" s="30"/>
      <c r="OT43" s="31"/>
      <c r="OU43" s="30"/>
      <c r="OV43" s="31"/>
      <c r="OW43" s="30"/>
      <c r="OX43" s="31"/>
      <c r="OY43" s="30"/>
      <c r="OZ43" s="31"/>
      <c r="PA43" s="30"/>
      <c r="PB43" s="31"/>
      <c r="PC43" s="30"/>
      <c r="PD43" s="31"/>
      <c r="PE43" s="30"/>
      <c r="PF43" s="31"/>
      <c r="PG43" s="30"/>
      <c r="PH43" s="31"/>
      <c r="PI43" s="30"/>
      <c r="PJ43" s="31"/>
      <c r="PK43" s="30"/>
      <c r="PL43" s="31"/>
      <c r="PM43" s="30"/>
      <c r="PN43" s="31"/>
      <c r="PO43" s="30"/>
      <c r="PP43" s="31"/>
      <c r="PQ43" s="30"/>
      <c r="PR43" s="31"/>
      <c r="PS43" s="30"/>
      <c r="PT43" s="31"/>
      <c r="PU43" s="30"/>
      <c r="PV43" s="31"/>
      <c r="PW43" s="30"/>
      <c r="PX43" s="31"/>
      <c r="PY43" s="30"/>
      <c r="PZ43" s="31"/>
      <c r="QA43" s="30"/>
      <c r="QB43" s="31"/>
      <c r="QC43" s="30"/>
      <c r="QD43" s="31"/>
      <c r="QE43" s="30"/>
      <c r="QF43" s="31"/>
      <c r="QG43" s="30"/>
      <c r="QH43" s="31"/>
      <c r="QI43" s="30"/>
      <c r="QJ43" s="31"/>
      <c r="QK43" s="30"/>
      <c r="QL43" s="31"/>
      <c r="QM43" s="30"/>
      <c r="QN43" s="31"/>
      <c r="QO43" s="30"/>
      <c r="QP43" s="31"/>
      <c r="QQ43" s="30"/>
      <c r="QR43" s="31"/>
      <c r="QS43" s="30"/>
      <c r="QT43" s="31"/>
      <c r="QU43" s="30"/>
      <c r="QV43" s="31"/>
      <c r="QW43" s="30"/>
      <c r="QX43" s="31"/>
      <c r="QY43" s="30"/>
      <c r="QZ43" s="31"/>
      <c r="RA43" s="30"/>
      <c r="RB43" s="31"/>
      <c r="RC43" s="30"/>
      <c r="RD43" s="31"/>
      <c r="RE43" s="30"/>
      <c r="RF43" s="31"/>
      <c r="RG43" s="30"/>
      <c r="RH43" s="31"/>
      <c r="RI43" s="30"/>
      <c r="RJ43" s="31"/>
      <c r="RK43" s="30"/>
      <c r="RL43" s="31"/>
      <c r="RM43" s="30"/>
      <c r="RN43" s="31"/>
      <c r="RO43" s="30"/>
      <c r="RP43" s="31"/>
      <c r="RQ43" s="30"/>
      <c r="RR43" s="31"/>
      <c r="RS43" s="30"/>
      <c r="RT43" s="31"/>
      <c r="RU43" s="30"/>
      <c r="RV43" s="31"/>
      <c r="RW43" s="30"/>
      <c r="RX43" s="31"/>
      <c r="RY43" s="30"/>
      <c r="RZ43" s="31"/>
      <c r="SA43" s="30"/>
      <c r="SB43" s="31"/>
      <c r="SC43" s="30"/>
      <c r="SD43" s="31"/>
      <c r="SE43" s="30"/>
      <c r="SF43" s="31"/>
      <c r="SG43" s="30"/>
      <c r="SH43" s="31"/>
      <c r="SI43" s="30"/>
      <c r="SJ43" s="31"/>
      <c r="SK43" s="30"/>
      <c r="SL43" s="31"/>
      <c r="SM43" s="30"/>
      <c r="SN43" s="31"/>
      <c r="SO43" s="30"/>
      <c r="SP43" s="31"/>
      <c r="SQ43" s="30"/>
      <c r="SR43" s="31"/>
      <c r="SS43" s="30"/>
      <c r="ST43" s="31"/>
      <c r="SU43" s="30"/>
      <c r="SV43" s="31"/>
      <c r="SW43" s="30"/>
      <c r="SX43" s="31"/>
      <c r="SY43" s="30"/>
      <c r="SZ43" s="31"/>
      <c r="TA43" s="30"/>
      <c r="TB43" s="31"/>
      <c r="TC43" s="30"/>
      <c r="TD43" s="31"/>
      <c r="TE43" s="30"/>
      <c r="TF43" s="31"/>
      <c r="TG43" s="30"/>
      <c r="TH43" s="31"/>
      <c r="TI43" s="30"/>
      <c r="TJ43" s="31"/>
      <c r="TK43" s="30"/>
      <c r="TL43" s="31"/>
      <c r="TM43" s="30"/>
      <c r="TN43" s="31"/>
      <c r="TO43" s="30"/>
      <c r="TP43" s="31"/>
      <c r="TQ43" s="30"/>
      <c r="TR43" s="31"/>
      <c r="TS43" s="30"/>
      <c r="TT43" s="31"/>
      <c r="TU43" s="30"/>
      <c r="TV43" s="31"/>
      <c r="TW43" s="30"/>
      <c r="TX43" s="31"/>
      <c r="TY43" s="30"/>
      <c r="TZ43" s="31"/>
      <c r="UA43" s="30"/>
      <c r="UB43" s="31"/>
      <c r="UC43" s="30"/>
      <c r="UD43" s="31"/>
      <c r="UE43" s="30"/>
      <c r="UF43" s="31"/>
      <c r="UG43" s="30"/>
      <c r="UH43" s="31"/>
      <c r="UI43" s="30"/>
      <c r="UJ43" s="31"/>
      <c r="UK43" s="30"/>
      <c r="UL43" s="31"/>
      <c r="UM43" s="30"/>
      <c r="UN43" s="31"/>
      <c r="UO43" s="30"/>
      <c r="UP43" s="31"/>
      <c r="UQ43" s="30"/>
      <c r="UR43" s="31"/>
      <c r="US43" s="30"/>
      <c r="UT43" s="31"/>
      <c r="UU43" s="30"/>
      <c r="UV43" s="31"/>
      <c r="UW43" s="30"/>
      <c r="UX43" s="31"/>
      <c r="UY43" s="30"/>
      <c r="UZ43" s="31"/>
      <c r="VA43" s="30"/>
      <c r="VB43" s="31"/>
      <c r="VC43" s="30"/>
      <c r="VD43" s="31"/>
      <c r="VE43" s="30"/>
      <c r="VF43" s="31"/>
      <c r="VG43" s="30"/>
      <c r="VH43" s="31"/>
      <c r="VI43" s="30"/>
      <c r="VJ43" s="31"/>
      <c r="VK43" s="30"/>
      <c r="VL43" s="31"/>
      <c r="VM43" s="30"/>
      <c r="VN43" s="31"/>
      <c r="VO43" s="30"/>
      <c r="VP43" s="31"/>
      <c r="VQ43" s="30"/>
      <c r="VR43" s="31"/>
      <c r="VS43" s="30"/>
      <c r="VT43" s="31"/>
      <c r="VU43" s="30"/>
      <c r="VV43" s="31"/>
      <c r="VW43" s="30"/>
      <c r="VX43" s="31"/>
      <c r="VY43" s="30"/>
      <c r="VZ43" s="31"/>
      <c r="WA43" s="30"/>
      <c r="WB43" s="31"/>
      <c r="WC43" s="30"/>
      <c r="WD43" s="31"/>
      <c r="WE43" s="30"/>
      <c r="WF43" s="31"/>
      <c r="WG43" s="30"/>
      <c r="WH43" s="31"/>
      <c r="WI43" s="30"/>
      <c r="WJ43" s="31"/>
      <c r="WK43" s="30"/>
      <c r="WL43" s="31"/>
      <c r="WM43" s="30"/>
      <c r="WN43" s="31"/>
      <c r="WO43" s="30"/>
      <c r="WP43" s="31"/>
      <c r="WQ43" s="30"/>
      <c r="WR43" s="31"/>
      <c r="WS43" s="30"/>
      <c r="WT43" s="31"/>
      <c r="WU43" s="30"/>
      <c r="WV43" s="31"/>
      <c r="WW43" s="30"/>
      <c r="WX43" s="31"/>
      <c r="WY43" s="30"/>
      <c r="WZ43" s="31"/>
      <c r="XA43" s="30"/>
      <c r="XB43" s="31"/>
      <c r="XC43" s="30"/>
      <c r="XD43" s="31"/>
      <c r="XE43" s="30"/>
      <c r="XF43" s="31"/>
      <c r="XG43" s="30"/>
      <c r="XH43" s="31"/>
      <c r="XI43" s="30"/>
      <c r="XJ43" s="31"/>
      <c r="XK43" s="30"/>
      <c r="XL43" s="31"/>
      <c r="XM43" s="30"/>
      <c r="XN43" s="31"/>
      <c r="XO43" s="30"/>
      <c r="XP43" s="31"/>
      <c r="XQ43" s="30"/>
      <c r="XR43" s="31"/>
      <c r="XS43" s="30"/>
      <c r="XT43" s="31"/>
      <c r="XU43" s="30"/>
      <c r="XV43" s="31"/>
      <c r="XW43" s="30"/>
      <c r="XX43" s="31"/>
      <c r="XY43" s="30"/>
      <c r="XZ43" s="31"/>
      <c r="YA43" s="30"/>
      <c r="YB43" s="31"/>
      <c r="YC43" s="30"/>
      <c r="YD43" s="31"/>
      <c r="YE43" s="30"/>
      <c r="YF43" s="31"/>
      <c r="YG43" s="30"/>
      <c r="YH43" s="31"/>
      <c r="YI43" s="30"/>
      <c r="YJ43" s="31"/>
      <c r="YK43" s="30"/>
      <c r="YL43" s="31"/>
      <c r="YM43" s="30"/>
      <c r="YN43" s="31"/>
      <c r="YO43" s="30"/>
      <c r="YP43" s="31"/>
      <c r="YQ43" s="30"/>
      <c r="YR43" s="31"/>
      <c r="YS43" s="30"/>
      <c r="YT43" s="31"/>
      <c r="YU43" s="30"/>
      <c r="YV43" s="31"/>
      <c r="YW43" s="30"/>
      <c r="YX43" s="31"/>
      <c r="YY43" s="30"/>
      <c r="YZ43" s="31"/>
      <c r="ZA43" s="30"/>
      <c r="ZB43" s="31"/>
      <c r="ZC43" s="30"/>
      <c r="ZD43" s="31"/>
      <c r="ZE43" s="30"/>
      <c r="ZF43" s="31"/>
      <c r="ZG43" s="30"/>
      <c r="ZH43" s="31"/>
      <c r="ZI43" s="30"/>
      <c r="ZJ43" s="31"/>
      <c r="ZK43" s="30"/>
      <c r="ZL43" s="31"/>
      <c r="ZM43" s="30"/>
      <c r="ZN43" s="31"/>
      <c r="ZO43" s="30"/>
      <c r="ZP43" s="31"/>
      <c r="ZQ43" s="30"/>
      <c r="ZR43" s="31"/>
      <c r="ZS43" s="30"/>
      <c r="ZT43" s="31"/>
      <c r="ZU43" s="30"/>
      <c r="ZV43" s="31"/>
      <c r="ZW43" s="30"/>
      <c r="ZX43" s="31"/>
      <c r="ZY43" s="30"/>
      <c r="ZZ43" s="31"/>
      <c r="AAA43" s="30"/>
      <c r="AAB43" s="31"/>
      <c r="AAC43" s="30"/>
      <c r="AAD43" s="31"/>
      <c r="AAE43" s="30"/>
      <c r="AAF43" s="31"/>
      <c r="AAG43" s="30"/>
      <c r="AAH43" s="31"/>
      <c r="AAI43" s="30"/>
      <c r="AAJ43" s="31"/>
      <c r="AAK43" s="30"/>
      <c r="AAL43" s="31"/>
      <c r="AAM43" s="30"/>
      <c r="AAN43" s="31"/>
      <c r="AAO43" s="30"/>
      <c r="AAP43" s="31"/>
      <c r="AAQ43" s="30"/>
      <c r="AAR43" s="31"/>
      <c r="AAS43" s="30"/>
      <c r="AAT43" s="31"/>
      <c r="AAU43" s="30"/>
      <c r="AAV43" s="31"/>
      <c r="AAW43" s="30"/>
      <c r="AAX43" s="31"/>
      <c r="AAY43" s="30"/>
      <c r="AAZ43" s="31"/>
      <c r="ABA43" s="30"/>
      <c r="ABB43" s="31"/>
      <c r="ABC43" s="30"/>
      <c r="ABD43" s="31"/>
      <c r="ABE43" s="30"/>
      <c r="ABF43" s="31"/>
      <c r="ABG43" s="30"/>
      <c r="ABH43" s="31"/>
      <c r="ABI43" s="30"/>
      <c r="ABJ43" s="31"/>
      <c r="ABK43" s="30"/>
      <c r="ABL43" s="31"/>
      <c r="ABM43" s="30"/>
      <c r="ABN43" s="31"/>
      <c r="ABO43" s="30"/>
      <c r="ABP43" s="31"/>
      <c r="ABQ43" s="30"/>
      <c r="ABR43" s="31"/>
      <c r="ABS43" s="30"/>
      <c r="ABT43" s="31"/>
      <c r="ABU43" s="30"/>
      <c r="ABV43" s="31"/>
      <c r="ABW43" s="30"/>
      <c r="ABX43" s="31"/>
      <c r="ABY43" s="30"/>
      <c r="ABZ43" s="31"/>
      <c r="ACA43" s="30"/>
      <c r="ACB43" s="31"/>
      <c r="ACC43" s="30"/>
      <c r="ACD43" s="31"/>
      <c r="ACE43" s="30"/>
      <c r="ACF43" s="31"/>
      <c r="ACG43" s="30"/>
      <c r="ACH43" s="31"/>
      <c r="ACI43" s="30"/>
      <c r="ACJ43" s="31"/>
      <c r="ACK43" s="30"/>
      <c r="ACL43" s="31"/>
      <c r="ACM43" s="30"/>
      <c r="ACN43" s="31"/>
      <c r="ACO43" s="30"/>
      <c r="ACP43" s="31"/>
      <c r="ACQ43" s="30"/>
      <c r="ACR43" s="31"/>
      <c r="ACS43" s="30"/>
      <c r="ACT43" s="31"/>
      <c r="ACU43" s="30"/>
      <c r="ACV43" s="31"/>
      <c r="ACW43" s="30"/>
      <c r="ACX43" s="31"/>
      <c r="ACY43" s="30"/>
      <c r="ACZ43" s="31"/>
      <c r="ADA43" s="30"/>
      <c r="ADB43" s="31"/>
      <c r="ADC43" s="30"/>
      <c r="ADD43" s="31"/>
      <c r="ADE43" s="30"/>
      <c r="ADF43" s="31"/>
      <c r="ADG43" s="30"/>
      <c r="ADH43" s="31"/>
      <c r="ADI43" s="30"/>
      <c r="ADJ43" s="31"/>
      <c r="ADK43" s="30"/>
      <c r="ADL43" s="31"/>
      <c r="ADM43" s="30"/>
      <c r="ADN43" s="31"/>
      <c r="ADO43" s="30"/>
      <c r="ADP43" s="31"/>
      <c r="ADQ43" s="30"/>
      <c r="ADR43" s="31"/>
      <c r="ADS43" s="30"/>
      <c r="ADT43" s="31"/>
      <c r="ADU43" s="30"/>
      <c r="ADV43" s="31"/>
      <c r="ADW43" s="30"/>
      <c r="ADX43" s="31"/>
      <c r="ADY43" s="30"/>
      <c r="ADZ43" s="31"/>
      <c r="AEA43" s="30"/>
      <c r="AEB43" s="31"/>
      <c r="AEC43" s="30"/>
      <c r="AED43" s="31"/>
      <c r="AEE43" s="30"/>
      <c r="AEF43" s="31"/>
      <c r="AEG43" s="30"/>
      <c r="AEH43" s="31"/>
      <c r="AEI43" s="30"/>
      <c r="AEJ43" s="31"/>
      <c r="AEK43" s="30"/>
      <c r="AEL43" s="31"/>
      <c r="AEM43" s="30"/>
      <c r="AEN43" s="31"/>
      <c r="AEO43" s="30"/>
      <c r="AEP43" s="31"/>
      <c r="AEQ43" s="30"/>
      <c r="AER43" s="31"/>
      <c r="AES43" s="30"/>
      <c r="AET43" s="31"/>
      <c r="AEU43" s="30"/>
      <c r="AEV43" s="31"/>
      <c r="AEW43" s="30"/>
      <c r="AEX43" s="31"/>
      <c r="AEY43" s="30"/>
      <c r="AEZ43" s="31"/>
      <c r="AFA43" s="30"/>
      <c r="AFB43" s="31"/>
      <c r="AFC43" s="30"/>
      <c r="AFD43" s="31"/>
      <c r="AFE43" s="30"/>
      <c r="AFF43" s="31"/>
      <c r="AFG43" s="30"/>
      <c r="AFH43" s="31"/>
      <c r="AFI43" s="30"/>
      <c r="AFJ43" s="31"/>
      <c r="AFK43" s="30"/>
      <c r="AFL43" s="31"/>
      <c r="AFM43" s="30"/>
      <c r="AFN43" s="31"/>
      <c r="AFO43" s="30"/>
      <c r="AFP43" s="31"/>
      <c r="AFQ43" s="30"/>
      <c r="AFR43" s="31"/>
      <c r="AFS43" s="30"/>
      <c r="AFT43" s="31"/>
      <c r="AFU43" s="30"/>
      <c r="AFV43" s="31"/>
      <c r="AFW43" s="30"/>
      <c r="AFX43" s="31"/>
      <c r="AFY43" s="30"/>
      <c r="AFZ43" s="31"/>
      <c r="AGA43" s="30"/>
      <c r="AGB43" s="31"/>
      <c r="AGC43" s="30"/>
      <c r="AGD43" s="31"/>
      <c r="AGE43" s="30"/>
      <c r="AGF43" s="31"/>
      <c r="AGG43" s="30"/>
      <c r="AGH43" s="31"/>
      <c r="AGI43" s="30"/>
      <c r="AGJ43" s="31"/>
      <c r="AGK43" s="30"/>
      <c r="AGL43" s="31"/>
      <c r="AGM43" s="30"/>
      <c r="AGN43" s="31"/>
      <c r="AGO43" s="30"/>
      <c r="AGP43" s="31"/>
      <c r="AGQ43" s="30"/>
      <c r="AGR43" s="31"/>
      <c r="AGS43" s="30"/>
      <c r="AGT43" s="31"/>
      <c r="AGU43" s="30"/>
      <c r="AGV43" s="31"/>
      <c r="AGW43" s="30"/>
      <c r="AGX43" s="31"/>
      <c r="AGY43" s="30"/>
      <c r="AGZ43" s="31"/>
      <c r="AHA43" s="30"/>
      <c r="AHB43" s="31"/>
      <c r="AHC43" s="30"/>
      <c r="AHD43" s="31"/>
      <c r="AHE43" s="30"/>
      <c r="AHF43" s="31"/>
      <c r="AHG43" s="30"/>
      <c r="AHH43" s="31"/>
      <c r="AHI43" s="30"/>
      <c r="AHJ43" s="31"/>
      <c r="AHK43" s="30"/>
      <c r="AHL43" s="31"/>
      <c r="AHM43" s="30"/>
      <c r="AHN43" s="31"/>
      <c r="AHO43" s="30"/>
      <c r="AHP43" s="31"/>
      <c r="AHQ43" s="30"/>
      <c r="AHR43" s="31"/>
      <c r="AHS43" s="30"/>
      <c r="AHT43" s="31"/>
      <c r="AHU43" s="30"/>
      <c r="AHV43" s="31"/>
      <c r="AHW43" s="30"/>
      <c r="AHX43" s="31"/>
      <c r="AHY43" s="30"/>
      <c r="AHZ43" s="31"/>
      <c r="AIA43" s="30"/>
      <c r="AIB43" s="31"/>
      <c r="AIC43" s="30"/>
      <c r="AID43" s="31"/>
      <c r="AIE43" s="30"/>
      <c r="AIF43" s="31"/>
      <c r="AIG43" s="30"/>
      <c r="AIH43" s="31"/>
      <c r="AII43" s="30"/>
      <c r="AIJ43" s="31"/>
      <c r="AIK43" s="30"/>
      <c r="AIL43" s="31"/>
      <c r="AIM43" s="30"/>
      <c r="AIN43" s="31"/>
      <c r="AIO43" s="30"/>
      <c r="AIP43" s="31"/>
      <c r="AIQ43" s="30"/>
      <c r="AIR43" s="31"/>
      <c r="AIS43" s="30"/>
      <c r="AIT43" s="31"/>
      <c r="AIU43" s="30"/>
      <c r="AIV43" s="31"/>
      <c r="AIW43" s="30"/>
      <c r="AIX43" s="31"/>
      <c r="AIY43" s="30"/>
      <c r="AIZ43" s="31"/>
      <c r="AJA43" s="30"/>
      <c r="AJB43" s="31"/>
      <c r="AJC43" s="30"/>
      <c r="AJD43" s="31"/>
      <c r="AJE43" s="30"/>
      <c r="AJF43" s="31"/>
      <c r="AJG43" s="30"/>
      <c r="AJH43" s="31"/>
      <c r="AJI43" s="30"/>
      <c r="AJJ43" s="31"/>
      <c r="AJK43" s="30"/>
      <c r="AJL43" s="31"/>
      <c r="AJM43" s="30"/>
      <c r="AJN43" s="31"/>
      <c r="AJO43" s="30"/>
      <c r="AJP43" s="31"/>
      <c r="AJQ43" s="30"/>
      <c r="AJR43" s="31"/>
      <c r="AJS43" s="30"/>
      <c r="AJT43" s="31"/>
      <c r="AJU43" s="30"/>
      <c r="AJV43" s="31"/>
      <c r="AJW43" s="30"/>
      <c r="AJX43" s="31"/>
      <c r="AJY43" s="30"/>
      <c r="AJZ43" s="31"/>
      <c r="AKA43" s="30"/>
      <c r="AKB43" s="31"/>
      <c r="AKC43" s="30"/>
      <c r="AKD43" s="31"/>
      <c r="AKE43" s="30"/>
      <c r="AKF43" s="31"/>
      <c r="AKG43" s="30"/>
      <c r="AKH43" s="31"/>
      <c r="AKI43" s="30"/>
      <c r="AKJ43" s="31"/>
      <c r="AKK43" s="30"/>
      <c r="AKL43" s="31"/>
      <c r="AKM43" s="30"/>
      <c r="AKN43" s="31"/>
      <c r="AKO43" s="30"/>
      <c r="AKP43" s="31"/>
      <c r="AKQ43" s="30"/>
      <c r="AKR43" s="31"/>
      <c r="AKS43" s="30"/>
      <c r="AKT43" s="31"/>
      <c r="AKU43" s="30"/>
      <c r="AKV43" s="31"/>
      <c r="AKW43" s="30"/>
      <c r="AKX43" s="31"/>
      <c r="AKY43" s="30"/>
      <c r="AKZ43" s="31"/>
      <c r="ALA43" s="30"/>
      <c r="ALB43" s="31"/>
      <c r="ALC43" s="30"/>
      <c r="ALD43" s="31"/>
      <c r="ALE43" s="30"/>
      <c r="ALF43" s="31"/>
      <c r="ALG43" s="30"/>
      <c r="ALH43" s="31"/>
      <c r="ALI43" s="30"/>
      <c r="ALJ43" s="31"/>
      <c r="ALK43" s="30"/>
      <c r="ALL43" s="31"/>
      <c r="ALM43" s="30"/>
      <c r="ALN43" s="31"/>
      <c r="ALO43" s="30"/>
      <c r="ALP43" s="31"/>
      <c r="ALQ43" s="30"/>
      <c r="ALR43" s="31"/>
      <c r="ALS43" s="30"/>
      <c r="ALT43" s="31"/>
      <c r="ALU43" s="30"/>
      <c r="ALV43" s="31"/>
      <c r="ALW43" s="30"/>
      <c r="ALX43" s="31"/>
      <c r="ALY43" s="30"/>
      <c r="ALZ43" s="31"/>
      <c r="AMA43" s="30"/>
      <c r="AMB43" s="31"/>
      <c r="AMC43" s="30"/>
      <c r="AMD43" s="31"/>
      <c r="AME43" s="30"/>
      <c r="AMF43" s="31"/>
      <c r="AMG43" s="30"/>
      <c r="AMH43" s="31"/>
      <c r="AMI43" s="30"/>
      <c r="AMJ43" s="31"/>
      <c r="AMK43" s="30"/>
      <c r="AML43" s="31"/>
      <c r="AMM43" s="30"/>
      <c r="AMN43" s="31"/>
      <c r="AMO43" s="30"/>
      <c r="AMP43" s="31"/>
      <c r="AMQ43" s="30"/>
      <c r="AMR43" s="31"/>
      <c r="AMS43" s="30"/>
      <c r="AMT43" s="31"/>
      <c r="AMU43" s="30"/>
      <c r="AMV43" s="31"/>
      <c r="AMW43" s="30"/>
      <c r="AMX43" s="31"/>
      <c r="AMY43" s="30"/>
      <c r="AMZ43" s="31"/>
      <c r="ANA43" s="30"/>
      <c r="ANB43" s="31"/>
      <c r="ANC43" s="30"/>
      <c r="AND43" s="31"/>
      <c r="ANE43" s="30"/>
      <c r="ANF43" s="31"/>
      <c r="ANG43" s="30"/>
      <c r="ANH43" s="31"/>
      <c r="ANI43" s="30"/>
      <c r="ANJ43" s="31"/>
      <c r="ANK43" s="30"/>
      <c r="ANL43" s="31"/>
      <c r="ANM43" s="30"/>
      <c r="ANN43" s="31"/>
      <c r="ANO43" s="30"/>
      <c r="ANP43" s="31"/>
      <c r="ANQ43" s="30"/>
      <c r="ANR43" s="31"/>
      <c r="ANS43" s="30"/>
      <c r="ANT43" s="31"/>
      <c r="ANU43" s="30"/>
      <c r="ANV43" s="31"/>
      <c r="ANW43" s="30"/>
      <c r="ANX43" s="31"/>
      <c r="ANY43" s="30"/>
      <c r="ANZ43" s="31"/>
      <c r="AOA43" s="30"/>
      <c r="AOB43" s="31"/>
      <c r="AOC43" s="30"/>
      <c r="AOD43" s="31"/>
      <c r="AOE43" s="30"/>
      <c r="AOF43" s="31"/>
      <c r="AOG43" s="30"/>
      <c r="AOH43" s="31"/>
      <c r="AOI43" s="30"/>
      <c r="AOJ43" s="31"/>
      <c r="AOK43" s="30"/>
      <c r="AOL43" s="31"/>
      <c r="AOM43" s="30"/>
      <c r="AON43" s="31"/>
      <c r="AOO43" s="30"/>
      <c r="AOP43" s="31"/>
      <c r="AOQ43" s="30"/>
      <c r="AOR43" s="31"/>
      <c r="AOS43" s="30"/>
      <c r="AOT43" s="31"/>
      <c r="AOU43" s="30"/>
      <c r="AOV43" s="31"/>
      <c r="AOW43" s="30"/>
      <c r="AOX43" s="31"/>
      <c r="AOY43" s="30"/>
      <c r="AOZ43" s="31"/>
      <c r="APA43" s="30"/>
      <c r="APB43" s="31"/>
      <c r="APC43" s="30"/>
      <c r="APD43" s="31"/>
      <c r="APE43" s="30"/>
      <c r="APF43" s="31"/>
      <c r="APG43" s="30"/>
      <c r="APH43" s="31"/>
      <c r="API43" s="30"/>
      <c r="APJ43" s="31"/>
      <c r="APK43" s="30"/>
      <c r="APL43" s="31"/>
      <c r="APM43" s="30"/>
      <c r="APN43" s="31"/>
      <c r="APO43" s="30"/>
      <c r="APP43" s="31"/>
      <c r="APQ43" s="30"/>
      <c r="APR43" s="31"/>
      <c r="APS43" s="30"/>
      <c r="APT43" s="31"/>
      <c r="APU43" s="30"/>
      <c r="APV43" s="31"/>
      <c r="APW43" s="30"/>
      <c r="APX43" s="31"/>
      <c r="APY43" s="30"/>
      <c r="APZ43" s="31"/>
      <c r="AQA43" s="30"/>
      <c r="AQB43" s="31"/>
      <c r="AQC43" s="30"/>
      <c r="AQD43" s="31"/>
      <c r="AQE43" s="30"/>
      <c r="AQF43" s="31"/>
      <c r="AQG43" s="30"/>
      <c r="AQH43" s="31"/>
      <c r="AQI43" s="30"/>
      <c r="AQJ43" s="31"/>
      <c r="AQK43" s="30"/>
      <c r="AQL43" s="31"/>
      <c r="AQM43" s="30"/>
      <c r="AQN43" s="31"/>
      <c r="AQO43" s="30"/>
      <c r="AQP43" s="31"/>
      <c r="AQQ43" s="30"/>
      <c r="AQR43" s="31"/>
      <c r="AQS43" s="30"/>
      <c r="AQT43" s="31"/>
      <c r="AQU43" s="30"/>
      <c r="AQV43" s="31"/>
      <c r="AQW43" s="30"/>
      <c r="AQX43" s="31"/>
      <c r="AQY43" s="30"/>
      <c r="AQZ43" s="31"/>
      <c r="ARA43" s="30"/>
      <c r="ARB43" s="31"/>
      <c r="ARC43" s="30"/>
      <c r="ARD43" s="31"/>
      <c r="ARE43" s="30"/>
      <c r="ARF43" s="31"/>
      <c r="ARG43" s="30"/>
      <c r="ARH43" s="31"/>
      <c r="ARI43" s="30"/>
      <c r="ARJ43" s="31"/>
      <c r="ARK43" s="30"/>
      <c r="ARL43" s="31"/>
      <c r="ARM43" s="30"/>
      <c r="ARN43" s="31"/>
      <c r="ARO43" s="30"/>
      <c r="ARP43" s="31"/>
      <c r="ARQ43" s="30"/>
      <c r="ARR43" s="31"/>
      <c r="ARS43" s="30"/>
      <c r="ART43" s="31"/>
      <c r="ARU43" s="30"/>
      <c r="ARV43" s="31"/>
      <c r="ARW43" s="30"/>
      <c r="ARX43" s="31"/>
      <c r="ARY43" s="30"/>
      <c r="ARZ43" s="31"/>
      <c r="ASA43" s="30"/>
      <c r="ASB43" s="31"/>
      <c r="ASC43" s="30"/>
      <c r="ASD43" s="31"/>
      <c r="ASE43" s="30"/>
      <c r="ASF43" s="31"/>
      <c r="ASG43" s="30"/>
      <c r="ASH43" s="31"/>
      <c r="ASI43" s="30"/>
      <c r="ASJ43" s="31"/>
      <c r="ASK43" s="30"/>
      <c r="ASL43" s="31"/>
      <c r="ASM43" s="30"/>
      <c r="ASN43" s="31"/>
      <c r="ASO43" s="30"/>
      <c r="ASP43" s="31"/>
      <c r="ASQ43" s="30"/>
      <c r="ASR43" s="31"/>
      <c r="ASS43" s="30"/>
      <c r="AST43" s="31"/>
      <c r="ASU43" s="30"/>
      <c r="ASV43" s="31"/>
      <c r="ASW43" s="30"/>
      <c r="ASX43" s="31"/>
      <c r="ASY43" s="30"/>
      <c r="ASZ43" s="31"/>
      <c r="ATA43" s="30"/>
      <c r="ATB43" s="31"/>
      <c r="ATC43" s="30"/>
      <c r="ATD43" s="31"/>
      <c r="ATE43" s="30"/>
      <c r="ATF43" s="31"/>
      <c r="ATG43" s="30"/>
      <c r="ATH43" s="31"/>
      <c r="ATI43" s="30"/>
      <c r="ATJ43" s="31"/>
      <c r="ATK43" s="30"/>
      <c r="ATL43" s="31"/>
      <c r="ATM43" s="30"/>
      <c r="ATN43" s="31"/>
      <c r="ATO43" s="30"/>
      <c r="ATP43" s="31"/>
      <c r="ATQ43" s="30"/>
      <c r="ATR43" s="31"/>
      <c r="ATS43" s="30"/>
      <c r="ATT43" s="31"/>
      <c r="ATU43" s="30"/>
      <c r="ATV43" s="31"/>
      <c r="ATW43" s="30"/>
      <c r="ATX43" s="31"/>
      <c r="ATY43" s="30"/>
      <c r="ATZ43" s="31"/>
      <c r="AUA43" s="30"/>
      <c r="AUB43" s="31"/>
      <c r="AUC43" s="30"/>
      <c r="AUD43" s="31"/>
      <c r="AUE43" s="30"/>
      <c r="AUF43" s="31"/>
      <c r="AUG43" s="30"/>
      <c r="AUH43" s="31"/>
      <c r="AUI43" s="30"/>
      <c r="AUJ43" s="31"/>
      <c r="AUK43" s="30"/>
      <c r="AUL43" s="31"/>
      <c r="AUM43" s="30"/>
      <c r="AUN43" s="31"/>
      <c r="AUO43" s="30"/>
      <c r="AUP43" s="31"/>
      <c r="AUQ43" s="30"/>
      <c r="AUR43" s="31"/>
      <c r="AUS43" s="30"/>
      <c r="AUT43" s="31"/>
      <c r="AUU43" s="30"/>
      <c r="AUV43" s="31"/>
      <c r="AUW43" s="30"/>
      <c r="AUX43" s="31"/>
      <c r="AUY43" s="30"/>
      <c r="AUZ43" s="31"/>
      <c r="AVA43" s="30"/>
      <c r="AVB43" s="31"/>
      <c r="AVC43" s="30"/>
      <c r="AVD43" s="31"/>
      <c r="AVE43" s="30"/>
      <c r="AVF43" s="31"/>
      <c r="AVG43" s="30"/>
      <c r="AVH43" s="31"/>
      <c r="AVI43" s="30"/>
      <c r="AVJ43" s="31"/>
      <c r="AVK43" s="30"/>
      <c r="AVL43" s="31"/>
      <c r="AVM43" s="30"/>
      <c r="AVN43" s="31"/>
      <c r="AVO43" s="30"/>
      <c r="AVP43" s="31"/>
      <c r="AVQ43" s="30"/>
      <c r="AVR43" s="31"/>
      <c r="AVS43" s="30"/>
      <c r="AVT43" s="31"/>
      <c r="AVU43" s="30"/>
      <c r="AVV43" s="31"/>
      <c r="AVW43" s="30"/>
      <c r="AVX43" s="31"/>
      <c r="AVY43" s="30"/>
      <c r="AVZ43" s="31"/>
      <c r="AWA43" s="30"/>
      <c r="AWB43" s="31"/>
      <c r="AWC43" s="30"/>
      <c r="AWD43" s="31"/>
      <c r="AWE43" s="30"/>
      <c r="AWF43" s="31"/>
      <c r="AWG43" s="30"/>
      <c r="AWH43" s="31"/>
      <c r="AWI43" s="30"/>
      <c r="AWJ43" s="31"/>
      <c r="AWK43" s="30"/>
      <c r="AWL43" s="31"/>
      <c r="AWM43" s="30"/>
      <c r="AWN43" s="31"/>
      <c r="AWO43" s="30"/>
      <c r="AWP43" s="31"/>
      <c r="AWQ43" s="30"/>
      <c r="AWR43" s="31"/>
      <c r="AWS43" s="30"/>
      <c r="AWT43" s="31"/>
      <c r="AWU43" s="30"/>
      <c r="AWV43" s="31"/>
      <c r="AWW43" s="30"/>
      <c r="AWX43" s="31"/>
      <c r="AWY43" s="30"/>
      <c r="AWZ43" s="31"/>
      <c r="AXA43" s="30"/>
      <c r="AXB43" s="31"/>
      <c r="AXC43" s="30"/>
      <c r="AXD43" s="31"/>
      <c r="AXE43" s="30"/>
      <c r="AXF43" s="31"/>
      <c r="AXG43" s="30"/>
      <c r="AXH43" s="31"/>
      <c r="AXI43" s="30"/>
      <c r="AXJ43" s="31"/>
      <c r="AXK43" s="30"/>
      <c r="AXL43" s="31"/>
      <c r="AXM43" s="30"/>
      <c r="AXN43" s="31"/>
      <c r="AXO43" s="30"/>
      <c r="AXP43" s="31"/>
      <c r="AXQ43" s="30"/>
      <c r="AXR43" s="31"/>
      <c r="AXS43" s="30"/>
      <c r="AXT43" s="31"/>
      <c r="AXU43" s="30"/>
      <c r="AXV43" s="31"/>
      <c r="AXW43" s="30"/>
      <c r="AXX43" s="31"/>
      <c r="AXY43" s="30"/>
      <c r="AXZ43" s="31"/>
      <c r="AYA43" s="30"/>
      <c r="AYB43" s="31"/>
      <c r="AYC43" s="30"/>
      <c r="AYD43" s="31"/>
      <c r="AYE43" s="30"/>
      <c r="AYF43" s="31"/>
      <c r="AYG43" s="30"/>
      <c r="AYH43" s="31"/>
      <c r="AYI43" s="30"/>
      <c r="AYJ43" s="31"/>
      <c r="AYK43" s="30"/>
      <c r="AYL43" s="31"/>
      <c r="AYM43" s="30"/>
      <c r="AYN43" s="31"/>
      <c r="AYO43" s="30"/>
      <c r="AYP43" s="31"/>
      <c r="AYQ43" s="30"/>
      <c r="AYR43" s="31"/>
      <c r="AYS43" s="30"/>
      <c r="AYT43" s="31"/>
      <c r="AYU43" s="30"/>
      <c r="AYV43" s="31"/>
      <c r="AYW43" s="30"/>
      <c r="AYX43" s="31"/>
      <c r="AYY43" s="30"/>
      <c r="AYZ43" s="31"/>
      <c r="AZA43" s="30"/>
      <c r="AZB43" s="31"/>
      <c r="AZC43" s="30"/>
      <c r="AZD43" s="31"/>
      <c r="AZE43" s="30"/>
      <c r="AZF43" s="31"/>
      <c r="AZG43" s="30"/>
      <c r="AZH43" s="31"/>
      <c r="AZI43" s="30"/>
      <c r="AZJ43" s="31"/>
      <c r="AZK43" s="30"/>
      <c r="AZL43" s="31"/>
      <c r="AZM43" s="30"/>
      <c r="AZN43" s="31"/>
      <c r="AZO43" s="30"/>
      <c r="AZP43" s="31"/>
      <c r="AZQ43" s="30"/>
      <c r="AZR43" s="31"/>
      <c r="AZS43" s="30"/>
      <c r="AZT43" s="31"/>
      <c r="AZU43" s="30"/>
      <c r="AZV43" s="31"/>
      <c r="AZW43" s="30"/>
      <c r="AZX43" s="31"/>
      <c r="AZY43" s="30"/>
      <c r="AZZ43" s="31"/>
      <c r="BAA43" s="30"/>
      <c r="BAB43" s="31"/>
      <c r="BAC43" s="30"/>
      <c r="BAD43" s="31"/>
      <c r="BAE43" s="30"/>
      <c r="BAF43" s="31"/>
      <c r="BAG43" s="30"/>
      <c r="BAH43" s="31"/>
      <c r="BAI43" s="30"/>
      <c r="BAJ43" s="31"/>
      <c r="BAK43" s="30"/>
      <c r="BAL43" s="31"/>
      <c r="BAM43" s="30"/>
      <c r="BAN43" s="31"/>
      <c r="BAO43" s="30"/>
      <c r="BAP43" s="31"/>
      <c r="BAQ43" s="30"/>
      <c r="BAR43" s="31"/>
      <c r="BAS43" s="30"/>
      <c r="BAT43" s="31"/>
      <c r="BAU43" s="30"/>
      <c r="BAV43" s="31"/>
      <c r="BAW43" s="30"/>
      <c r="BAX43" s="31"/>
      <c r="BAY43" s="30"/>
      <c r="BAZ43" s="31"/>
      <c r="BBA43" s="30"/>
      <c r="BBB43" s="31"/>
      <c r="BBC43" s="30"/>
      <c r="BBD43" s="31"/>
      <c r="BBE43" s="30"/>
      <c r="BBF43" s="31"/>
      <c r="BBG43" s="30"/>
      <c r="BBH43" s="31"/>
      <c r="BBI43" s="30"/>
      <c r="BBJ43" s="31"/>
      <c r="BBK43" s="30"/>
      <c r="BBL43" s="31"/>
      <c r="BBM43" s="30"/>
      <c r="BBN43" s="31"/>
      <c r="BBO43" s="30"/>
      <c r="BBP43" s="31"/>
      <c r="BBQ43" s="30"/>
      <c r="BBR43" s="31"/>
      <c r="BBS43" s="30"/>
      <c r="BBT43" s="31"/>
      <c r="BBU43" s="30"/>
      <c r="BBV43" s="31"/>
      <c r="BBW43" s="30"/>
      <c r="BBX43" s="31"/>
      <c r="BBY43" s="30"/>
      <c r="BBZ43" s="31"/>
      <c r="BCA43" s="30"/>
      <c r="BCB43" s="31"/>
      <c r="BCC43" s="30"/>
      <c r="BCD43" s="31"/>
      <c r="BCE43" s="30"/>
      <c r="BCF43" s="31"/>
      <c r="BCG43" s="30"/>
      <c r="BCH43" s="31"/>
      <c r="BCI43" s="30"/>
      <c r="BCJ43" s="31"/>
      <c r="BCK43" s="30"/>
      <c r="BCL43" s="31"/>
      <c r="BCM43" s="30"/>
      <c r="BCN43" s="31"/>
      <c r="BCO43" s="30"/>
      <c r="BCP43" s="31"/>
      <c r="BCQ43" s="30"/>
      <c r="BCR43" s="31"/>
      <c r="BCS43" s="30"/>
      <c r="BCT43" s="31"/>
      <c r="BCU43" s="30"/>
      <c r="BCV43" s="31"/>
      <c r="BCW43" s="30"/>
      <c r="BCX43" s="31"/>
      <c r="BCY43" s="30"/>
      <c r="BCZ43" s="31"/>
      <c r="BDA43" s="30"/>
      <c r="BDB43" s="31"/>
      <c r="BDC43" s="30"/>
      <c r="BDD43" s="31"/>
      <c r="BDE43" s="30"/>
      <c r="BDF43" s="31"/>
      <c r="BDG43" s="30"/>
      <c r="BDH43" s="31"/>
      <c r="BDI43" s="30"/>
      <c r="BDJ43" s="31"/>
      <c r="BDK43" s="30"/>
      <c r="BDL43" s="31"/>
      <c r="BDM43" s="30"/>
      <c r="BDN43" s="31"/>
      <c r="BDO43" s="30"/>
      <c r="BDP43" s="31"/>
      <c r="BDQ43" s="30"/>
      <c r="BDR43" s="31"/>
      <c r="BDS43" s="30"/>
      <c r="BDT43" s="31"/>
      <c r="BDU43" s="30"/>
      <c r="BDV43" s="31"/>
      <c r="BDW43" s="30"/>
      <c r="BDX43" s="31"/>
      <c r="BDY43" s="30"/>
      <c r="BDZ43" s="31"/>
      <c r="BEA43" s="30"/>
      <c r="BEB43" s="31"/>
      <c r="BEC43" s="30"/>
      <c r="BED43" s="31"/>
      <c r="BEE43" s="30"/>
      <c r="BEF43" s="31"/>
      <c r="BEG43" s="30"/>
      <c r="BEH43" s="31"/>
      <c r="BEI43" s="30"/>
      <c r="BEJ43" s="31"/>
      <c r="BEK43" s="30"/>
      <c r="BEL43" s="31"/>
      <c r="BEM43" s="30"/>
      <c r="BEN43" s="31"/>
      <c r="BEO43" s="30"/>
      <c r="BEP43" s="31"/>
      <c r="BEQ43" s="30"/>
      <c r="BER43" s="31"/>
      <c r="BES43" s="30"/>
      <c r="BET43" s="31"/>
      <c r="BEU43" s="30"/>
      <c r="BEV43" s="31"/>
      <c r="BEW43" s="30"/>
      <c r="BEX43" s="31"/>
      <c r="BEY43" s="30"/>
      <c r="BEZ43" s="31"/>
      <c r="BFA43" s="30"/>
      <c r="BFB43" s="31"/>
      <c r="BFC43" s="30"/>
      <c r="BFD43" s="31"/>
      <c r="BFE43" s="30"/>
      <c r="BFF43" s="31"/>
      <c r="BFG43" s="30"/>
      <c r="BFH43" s="31"/>
      <c r="BFI43" s="30"/>
      <c r="BFJ43" s="31"/>
      <c r="BFK43" s="30"/>
      <c r="BFL43" s="31"/>
      <c r="BFM43" s="30"/>
      <c r="BFN43" s="31"/>
      <c r="BFO43" s="30"/>
      <c r="BFP43" s="31"/>
      <c r="BFQ43" s="30"/>
      <c r="BFR43" s="31"/>
      <c r="BFS43" s="30"/>
      <c r="BFT43" s="31"/>
      <c r="BFU43" s="30"/>
      <c r="BFV43" s="31"/>
      <c r="BFW43" s="30"/>
      <c r="BFX43" s="31"/>
      <c r="BFY43" s="30"/>
      <c r="BFZ43" s="31"/>
      <c r="BGA43" s="30"/>
      <c r="BGB43" s="31"/>
      <c r="BGC43" s="30"/>
      <c r="BGD43" s="31"/>
      <c r="BGE43" s="30"/>
      <c r="BGF43" s="31"/>
      <c r="BGG43" s="30"/>
      <c r="BGH43" s="31"/>
      <c r="BGI43" s="30"/>
      <c r="BGJ43" s="31"/>
      <c r="BGK43" s="30"/>
      <c r="BGL43" s="31"/>
      <c r="BGM43" s="30"/>
      <c r="BGN43" s="31"/>
      <c r="BGO43" s="30"/>
      <c r="BGP43" s="31"/>
      <c r="BGQ43" s="30"/>
      <c r="BGR43" s="31"/>
      <c r="BGS43" s="30"/>
      <c r="BGT43" s="31"/>
      <c r="BGU43" s="30"/>
      <c r="BGV43" s="31"/>
      <c r="BGW43" s="30"/>
      <c r="BGX43" s="31"/>
      <c r="BGY43" s="30"/>
      <c r="BGZ43" s="31"/>
      <c r="BHA43" s="30"/>
      <c r="BHB43" s="31"/>
      <c r="BHC43" s="30"/>
      <c r="BHD43" s="31"/>
      <c r="BHE43" s="30"/>
      <c r="BHF43" s="31"/>
      <c r="BHG43" s="30"/>
      <c r="BHH43" s="31"/>
      <c r="BHI43" s="30"/>
      <c r="BHJ43" s="31"/>
      <c r="BHK43" s="30"/>
      <c r="BHL43" s="31"/>
      <c r="BHM43" s="30"/>
      <c r="BHN43" s="31"/>
      <c r="BHO43" s="30"/>
      <c r="BHP43" s="31"/>
      <c r="BHQ43" s="30"/>
      <c r="BHR43" s="31"/>
      <c r="BHS43" s="30"/>
      <c r="BHT43" s="31"/>
      <c r="BHU43" s="30"/>
      <c r="BHV43" s="31"/>
      <c r="BHW43" s="30"/>
      <c r="BHX43" s="31"/>
      <c r="BHY43" s="30"/>
      <c r="BHZ43" s="31"/>
      <c r="BIA43" s="30"/>
      <c r="BIB43" s="31"/>
      <c r="BIC43" s="30"/>
      <c r="BID43" s="31"/>
      <c r="BIE43" s="30"/>
      <c r="BIF43" s="31"/>
      <c r="BIG43" s="30"/>
      <c r="BIH43" s="31"/>
      <c r="BII43" s="30"/>
      <c r="BIJ43" s="31"/>
      <c r="BIK43" s="30"/>
      <c r="BIL43" s="31"/>
      <c r="BIM43" s="30"/>
      <c r="BIN43" s="31"/>
      <c r="BIO43" s="30"/>
      <c r="BIP43" s="31"/>
      <c r="BIQ43" s="30"/>
      <c r="BIR43" s="31"/>
      <c r="BIS43" s="30"/>
      <c r="BIT43" s="31"/>
      <c r="BIU43" s="30"/>
      <c r="BIV43" s="31"/>
      <c r="BIW43" s="30"/>
      <c r="BIX43" s="31"/>
      <c r="BIY43" s="30"/>
      <c r="BIZ43" s="31"/>
      <c r="BJA43" s="30"/>
      <c r="BJB43" s="31"/>
      <c r="BJC43" s="30"/>
      <c r="BJD43" s="31"/>
      <c r="BJE43" s="30"/>
      <c r="BJF43" s="31"/>
      <c r="BJG43" s="30"/>
      <c r="BJH43" s="31"/>
      <c r="BJI43" s="30"/>
      <c r="BJJ43" s="31"/>
      <c r="BJK43" s="30"/>
      <c r="BJL43" s="31"/>
      <c r="BJM43" s="30"/>
      <c r="BJN43" s="31"/>
      <c r="BJO43" s="30"/>
      <c r="BJP43" s="31"/>
      <c r="BJQ43" s="30"/>
      <c r="BJR43" s="31"/>
      <c r="BJS43" s="30"/>
      <c r="BJT43" s="31"/>
      <c r="BJU43" s="30"/>
      <c r="BJV43" s="31"/>
      <c r="BJW43" s="30"/>
      <c r="BJX43" s="31"/>
      <c r="BJY43" s="30"/>
      <c r="BJZ43" s="31"/>
      <c r="BKA43" s="30"/>
      <c r="BKB43" s="31"/>
      <c r="BKC43" s="30"/>
      <c r="BKD43" s="31"/>
      <c r="BKE43" s="30"/>
      <c r="BKF43" s="31"/>
      <c r="BKG43" s="30"/>
      <c r="BKH43" s="31"/>
      <c r="BKI43" s="30"/>
      <c r="BKJ43" s="31"/>
      <c r="BKK43" s="30"/>
      <c r="BKL43" s="31"/>
      <c r="BKM43" s="30"/>
      <c r="BKN43" s="31"/>
      <c r="BKO43" s="30"/>
      <c r="BKP43" s="31"/>
      <c r="BKQ43" s="30"/>
      <c r="BKR43" s="31"/>
      <c r="BKS43" s="30"/>
      <c r="BKT43" s="31"/>
      <c r="BKU43" s="30"/>
      <c r="BKV43" s="31"/>
      <c r="BKW43" s="30"/>
      <c r="BKX43" s="31"/>
      <c r="BKY43" s="30"/>
      <c r="BKZ43" s="31"/>
      <c r="BLA43" s="30"/>
      <c r="BLB43" s="31"/>
      <c r="BLC43" s="30"/>
      <c r="BLD43" s="31"/>
      <c r="BLE43" s="30"/>
      <c r="BLF43" s="31"/>
      <c r="BLG43" s="30"/>
      <c r="BLH43" s="31"/>
      <c r="BLI43" s="30"/>
      <c r="BLJ43" s="31"/>
      <c r="BLK43" s="30"/>
      <c r="BLL43" s="31"/>
      <c r="BLM43" s="30"/>
      <c r="BLN43" s="31"/>
      <c r="BLO43" s="30"/>
      <c r="BLP43" s="31"/>
      <c r="BLQ43" s="30"/>
      <c r="BLR43" s="31"/>
      <c r="BLS43" s="30"/>
      <c r="BLT43" s="31"/>
      <c r="BLU43" s="30"/>
      <c r="BLV43" s="31"/>
      <c r="BLW43" s="30"/>
      <c r="BLX43" s="31"/>
      <c r="BLY43" s="30"/>
      <c r="BLZ43" s="31"/>
      <c r="BMA43" s="30"/>
      <c r="BMB43" s="31"/>
      <c r="BMC43" s="30"/>
      <c r="BMD43" s="31"/>
      <c r="BME43" s="30"/>
      <c r="BMF43" s="31"/>
      <c r="BMG43" s="30"/>
      <c r="BMH43" s="31"/>
      <c r="BMI43" s="30"/>
      <c r="BMJ43" s="31"/>
      <c r="BMK43" s="30"/>
      <c r="BML43" s="31"/>
      <c r="BMM43" s="30"/>
      <c r="BMN43" s="31"/>
      <c r="BMO43" s="30"/>
      <c r="BMP43" s="31"/>
      <c r="BMQ43" s="30"/>
      <c r="BMR43" s="31"/>
      <c r="BMS43" s="30"/>
      <c r="BMT43" s="31"/>
      <c r="BMU43" s="30"/>
      <c r="BMV43" s="31"/>
      <c r="BMW43" s="30"/>
      <c r="BMX43" s="31"/>
      <c r="BMY43" s="30"/>
      <c r="BMZ43" s="31"/>
      <c r="BNA43" s="30"/>
      <c r="BNB43" s="31"/>
      <c r="BNC43" s="30"/>
      <c r="BND43" s="31"/>
      <c r="BNE43" s="30"/>
      <c r="BNF43" s="31"/>
      <c r="BNG43" s="30"/>
      <c r="BNH43" s="31"/>
      <c r="BNI43" s="30"/>
      <c r="BNJ43" s="31"/>
      <c r="BNK43" s="30"/>
      <c r="BNL43" s="31"/>
      <c r="BNM43" s="30"/>
      <c r="BNN43" s="31"/>
      <c r="BNO43" s="30"/>
      <c r="BNP43" s="31"/>
      <c r="BNQ43" s="30"/>
      <c r="BNR43" s="31"/>
      <c r="BNS43" s="30"/>
      <c r="BNT43" s="31"/>
      <c r="BNU43" s="30"/>
      <c r="BNV43" s="31"/>
      <c r="BNW43" s="30"/>
      <c r="BNX43" s="31"/>
      <c r="BNY43" s="30"/>
      <c r="BNZ43" s="31"/>
      <c r="BOA43" s="30"/>
      <c r="BOB43" s="31"/>
      <c r="BOC43" s="30"/>
      <c r="BOD43" s="31"/>
      <c r="BOE43" s="30"/>
      <c r="BOF43" s="31"/>
      <c r="BOG43" s="30"/>
      <c r="BOH43" s="31"/>
      <c r="BOI43" s="30"/>
      <c r="BOJ43" s="31"/>
      <c r="BOK43" s="30"/>
      <c r="BOL43" s="31"/>
      <c r="BOM43" s="30"/>
      <c r="BON43" s="31"/>
      <c r="BOO43" s="30"/>
      <c r="BOP43" s="31"/>
      <c r="BOQ43" s="30"/>
      <c r="BOR43" s="31"/>
      <c r="BOS43" s="30"/>
      <c r="BOT43" s="31"/>
      <c r="BOU43" s="30"/>
      <c r="BOV43" s="31"/>
      <c r="BOW43" s="30"/>
      <c r="BOX43" s="31"/>
      <c r="BOY43" s="30"/>
      <c r="BOZ43" s="31"/>
      <c r="BPA43" s="30"/>
      <c r="BPB43" s="31"/>
      <c r="BPC43" s="30"/>
      <c r="BPD43" s="31"/>
      <c r="BPE43" s="30"/>
      <c r="BPF43" s="31"/>
      <c r="BPG43" s="30"/>
      <c r="BPH43" s="31"/>
      <c r="BPI43" s="30"/>
      <c r="BPJ43" s="31"/>
      <c r="BPK43" s="30"/>
      <c r="BPL43" s="31"/>
      <c r="BPM43" s="30"/>
      <c r="BPN43" s="31"/>
      <c r="BPO43" s="30"/>
      <c r="BPP43" s="31"/>
      <c r="BPQ43" s="30"/>
      <c r="BPR43" s="31"/>
      <c r="BPS43" s="30"/>
      <c r="BPT43" s="31"/>
      <c r="BPU43" s="30"/>
      <c r="BPV43" s="31"/>
      <c r="BPW43" s="30"/>
      <c r="BPX43" s="31"/>
      <c r="BPY43" s="30"/>
      <c r="BPZ43" s="31"/>
      <c r="BQA43" s="30"/>
      <c r="BQB43" s="31"/>
      <c r="BQC43" s="30"/>
      <c r="BQD43" s="31"/>
      <c r="BQE43" s="30"/>
      <c r="BQF43" s="31"/>
      <c r="BQG43" s="30"/>
      <c r="BQH43" s="31"/>
      <c r="BQI43" s="30"/>
      <c r="BQJ43" s="31"/>
      <c r="BQK43" s="30"/>
      <c r="BQL43" s="31"/>
      <c r="BQM43" s="30"/>
      <c r="BQN43" s="31"/>
      <c r="BQO43" s="30"/>
      <c r="BQP43" s="31"/>
      <c r="BQQ43" s="30"/>
      <c r="BQR43" s="31"/>
      <c r="BQS43" s="30"/>
      <c r="BQT43" s="31"/>
      <c r="BQU43" s="30"/>
      <c r="BQV43" s="31"/>
      <c r="BQW43" s="30"/>
      <c r="BQX43" s="31"/>
      <c r="BQY43" s="30"/>
      <c r="BQZ43" s="31"/>
      <c r="BRA43" s="30"/>
      <c r="BRB43" s="31"/>
      <c r="BRC43" s="30"/>
      <c r="BRD43" s="31"/>
      <c r="BRE43" s="30"/>
      <c r="BRF43" s="31"/>
      <c r="BRG43" s="30"/>
      <c r="BRH43" s="31"/>
      <c r="BRI43" s="30"/>
      <c r="BRJ43" s="31"/>
      <c r="BRK43" s="30"/>
      <c r="BRL43" s="31"/>
      <c r="BRM43" s="30"/>
      <c r="BRN43" s="31"/>
      <c r="BRO43" s="30"/>
      <c r="BRP43" s="31"/>
      <c r="BRQ43" s="30"/>
      <c r="BRR43" s="31"/>
      <c r="BRS43" s="30"/>
      <c r="BRT43" s="31"/>
      <c r="BRU43" s="30"/>
      <c r="BRV43" s="31"/>
      <c r="BRW43" s="30"/>
      <c r="BRX43" s="31"/>
      <c r="BRY43" s="30"/>
      <c r="BRZ43" s="31"/>
      <c r="BSA43" s="30"/>
      <c r="BSB43" s="31"/>
      <c r="BSC43" s="30"/>
      <c r="BSD43" s="31"/>
      <c r="BSE43" s="30"/>
      <c r="BSF43" s="31"/>
      <c r="BSG43" s="30"/>
      <c r="BSH43" s="31"/>
      <c r="BSI43" s="30"/>
      <c r="BSJ43" s="31"/>
      <c r="BSK43" s="30"/>
      <c r="BSL43" s="31"/>
      <c r="BSM43" s="30"/>
      <c r="BSN43" s="31"/>
      <c r="BSO43" s="30"/>
      <c r="BSP43" s="31"/>
      <c r="BSQ43" s="30"/>
      <c r="BSR43" s="31"/>
      <c r="BSS43" s="30"/>
      <c r="BST43" s="31"/>
      <c r="BSU43" s="30"/>
      <c r="BSV43" s="31"/>
      <c r="BSW43" s="30"/>
      <c r="BSX43" s="31"/>
      <c r="BSY43" s="30"/>
      <c r="BSZ43" s="31"/>
      <c r="BTA43" s="30"/>
      <c r="BTB43" s="31"/>
      <c r="BTC43" s="30"/>
      <c r="BTD43" s="31"/>
      <c r="BTE43" s="30"/>
      <c r="BTF43" s="31"/>
      <c r="BTG43" s="30"/>
      <c r="BTH43" s="31"/>
      <c r="BTI43" s="30"/>
      <c r="BTJ43" s="31"/>
      <c r="BTK43" s="30"/>
      <c r="BTL43" s="31"/>
      <c r="BTM43" s="30"/>
      <c r="BTN43" s="31"/>
      <c r="BTO43" s="30"/>
      <c r="BTP43" s="31"/>
      <c r="BTQ43" s="30"/>
      <c r="BTR43" s="31"/>
      <c r="BTS43" s="30"/>
      <c r="BTT43" s="31"/>
      <c r="BTU43" s="30"/>
      <c r="BTV43" s="31"/>
      <c r="BTW43" s="30"/>
      <c r="BTX43" s="31"/>
      <c r="BTY43" s="30"/>
      <c r="BTZ43" s="31"/>
      <c r="BUA43" s="30"/>
      <c r="BUB43" s="31"/>
      <c r="BUC43" s="30"/>
      <c r="BUD43" s="31"/>
      <c r="BUE43" s="30"/>
      <c r="BUF43" s="31"/>
      <c r="BUG43" s="30"/>
      <c r="BUH43" s="31"/>
      <c r="BUI43" s="30"/>
      <c r="BUJ43" s="31"/>
      <c r="BUK43" s="30"/>
      <c r="BUL43" s="31"/>
      <c r="BUM43" s="30"/>
      <c r="BUN43" s="31"/>
      <c r="BUO43" s="30"/>
      <c r="BUP43" s="31"/>
      <c r="BUQ43" s="30"/>
      <c r="BUR43" s="31"/>
      <c r="BUS43" s="30"/>
      <c r="BUT43" s="31"/>
      <c r="BUU43" s="30"/>
      <c r="BUV43" s="31"/>
      <c r="BUW43" s="30"/>
      <c r="BUX43" s="31"/>
      <c r="BUY43" s="30"/>
      <c r="BUZ43" s="31"/>
      <c r="BVA43" s="30"/>
      <c r="BVB43" s="31"/>
      <c r="BVC43" s="30"/>
      <c r="BVD43" s="31"/>
      <c r="BVE43" s="30"/>
      <c r="BVF43" s="31"/>
      <c r="BVG43" s="30"/>
      <c r="BVH43" s="31"/>
      <c r="BVI43" s="30"/>
      <c r="BVJ43" s="31"/>
      <c r="BVK43" s="30"/>
      <c r="BVL43" s="31"/>
      <c r="BVM43" s="30"/>
      <c r="BVN43" s="31"/>
      <c r="BVO43" s="30"/>
      <c r="BVP43" s="31"/>
      <c r="BVQ43" s="30"/>
      <c r="BVR43" s="31"/>
      <c r="BVS43" s="30"/>
      <c r="BVT43" s="31"/>
      <c r="BVU43" s="30"/>
      <c r="BVV43" s="31"/>
      <c r="BVW43" s="30"/>
      <c r="BVX43" s="31"/>
      <c r="BVY43" s="30"/>
      <c r="BVZ43" s="31"/>
      <c r="BWA43" s="30"/>
      <c r="BWB43" s="31"/>
      <c r="BWC43" s="30"/>
      <c r="BWD43" s="31"/>
      <c r="BWE43" s="30"/>
      <c r="BWF43" s="31"/>
      <c r="BWG43" s="30"/>
      <c r="BWH43" s="31"/>
      <c r="BWI43" s="30"/>
      <c r="BWJ43" s="31"/>
      <c r="BWK43" s="30"/>
      <c r="BWL43" s="31"/>
      <c r="BWM43" s="30"/>
      <c r="BWN43" s="31"/>
      <c r="BWO43" s="30"/>
      <c r="BWP43" s="31"/>
      <c r="BWQ43" s="30"/>
      <c r="BWR43" s="31"/>
      <c r="BWS43" s="30"/>
      <c r="BWT43" s="31"/>
      <c r="BWU43" s="30"/>
      <c r="BWV43" s="31"/>
      <c r="BWW43" s="30"/>
      <c r="BWX43" s="31"/>
      <c r="BWY43" s="30"/>
      <c r="BWZ43" s="31"/>
      <c r="BXA43" s="30"/>
      <c r="BXB43" s="31"/>
      <c r="BXC43" s="30"/>
      <c r="BXD43" s="31"/>
      <c r="BXE43" s="30"/>
      <c r="BXF43" s="31"/>
      <c r="BXG43" s="30"/>
      <c r="BXH43" s="31"/>
      <c r="BXI43" s="30"/>
      <c r="BXJ43" s="31"/>
      <c r="BXK43" s="30"/>
      <c r="BXL43" s="31"/>
      <c r="BXM43" s="30"/>
      <c r="BXN43" s="31"/>
      <c r="BXO43" s="30"/>
      <c r="BXP43" s="31"/>
      <c r="BXQ43" s="30"/>
      <c r="BXR43" s="31"/>
      <c r="BXS43" s="30"/>
      <c r="BXT43" s="31"/>
      <c r="BXU43" s="30"/>
      <c r="BXV43" s="31"/>
      <c r="BXW43" s="30"/>
      <c r="BXX43" s="31"/>
      <c r="BXY43" s="30"/>
      <c r="BXZ43" s="31"/>
      <c r="BYA43" s="30"/>
      <c r="BYB43" s="31"/>
      <c r="BYC43" s="30"/>
      <c r="BYD43" s="31"/>
      <c r="BYE43" s="30"/>
      <c r="BYF43" s="31"/>
      <c r="BYG43" s="30"/>
      <c r="BYH43" s="31"/>
      <c r="BYI43" s="30"/>
      <c r="BYJ43" s="31"/>
      <c r="BYK43" s="30"/>
      <c r="BYL43" s="31"/>
      <c r="BYM43" s="30"/>
      <c r="BYN43" s="31"/>
      <c r="BYO43" s="30"/>
      <c r="BYP43" s="31"/>
      <c r="BYQ43" s="30"/>
      <c r="BYR43" s="31"/>
      <c r="BYS43" s="30"/>
      <c r="BYT43" s="31"/>
      <c r="BYU43" s="30"/>
      <c r="BYV43" s="31"/>
      <c r="BYW43" s="30"/>
      <c r="BYX43" s="31"/>
      <c r="BYY43" s="30"/>
      <c r="BYZ43" s="31"/>
      <c r="BZA43" s="30"/>
      <c r="BZB43" s="31"/>
      <c r="BZC43" s="30"/>
      <c r="BZD43" s="31"/>
      <c r="BZE43" s="30"/>
      <c r="BZF43" s="31"/>
      <c r="BZG43" s="30"/>
      <c r="BZH43" s="31"/>
      <c r="BZI43" s="30"/>
      <c r="BZJ43" s="31"/>
      <c r="BZK43" s="30"/>
      <c r="BZL43" s="31"/>
      <c r="BZM43" s="30"/>
      <c r="BZN43" s="31"/>
      <c r="BZO43" s="30"/>
      <c r="BZP43" s="31"/>
      <c r="BZQ43" s="30"/>
      <c r="BZR43" s="31"/>
      <c r="BZS43" s="30"/>
      <c r="BZT43" s="31"/>
      <c r="BZU43" s="30"/>
      <c r="BZV43" s="31"/>
      <c r="BZW43" s="30"/>
      <c r="BZX43" s="31"/>
      <c r="BZY43" s="30"/>
      <c r="BZZ43" s="31"/>
      <c r="CAA43" s="30"/>
      <c r="CAB43" s="31"/>
      <c r="CAC43" s="30"/>
      <c r="CAD43" s="31"/>
      <c r="CAE43" s="30"/>
      <c r="CAF43" s="31"/>
      <c r="CAG43" s="30"/>
      <c r="CAH43" s="31"/>
      <c r="CAI43" s="30"/>
      <c r="CAJ43" s="31"/>
      <c r="CAK43" s="30"/>
      <c r="CAL43" s="31"/>
      <c r="CAM43" s="30"/>
      <c r="CAN43" s="31"/>
      <c r="CAO43" s="30"/>
      <c r="CAP43" s="31"/>
      <c r="CAQ43" s="30"/>
      <c r="CAR43" s="31"/>
      <c r="CAS43" s="30"/>
      <c r="CAT43" s="31"/>
      <c r="CAU43" s="30"/>
      <c r="CAV43" s="31"/>
      <c r="CAW43" s="30"/>
      <c r="CAX43" s="31"/>
      <c r="CAY43" s="30"/>
      <c r="CAZ43" s="31"/>
      <c r="CBA43" s="30"/>
      <c r="CBB43" s="31"/>
      <c r="CBC43" s="30"/>
      <c r="CBD43" s="31"/>
      <c r="CBE43" s="30"/>
      <c r="CBF43" s="31"/>
      <c r="CBG43" s="30"/>
      <c r="CBH43" s="31"/>
      <c r="CBI43" s="30"/>
      <c r="CBJ43" s="31"/>
      <c r="CBK43" s="30"/>
      <c r="CBL43" s="31"/>
      <c r="CBM43" s="30"/>
      <c r="CBN43" s="31"/>
      <c r="CBO43" s="30"/>
      <c r="CBP43" s="31"/>
      <c r="CBQ43" s="30"/>
      <c r="CBR43" s="31"/>
      <c r="CBS43" s="30"/>
      <c r="CBT43" s="31"/>
      <c r="CBU43" s="30"/>
      <c r="CBV43" s="31"/>
      <c r="CBW43" s="30"/>
      <c r="CBX43" s="31"/>
      <c r="CBY43" s="30"/>
      <c r="CBZ43" s="31"/>
      <c r="CCA43" s="30"/>
      <c r="CCB43" s="31"/>
      <c r="CCC43" s="30"/>
      <c r="CCD43" s="31"/>
      <c r="CCE43" s="30"/>
      <c r="CCF43" s="31"/>
      <c r="CCG43" s="30"/>
      <c r="CCH43" s="31"/>
      <c r="CCI43" s="30"/>
      <c r="CCJ43" s="31"/>
      <c r="CCK43" s="30"/>
      <c r="CCL43" s="31"/>
      <c r="CCM43" s="30"/>
      <c r="CCN43" s="31"/>
      <c r="CCO43" s="30"/>
      <c r="CCP43" s="31"/>
      <c r="CCQ43" s="30"/>
      <c r="CCR43" s="31"/>
      <c r="CCS43" s="30"/>
      <c r="CCT43" s="31"/>
      <c r="CCU43" s="30"/>
      <c r="CCV43" s="31"/>
      <c r="CCW43" s="30"/>
      <c r="CCX43" s="31"/>
      <c r="CCY43" s="30"/>
      <c r="CCZ43" s="31"/>
      <c r="CDA43" s="30"/>
      <c r="CDB43" s="31"/>
      <c r="CDC43" s="30"/>
      <c r="CDD43" s="31"/>
      <c r="CDE43" s="30"/>
      <c r="CDF43" s="31"/>
      <c r="CDG43" s="30"/>
      <c r="CDH43" s="31"/>
      <c r="CDI43" s="30"/>
      <c r="CDJ43" s="31"/>
      <c r="CDK43" s="30"/>
      <c r="CDL43" s="31"/>
      <c r="CDM43" s="30"/>
      <c r="CDN43" s="31"/>
      <c r="CDO43" s="30"/>
      <c r="CDP43" s="31"/>
      <c r="CDQ43" s="30"/>
      <c r="CDR43" s="31"/>
      <c r="CDS43" s="30"/>
      <c r="CDT43" s="31"/>
      <c r="CDU43" s="30"/>
      <c r="CDV43" s="31"/>
      <c r="CDW43" s="30"/>
      <c r="CDX43" s="31"/>
      <c r="CDY43" s="30"/>
      <c r="CDZ43" s="31"/>
      <c r="CEA43" s="30"/>
      <c r="CEB43" s="31"/>
      <c r="CEC43" s="30"/>
      <c r="CED43" s="31"/>
      <c r="CEE43" s="30"/>
      <c r="CEF43" s="31"/>
      <c r="CEG43" s="30"/>
      <c r="CEH43" s="31"/>
      <c r="CEI43" s="30"/>
      <c r="CEJ43" s="31"/>
      <c r="CEK43" s="30"/>
      <c r="CEL43" s="31"/>
      <c r="CEM43" s="30"/>
      <c r="CEN43" s="31"/>
      <c r="CEO43" s="30"/>
      <c r="CEP43" s="31"/>
      <c r="CEQ43" s="30"/>
      <c r="CER43" s="31"/>
      <c r="CES43" s="30"/>
      <c r="CET43" s="31"/>
      <c r="CEU43" s="30"/>
      <c r="CEV43" s="31"/>
      <c r="CEW43" s="30"/>
      <c r="CEX43" s="31"/>
      <c r="CEY43" s="30"/>
      <c r="CEZ43" s="31"/>
      <c r="CFA43" s="30"/>
      <c r="CFB43" s="31"/>
      <c r="CFC43" s="30"/>
      <c r="CFD43" s="31"/>
      <c r="CFE43" s="30"/>
      <c r="CFF43" s="31"/>
      <c r="CFG43" s="30"/>
      <c r="CFH43" s="31"/>
      <c r="CFI43" s="30"/>
      <c r="CFJ43" s="31"/>
      <c r="CFK43" s="30"/>
      <c r="CFL43" s="31"/>
      <c r="CFM43" s="30"/>
      <c r="CFN43" s="31"/>
      <c r="CFO43" s="30"/>
      <c r="CFP43" s="31"/>
      <c r="CFQ43" s="30"/>
      <c r="CFR43" s="31"/>
      <c r="CFS43" s="30"/>
      <c r="CFT43" s="31"/>
      <c r="CFU43" s="30"/>
      <c r="CFV43" s="31"/>
      <c r="CFW43" s="30"/>
      <c r="CFX43" s="31"/>
      <c r="CFY43" s="30"/>
      <c r="CFZ43" s="31"/>
      <c r="CGA43" s="30"/>
      <c r="CGB43" s="31"/>
      <c r="CGC43" s="30"/>
      <c r="CGD43" s="31"/>
      <c r="CGE43" s="30"/>
      <c r="CGF43" s="31"/>
      <c r="CGG43" s="30"/>
      <c r="CGH43" s="31"/>
      <c r="CGI43" s="30"/>
      <c r="CGJ43" s="31"/>
      <c r="CGK43" s="30"/>
      <c r="CGL43" s="31"/>
      <c r="CGM43" s="30"/>
      <c r="CGN43" s="31"/>
      <c r="CGO43" s="30"/>
      <c r="CGP43" s="31"/>
      <c r="CGQ43" s="30"/>
      <c r="CGR43" s="31"/>
      <c r="CGS43" s="30"/>
      <c r="CGT43" s="31"/>
      <c r="CGU43" s="30"/>
      <c r="CGV43" s="31"/>
      <c r="CGW43" s="30"/>
      <c r="CGX43" s="31"/>
      <c r="CGY43" s="30"/>
      <c r="CGZ43" s="31"/>
      <c r="CHA43" s="30"/>
      <c r="CHB43" s="31"/>
      <c r="CHC43" s="30"/>
      <c r="CHD43" s="31"/>
      <c r="CHE43" s="30"/>
      <c r="CHF43" s="31"/>
      <c r="CHG43" s="30"/>
      <c r="CHH43" s="31"/>
      <c r="CHI43" s="30"/>
      <c r="CHJ43" s="31"/>
      <c r="CHK43" s="30"/>
      <c r="CHL43" s="31"/>
      <c r="CHM43" s="30"/>
      <c r="CHN43" s="31"/>
      <c r="CHO43" s="30"/>
      <c r="CHP43" s="31"/>
      <c r="CHQ43" s="30"/>
      <c r="CHR43" s="31"/>
      <c r="CHS43" s="30"/>
      <c r="CHT43" s="31"/>
      <c r="CHU43" s="30"/>
      <c r="CHV43" s="31"/>
      <c r="CHW43" s="30"/>
      <c r="CHX43" s="31"/>
      <c r="CHY43" s="30"/>
      <c r="CHZ43" s="31"/>
      <c r="CIA43" s="30"/>
      <c r="CIB43" s="31"/>
      <c r="CIC43" s="30"/>
      <c r="CID43" s="31"/>
      <c r="CIE43" s="30"/>
      <c r="CIF43" s="31"/>
      <c r="CIG43" s="30"/>
      <c r="CIH43" s="31"/>
      <c r="CII43" s="30"/>
      <c r="CIJ43" s="31"/>
      <c r="CIK43" s="30"/>
      <c r="CIL43" s="31"/>
      <c r="CIM43" s="30"/>
      <c r="CIN43" s="31"/>
      <c r="CIO43" s="30"/>
      <c r="CIP43" s="31"/>
      <c r="CIQ43" s="30"/>
      <c r="CIR43" s="31"/>
      <c r="CIS43" s="30"/>
      <c r="CIT43" s="31"/>
      <c r="CIU43" s="30"/>
      <c r="CIV43" s="31"/>
      <c r="CIW43" s="30"/>
      <c r="CIX43" s="31"/>
      <c r="CIY43" s="30"/>
      <c r="CIZ43" s="31"/>
      <c r="CJA43" s="30"/>
      <c r="CJB43" s="31"/>
      <c r="CJC43" s="30"/>
      <c r="CJD43" s="31"/>
      <c r="CJE43" s="30"/>
      <c r="CJF43" s="31"/>
      <c r="CJG43" s="30"/>
      <c r="CJH43" s="31"/>
      <c r="CJI43" s="30"/>
      <c r="CJJ43" s="31"/>
      <c r="CJK43" s="30"/>
      <c r="CJL43" s="31"/>
      <c r="CJM43" s="30"/>
      <c r="CJN43" s="31"/>
      <c r="CJO43" s="30"/>
      <c r="CJP43" s="31"/>
      <c r="CJQ43" s="30"/>
      <c r="CJR43" s="31"/>
      <c r="CJS43" s="30"/>
      <c r="CJT43" s="31"/>
      <c r="CJU43" s="30"/>
      <c r="CJV43" s="31"/>
      <c r="CJW43" s="30"/>
      <c r="CJX43" s="31"/>
      <c r="CJY43" s="30"/>
      <c r="CJZ43" s="31"/>
      <c r="CKA43" s="30"/>
      <c r="CKB43" s="31"/>
      <c r="CKC43" s="30"/>
      <c r="CKD43" s="31"/>
      <c r="CKE43" s="30"/>
      <c r="CKF43" s="31"/>
      <c r="CKG43" s="30"/>
      <c r="CKH43" s="31"/>
      <c r="CKI43" s="30"/>
      <c r="CKJ43" s="31"/>
      <c r="CKK43" s="30"/>
      <c r="CKL43" s="31"/>
      <c r="CKM43" s="30"/>
      <c r="CKN43" s="31"/>
      <c r="CKO43" s="30"/>
      <c r="CKP43" s="31"/>
      <c r="CKQ43" s="30"/>
      <c r="CKR43" s="31"/>
      <c r="CKS43" s="30"/>
      <c r="CKT43" s="31"/>
      <c r="CKU43" s="30"/>
      <c r="CKV43" s="31"/>
      <c r="CKW43" s="30"/>
      <c r="CKX43" s="31"/>
      <c r="CKY43" s="30"/>
      <c r="CKZ43" s="31"/>
      <c r="CLA43" s="30"/>
      <c r="CLB43" s="31"/>
      <c r="CLC43" s="30"/>
      <c r="CLD43" s="31"/>
      <c r="CLE43" s="30"/>
      <c r="CLF43" s="31"/>
      <c r="CLG43" s="30"/>
      <c r="CLH43" s="31"/>
      <c r="CLI43" s="30"/>
      <c r="CLJ43" s="31"/>
      <c r="CLK43" s="30"/>
      <c r="CLL43" s="31"/>
      <c r="CLM43" s="30"/>
      <c r="CLN43" s="31"/>
      <c r="CLO43" s="30"/>
      <c r="CLP43" s="31"/>
      <c r="CLQ43" s="30"/>
      <c r="CLR43" s="31"/>
      <c r="CLS43" s="30"/>
      <c r="CLT43" s="31"/>
      <c r="CLU43" s="30"/>
      <c r="CLV43" s="31"/>
      <c r="CLW43" s="30"/>
      <c r="CLX43" s="31"/>
      <c r="CLY43" s="30"/>
      <c r="CLZ43" s="31"/>
      <c r="CMA43" s="30"/>
      <c r="CMB43" s="31"/>
      <c r="CMC43" s="30"/>
      <c r="CMD43" s="31"/>
      <c r="CME43" s="30"/>
      <c r="CMF43" s="31"/>
      <c r="CMG43" s="30"/>
      <c r="CMH43" s="31"/>
      <c r="CMI43" s="30"/>
      <c r="CMJ43" s="31"/>
      <c r="CMK43" s="30"/>
      <c r="CML43" s="31"/>
      <c r="CMM43" s="30"/>
      <c r="CMN43" s="31"/>
      <c r="CMO43" s="30"/>
      <c r="CMP43" s="31"/>
      <c r="CMQ43" s="30"/>
      <c r="CMR43" s="31"/>
      <c r="CMS43" s="30"/>
      <c r="CMT43" s="31"/>
      <c r="CMU43" s="30"/>
      <c r="CMV43" s="31"/>
      <c r="CMW43" s="30"/>
      <c r="CMX43" s="31"/>
      <c r="CMY43" s="30"/>
      <c r="CMZ43" s="31"/>
      <c r="CNA43" s="30"/>
      <c r="CNB43" s="31"/>
      <c r="CNC43" s="30"/>
      <c r="CND43" s="31"/>
      <c r="CNE43" s="30"/>
      <c r="CNF43" s="31"/>
      <c r="CNG43" s="30"/>
      <c r="CNH43" s="31"/>
      <c r="CNI43" s="30"/>
      <c r="CNJ43" s="31"/>
      <c r="CNK43" s="30"/>
      <c r="CNL43" s="31"/>
      <c r="CNM43" s="30"/>
      <c r="CNN43" s="31"/>
      <c r="CNO43" s="30"/>
      <c r="CNP43" s="31"/>
      <c r="CNQ43" s="30"/>
      <c r="CNR43" s="31"/>
      <c r="CNS43" s="30"/>
      <c r="CNT43" s="31"/>
      <c r="CNU43" s="30"/>
      <c r="CNV43" s="31"/>
      <c r="CNW43" s="30"/>
      <c r="CNX43" s="31"/>
      <c r="CNY43" s="30"/>
      <c r="CNZ43" s="31"/>
      <c r="COA43" s="30"/>
      <c r="COB43" s="31"/>
      <c r="COC43" s="30"/>
      <c r="COD43" s="31"/>
      <c r="COE43" s="30"/>
      <c r="COF43" s="31"/>
      <c r="COG43" s="30"/>
      <c r="COH43" s="31"/>
      <c r="COI43" s="30"/>
      <c r="COJ43" s="31"/>
      <c r="COK43" s="30"/>
      <c r="COL43" s="31"/>
      <c r="COM43" s="30"/>
      <c r="CON43" s="31"/>
      <c r="COO43" s="30"/>
      <c r="COP43" s="31"/>
      <c r="COQ43" s="30"/>
      <c r="COR43" s="31"/>
      <c r="COS43" s="30"/>
      <c r="COT43" s="31"/>
      <c r="COU43" s="30"/>
      <c r="COV43" s="31"/>
      <c r="COW43" s="30"/>
      <c r="COX43" s="31"/>
      <c r="COY43" s="30"/>
      <c r="COZ43" s="31"/>
      <c r="CPA43" s="30"/>
      <c r="CPB43" s="31"/>
      <c r="CPC43" s="30"/>
      <c r="CPD43" s="31"/>
      <c r="CPE43" s="30"/>
      <c r="CPF43" s="31"/>
      <c r="CPG43" s="30"/>
      <c r="CPH43" s="31"/>
      <c r="CPI43" s="30"/>
      <c r="CPJ43" s="31"/>
      <c r="CPK43" s="30"/>
      <c r="CPL43" s="31"/>
      <c r="CPM43" s="30"/>
      <c r="CPN43" s="31"/>
      <c r="CPO43" s="30"/>
      <c r="CPP43" s="31"/>
      <c r="CPQ43" s="30"/>
      <c r="CPR43" s="31"/>
      <c r="CPS43" s="30"/>
      <c r="CPT43" s="31"/>
      <c r="CPU43" s="30"/>
      <c r="CPV43" s="31"/>
      <c r="CPW43" s="30"/>
      <c r="CPX43" s="31"/>
      <c r="CPY43" s="30"/>
      <c r="CPZ43" s="31"/>
      <c r="CQA43" s="30"/>
      <c r="CQB43" s="31"/>
      <c r="CQC43" s="30"/>
      <c r="CQD43" s="31"/>
      <c r="CQE43" s="30"/>
      <c r="CQF43" s="31"/>
      <c r="CQG43" s="30"/>
      <c r="CQH43" s="31"/>
      <c r="CQI43" s="30"/>
      <c r="CQJ43" s="31"/>
      <c r="CQK43" s="30"/>
      <c r="CQL43" s="31"/>
      <c r="CQM43" s="30"/>
      <c r="CQN43" s="31"/>
      <c r="CQO43" s="30"/>
      <c r="CQP43" s="31"/>
      <c r="CQQ43" s="30"/>
      <c r="CQR43" s="31"/>
      <c r="CQS43" s="30"/>
      <c r="CQT43" s="31"/>
      <c r="CQU43" s="30"/>
      <c r="CQV43" s="31"/>
      <c r="CQW43" s="30"/>
      <c r="CQX43" s="31"/>
      <c r="CQY43" s="30"/>
      <c r="CQZ43" s="31"/>
      <c r="CRA43" s="30"/>
      <c r="CRB43" s="31"/>
      <c r="CRC43" s="30"/>
      <c r="CRD43" s="31"/>
      <c r="CRE43" s="30"/>
      <c r="CRF43" s="31"/>
      <c r="CRG43" s="30"/>
      <c r="CRH43" s="31"/>
      <c r="CRI43" s="30"/>
      <c r="CRJ43" s="31"/>
      <c r="CRK43" s="30"/>
      <c r="CRL43" s="31"/>
      <c r="CRM43" s="30"/>
      <c r="CRN43" s="31"/>
      <c r="CRO43" s="30"/>
      <c r="CRP43" s="31"/>
      <c r="CRQ43" s="30"/>
      <c r="CRR43" s="31"/>
      <c r="CRS43" s="30"/>
      <c r="CRT43" s="31"/>
      <c r="CRU43" s="30"/>
      <c r="CRV43" s="31"/>
      <c r="CRW43" s="30"/>
      <c r="CRX43" s="31"/>
      <c r="CRY43" s="30"/>
      <c r="CRZ43" s="31"/>
      <c r="CSA43" s="30"/>
      <c r="CSB43" s="31"/>
      <c r="CSC43" s="30"/>
      <c r="CSD43" s="31"/>
      <c r="CSE43" s="30"/>
      <c r="CSF43" s="31"/>
      <c r="CSG43" s="30"/>
      <c r="CSH43" s="31"/>
      <c r="CSI43" s="30"/>
      <c r="CSJ43" s="31"/>
      <c r="CSK43" s="30"/>
      <c r="CSL43" s="31"/>
      <c r="CSM43" s="30"/>
      <c r="CSN43" s="31"/>
      <c r="CSO43" s="30"/>
      <c r="CSP43" s="31"/>
      <c r="CSQ43" s="30"/>
      <c r="CSR43" s="31"/>
      <c r="CSS43" s="30"/>
      <c r="CST43" s="31"/>
      <c r="CSU43" s="30"/>
      <c r="CSV43" s="31"/>
      <c r="CSW43" s="30"/>
      <c r="CSX43" s="31"/>
      <c r="CSY43" s="30"/>
      <c r="CSZ43" s="31"/>
      <c r="CTA43" s="30"/>
      <c r="CTB43" s="31"/>
      <c r="CTC43" s="30"/>
      <c r="CTD43" s="31"/>
      <c r="CTE43" s="30"/>
      <c r="CTF43" s="31"/>
      <c r="CTG43" s="30"/>
      <c r="CTH43" s="31"/>
      <c r="CTI43" s="30"/>
      <c r="CTJ43" s="31"/>
      <c r="CTK43" s="30"/>
      <c r="CTL43" s="31"/>
      <c r="CTM43" s="30"/>
      <c r="CTN43" s="31"/>
      <c r="CTO43" s="30"/>
      <c r="CTP43" s="31"/>
      <c r="CTQ43" s="30"/>
      <c r="CTR43" s="31"/>
      <c r="CTS43" s="30"/>
      <c r="CTT43" s="31"/>
      <c r="CTU43" s="30"/>
      <c r="CTV43" s="31"/>
      <c r="CTW43" s="30"/>
      <c r="CTX43" s="31"/>
      <c r="CTY43" s="30"/>
      <c r="CTZ43" s="31"/>
      <c r="CUA43" s="30"/>
      <c r="CUB43" s="31"/>
      <c r="CUC43" s="30"/>
      <c r="CUD43" s="31"/>
      <c r="CUE43" s="30"/>
      <c r="CUF43" s="31"/>
      <c r="CUG43" s="30"/>
      <c r="CUH43" s="31"/>
      <c r="CUI43" s="30"/>
      <c r="CUJ43" s="31"/>
      <c r="CUK43" s="30"/>
      <c r="CUL43" s="31"/>
      <c r="CUM43" s="30"/>
      <c r="CUN43" s="31"/>
      <c r="CUO43" s="30"/>
      <c r="CUP43" s="31"/>
      <c r="CUQ43" s="30"/>
      <c r="CUR43" s="31"/>
      <c r="CUS43" s="30"/>
      <c r="CUT43" s="31"/>
      <c r="CUU43" s="30"/>
      <c r="CUV43" s="31"/>
      <c r="CUW43" s="30"/>
      <c r="CUX43" s="31"/>
      <c r="CUY43" s="30"/>
      <c r="CUZ43" s="31"/>
      <c r="CVA43" s="30"/>
      <c r="CVB43" s="31"/>
      <c r="CVC43" s="30"/>
      <c r="CVD43" s="31"/>
      <c r="CVE43" s="30"/>
      <c r="CVF43" s="31"/>
      <c r="CVG43" s="30"/>
      <c r="CVH43" s="31"/>
      <c r="CVI43" s="30"/>
      <c r="CVJ43" s="31"/>
      <c r="CVK43" s="30"/>
      <c r="CVL43" s="31"/>
      <c r="CVM43" s="30"/>
      <c r="CVN43" s="31"/>
      <c r="CVO43" s="30"/>
      <c r="CVP43" s="31"/>
      <c r="CVQ43" s="30"/>
      <c r="CVR43" s="31"/>
      <c r="CVS43" s="30"/>
      <c r="CVT43" s="31"/>
      <c r="CVU43" s="30"/>
      <c r="CVV43" s="31"/>
      <c r="CVW43" s="30"/>
      <c r="CVX43" s="31"/>
      <c r="CVY43" s="30"/>
      <c r="CVZ43" s="31"/>
      <c r="CWA43" s="30"/>
      <c r="CWB43" s="31"/>
      <c r="CWC43" s="30"/>
      <c r="CWD43" s="31"/>
      <c r="CWE43" s="30"/>
      <c r="CWF43" s="31"/>
      <c r="CWG43" s="30"/>
      <c r="CWH43" s="31"/>
      <c r="CWI43" s="30"/>
      <c r="CWJ43" s="31"/>
      <c r="CWK43" s="30"/>
      <c r="CWL43" s="31"/>
      <c r="CWM43" s="30"/>
      <c r="CWN43" s="31"/>
      <c r="CWO43" s="30"/>
      <c r="CWP43" s="31"/>
      <c r="CWQ43" s="30"/>
      <c r="CWR43" s="31"/>
      <c r="CWS43" s="30"/>
      <c r="CWT43" s="31"/>
      <c r="CWU43" s="30"/>
      <c r="CWV43" s="31"/>
      <c r="CWW43" s="30"/>
      <c r="CWX43" s="31"/>
      <c r="CWY43" s="30"/>
      <c r="CWZ43" s="31"/>
      <c r="CXA43" s="30"/>
      <c r="CXB43" s="31"/>
      <c r="CXC43" s="30"/>
      <c r="CXD43" s="31"/>
      <c r="CXE43" s="30"/>
      <c r="CXF43" s="31"/>
      <c r="CXG43" s="30"/>
      <c r="CXH43" s="31"/>
      <c r="CXI43" s="30"/>
      <c r="CXJ43" s="31"/>
      <c r="CXK43" s="30"/>
      <c r="CXL43" s="31"/>
      <c r="CXM43" s="30"/>
      <c r="CXN43" s="31"/>
      <c r="CXO43" s="30"/>
      <c r="CXP43" s="31"/>
      <c r="CXQ43" s="30"/>
      <c r="CXR43" s="31"/>
      <c r="CXS43" s="30"/>
      <c r="CXT43" s="31"/>
      <c r="CXU43" s="30"/>
      <c r="CXV43" s="31"/>
      <c r="CXW43" s="30"/>
      <c r="CXX43" s="31"/>
      <c r="CXY43" s="30"/>
      <c r="CXZ43" s="31"/>
      <c r="CYA43" s="30"/>
      <c r="CYB43" s="31"/>
      <c r="CYC43" s="30"/>
      <c r="CYD43" s="31"/>
      <c r="CYE43" s="30"/>
      <c r="CYF43" s="31"/>
      <c r="CYG43" s="30"/>
      <c r="CYH43" s="31"/>
      <c r="CYI43" s="30"/>
      <c r="CYJ43" s="31"/>
      <c r="CYK43" s="30"/>
      <c r="CYL43" s="31"/>
      <c r="CYM43" s="30"/>
      <c r="CYN43" s="31"/>
      <c r="CYO43" s="30"/>
      <c r="CYP43" s="31"/>
      <c r="CYQ43" s="30"/>
      <c r="CYR43" s="31"/>
      <c r="CYS43" s="30"/>
      <c r="CYT43" s="31"/>
      <c r="CYU43" s="30"/>
      <c r="CYV43" s="31"/>
      <c r="CYW43" s="30"/>
      <c r="CYX43" s="31"/>
      <c r="CYY43" s="30"/>
      <c r="CYZ43" s="31"/>
      <c r="CZA43" s="30"/>
      <c r="CZB43" s="31"/>
      <c r="CZC43" s="30"/>
      <c r="CZD43" s="31"/>
      <c r="CZE43" s="30"/>
      <c r="CZF43" s="31"/>
      <c r="CZG43" s="30"/>
      <c r="CZH43" s="31"/>
      <c r="CZI43" s="30"/>
      <c r="CZJ43" s="31"/>
      <c r="CZK43" s="30"/>
      <c r="CZL43" s="31"/>
      <c r="CZM43" s="30"/>
      <c r="CZN43" s="31"/>
      <c r="CZO43" s="30"/>
      <c r="CZP43" s="31"/>
      <c r="CZQ43" s="30"/>
      <c r="CZR43" s="31"/>
      <c r="CZS43" s="30"/>
      <c r="CZT43" s="31"/>
      <c r="CZU43" s="30"/>
      <c r="CZV43" s="31"/>
      <c r="CZW43" s="30"/>
      <c r="CZX43" s="31"/>
      <c r="CZY43" s="30"/>
      <c r="CZZ43" s="31"/>
      <c r="DAA43" s="30"/>
      <c r="DAB43" s="31"/>
      <c r="DAC43" s="30"/>
      <c r="DAD43" s="31"/>
      <c r="DAE43" s="30"/>
      <c r="DAF43" s="31"/>
      <c r="DAG43" s="30"/>
      <c r="DAH43" s="31"/>
      <c r="DAI43" s="30"/>
      <c r="DAJ43" s="31"/>
      <c r="DAK43" s="30"/>
      <c r="DAL43" s="31"/>
      <c r="DAM43" s="30"/>
      <c r="DAN43" s="31"/>
      <c r="DAO43" s="30"/>
      <c r="DAP43" s="31"/>
      <c r="DAQ43" s="30"/>
      <c r="DAR43" s="31"/>
      <c r="DAS43" s="30"/>
      <c r="DAT43" s="31"/>
      <c r="DAU43" s="30"/>
      <c r="DAV43" s="31"/>
      <c r="DAW43" s="30"/>
      <c r="DAX43" s="31"/>
      <c r="DAY43" s="30"/>
      <c r="DAZ43" s="31"/>
      <c r="DBA43" s="30"/>
      <c r="DBB43" s="31"/>
      <c r="DBC43" s="30"/>
      <c r="DBD43" s="31"/>
      <c r="DBE43" s="30"/>
      <c r="DBF43" s="31"/>
      <c r="DBG43" s="30"/>
      <c r="DBH43" s="31"/>
      <c r="DBI43" s="30"/>
      <c r="DBJ43" s="31"/>
      <c r="DBK43" s="30"/>
      <c r="DBL43" s="31"/>
      <c r="DBM43" s="30"/>
      <c r="DBN43" s="31"/>
      <c r="DBO43" s="30"/>
      <c r="DBP43" s="31"/>
      <c r="DBQ43" s="30"/>
      <c r="DBR43" s="31"/>
      <c r="DBS43" s="30"/>
      <c r="DBT43" s="31"/>
      <c r="DBU43" s="30"/>
      <c r="DBV43" s="31"/>
      <c r="DBW43" s="30"/>
      <c r="DBX43" s="31"/>
      <c r="DBY43" s="30"/>
      <c r="DBZ43" s="31"/>
      <c r="DCA43" s="30"/>
      <c r="DCB43" s="31"/>
      <c r="DCC43" s="30"/>
      <c r="DCD43" s="31"/>
      <c r="DCE43" s="30"/>
      <c r="DCF43" s="31"/>
      <c r="DCG43" s="30"/>
      <c r="DCH43" s="31"/>
      <c r="DCI43" s="30"/>
      <c r="DCJ43" s="31"/>
      <c r="DCK43" s="30"/>
      <c r="DCL43" s="31"/>
      <c r="DCM43" s="30"/>
      <c r="DCN43" s="31"/>
      <c r="DCO43" s="30"/>
      <c r="DCP43" s="31"/>
      <c r="DCQ43" s="30"/>
      <c r="DCR43" s="31"/>
      <c r="DCS43" s="30"/>
      <c r="DCT43" s="31"/>
      <c r="DCU43" s="30"/>
      <c r="DCV43" s="31"/>
      <c r="DCW43" s="30"/>
      <c r="DCX43" s="31"/>
      <c r="DCY43" s="30"/>
      <c r="DCZ43" s="31"/>
      <c r="DDA43" s="30"/>
      <c r="DDB43" s="31"/>
      <c r="DDC43" s="30"/>
      <c r="DDD43" s="31"/>
      <c r="DDE43" s="30"/>
      <c r="DDF43" s="31"/>
      <c r="DDG43" s="30"/>
      <c r="DDH43" s="31"/>
      <c r="DDI43" s="30"/>
      <c r="DDJ43" s="31"/>
      <c r="DDK43" s="30"/>
      <c r="DDL43" s="31"/>
      <c r="DDM43" s="30"/>
      <c r="DDN43" s="31"/>
      <c r="DDO43" s="30"/>
      <c r="DDP43" s="31"/>
      <c r="DDQ43" s="30"/>
      <c r="DDR43" s="31"/>
      <c r="DDS43" s="30"/>
      <c r="DDT43" s="31"/>
      <c r="DDU43" s="30"/>
      <c r="DDV43" s="31"/>
      <c r="DDW43" s="30"/>
      <c r="DDX43" s="31"/>
      <c r="DDY43" s="30"/>
      <c r="DDZ43" s="31"/>
      <c r="DEA43" s="30"/>
      <c r="DEB43" s="31"/>
      <c r="DEC43" s="30"/>
      <c r="DED43" s="31"/>
      <c r="DEE43" s="30"/>
      <c r="DEF43" s="31"/>
      <c r="DEG43" s="30"/>
      <c r="DEH43" s="31"/>
      <c r="DEI43" s="30"/>
      <c r="DEJ43" s="31"/>
      <c r="DEK43" s="30"/>
      <c r="DEL43" s="31"/>
      <c r="DEM43" s="30"/>
      <c r="DEN43" s="31"/>
      <c r="DEO43" s="30"/>
      <c r="DEP43" s="31"/>
      <c r="DEQ43" s="30"/>
      <c r="DER43" s="31"/>
      <c r="DES43" s="30"/>
      <c r="DET43" s="31"/>
      <c r="DEU43" s="30"/>
      <c r="DEV43" s="31"/>
      <c r="DEW43" s="30"/>
      <c r="DEX43" s="31"/>
      <c r="DEY43" s="30"/>
      <c r="DEZ43" s="31"/>
      <c r="DFA43" s="30"/>
      <c r="DFB43" s="31"/>
      <c r="DFC43" s="30"/>
      <c r="DFD43" s="31"/>
      <c r="DFE43" s="30"/>
      <c r="DFF43" s="31"/>
      <c r="DFG43" s="30"/>
      <c r="DFH43" s="31"/>
      <c r="DFI43" s="30"/>
      <c r="DFJ43" s="31"/>
      <c r="DFK43" s="30"/>
      <c r="DFL43" s="31"/>
      <c r="DFM43" s="30"/>
      <c r="DFN43" s="31"/>
      <c r="DFO43" s="30"/>
      <c r="DFP43" s="31"/>
      <c r="DFQ43" s="30"/>
      <c r="DFR43" s="31"/>
      <c r="DFS43" s="30"/>
      <c r="DFT43" s="31"/>
      <c r="DFU43" s="30"/>
      <c r="DFV43" s="31"/>
      <c r="DFW43" s="30"/>
      <c r="DFX43" s="31"/>
      <c r="DFY43" s="30"/>
      <c r="DFZ43" s="31"/>
      <c r="DGA43" s="30"/>
      <c r="DGB43" s="31"/>
      <c r="DGC43" s="30"/>
      <c r="DGD43" s="31"/>
      <c r="DGE43" s="30"/>
      <c r="DGF43" s="31"/>
      <c r="DGG43" s="30"/>
      <c r="DGH43" s="31"/>
      <c r="DGI43" s="30"/>
      <c r="DGJ43" s="31"/>
      <c r="DGK43" s="30"/>
      <c r="DGL43" s="31"/>
      <c r="DGM43" s="30"/>
      <c r="DGN43" s="31"/>
      <c r="DGO43" s="30"/>
      <c r="DGP43" s="31"/>
      <c r="DGQ43" s="30"/>
      <c r="DGR43" s="31"/>
      <c r="DGS43" s="30"/>
      <c r="DGT43" s="31"/>
      <c r="DGU43" s="30"/>
      <c r="DGV43" s="31"/>
      <c r="DGW43" s="30"/>
      <c r="DGX43" s="31"/>
      <c r="DGY43" s="30"/>
      <c r="DGZ43" s="31"/>
      <c r="DHA43" s="30"/>
      <c r="DHB43" s="31"/>
      <c r="DHC43" s="30"/>
      <c r="DHD43" s="31"/>
      <c r="DHE43" s="30"/>
      <c r="DHF43" s="31"/>
      <c r="DHG43" s="30"/>
      <c r="DHH43" s="31"/>
      <c r="DHI43" s="30"/>
      <c r="DHJ43" s="31"/>
      <c r="DHK43" s="30"/>
      <c r="DHL43" s="31"/>
      <c r="DHM43" s="30"/>
      <c r="DHN43" s="31"/>
      <c r="DHO43" s="30"/>
      <c r="DHP43" s="31"/>
      <c r="DHQ43" s="30"/>
      <c r="DHR43" s="31"/>
      <c r="DHS43" s="30"/>
      <c r="DHT43" s="31"/>
      <c r="DHU43" s="30"/>
      <c r="DHV43" s="31"/>
      <c r="DHW43" s="30"/>
      <c r="DHX43" s="31"/>
      <c r="DHY43" s="30"/>
      <c r="DHZ43" s="31"/>
      <c r="DIA43" s="30"/>
      <c r="DIB43" s="31"/>
      <c r="DIC43" s="30"/>
      <c r="DID43" s="31"/>
      <c r="DIE43" s="30"/>
      <c r="DIF43" s="31"/>
      <c r="DIG43" s="30"/>
      <c r="DIH43" s="31"/>
      <c r="DII43" s="30"/>
      <c r="DIJ43" s="31"/>
      <c r="DIK43" s="30"/>
      <c r="DIL43" s="31"/>
      <c r="DIM43" s="30"/>
      <c r="DIN43" s="31"/>
      <c r="DIO43" s="30"/>
      <c r="DIP43" s="31"/>
      <c r="DIQ43" s="30"/>
      <c r="DIR43" s="31"/>
      <c r="DIS43" s="30"/>
      <c r="DIT43" s="31"/>
      <c r="DIU43" s="30"/>
      <c r="DIV43" s="31"/>
      <c r="DIW43" s="30"/>
      <c r="DIX43" s="31"/>
      <c r="DIY43" s="30"/>
      <c r="DIZ43" s="31"/>
      <c r="DJA43" s="30"/>
      <c r="DJB43" s="31"/>
      <c r="DJC43" s="30"/>
      <c r="DJD43" s="31"/>
      <c r="DJE43" s="30"/>
      <c r="DJF43" s="31"/>
      <c r="DJG43" s="30"/>
      <c r="DJH43" s="31"/>
      <c r="DJI43" s="30"/>
      <c r="DJJ43" s="31"/>
      <c r="DJK43" s="30"/>
      <c r="DJL43" s="31"/>
      <c r="DJM43" s="30"/>
      <c r="DJN43" s="31"/>
      <c r="DJO43" s="30"/>
      <c r="DJP43" s="31"/>
      <c r="DJQ43" s="30"/>
      <c r="DJR43" s="31"/>
      <c r="DJS43" s="30"/>
      <c r="DJT43" s="31"/>
      <c r="DJU43" s="30"/>
      <c r="DJV43" s="31"/>
      <c r="DJW43" s="30"/>
      <c r="DJX43" s="31"/>
      <c r="DJY43" s="30"/>
      <c r="DJZ43" s="31"/>
      <c r="DKA43" s="30"/>
      <c r="DKB43" s="31"/>
      <c r="DKC43" s="30"/>
      <c r="DKD43" s="31"/>
      <c r="DKE43" s="30"/>
      <c r="DKF43" s="31"/>
      <c r="DKG43" s="30"/>
      <c r="DKH43" s="31"/>
      <c r="DKI43" s="30"/>
      <c r="DKJ43" s="31"/>
      <c r="DKK43" s="30"/>
      <c r="DKL43" s="31"/>
      <c r="DKM43" s="30"/>
      <c r="DKN43" s="31"/>
      <c r="DKO43" s="30"/>
      <c r="DKP43" s="31"/>
      <c r="DKQ43" s="30"/>
      <c r="DKR43" s="31"/>
      <c r="DKS43" s="30"/>
      <c r="DKT43" s="31"/>
      <c r="DKU43" s="30"/>
      <c r="DKV43" s="31"/>
      <c r="DKW43" s="30"/>
      <c r="DKX43" s="31"/>
      <c r="DKY43" s="30"/>
      <c r="DKZ43" s="31"/>
      <c r="DLA43" s="30"/>
      <c r="DLB43" s="31"/>
      <c r="DLC43" s="30"/>
      <c r="DLD43" s="31"/>
      <c r="DLE43" s="30"/>
      <c r="DLF43" s="31"/>
      <c r="DLG43" s="30"/>
      <c r="DLH43" s="31"/>
      <c r="DLI43" s="30"/>
      <c r="DLJ43" s="31"/>
      <c r="DLK43" s="30"/>
      <c r="DLL43" s="31"/>
      <c r="DLM43" s="30"/>
      <c r="DLN43" s="31"/>
      <c r="DLO43" s="30"/>
      <c r="DLP43" s="31"/>
      <c r="DLQ43" s="30"/>
      <c r="DLR43" s="31"/>
      <c r="DLS43" s="30"/>
      <c r="DLT43" s="31"/>
      <c r="DLU43" s="30"/>
      <c r="DLV43" s="31"/>
      <c r="DLW43" s="30"/>
      <c r="DLX43" s="31"/>
      <c r="DLY43" s="30"/>
      <c r="DLZ43" s="31"/>
      <c r="DMA43" s="30"/>
      <c r="DMB43" s="31"/>
      <c r="DMC43" s="30"/>
      <c r="DMD43" s="31"/>
      <c r="DME43" s="30"/>
      <c r="DMF43" s="31"/>
      <c r="DMG43" s="30"/>
      <c r="DMH43" s="31"/>
      <c r="DMI43" s="30"/>
      <c r="DMJ43" s="31"/>
      <c r="DMK43" s="30"/>
      <c r="DML43" s="31"/>
      <c r="DMM43" s="30"/>
      <c r="DMN43" s="31"/>
      <c r="DMO43" s="30"/>
      <c r="DMP43" s="31"/>
      <c r="DMQ43" s="30"/>
      <c r="DMR43" s="31"/>
      <c r="DMS43" s="30"/>
      <c r="DMT43" s="31"/>
      <c r="DMU43" s="30"/>
      <c r="DMV43" s="31"/>
      <c r="DMW43" s="30"/>
      <c r="DMX43" s="31"/>
      <c r="DMY43" s="30"/>
      <c r="DMZ43" s="31"/>
      <c r="DNA43" s="30"/>
      <c r="DNB43" s="31"/>
      <c r="DNC43" s="30"/>
      <c r="DND43" s="31"/>
      <c r="DNE43" s="30"/>
      <c r="DNF43" s="31"/>
      <c r="DNG43" s="30"/>
      <c r="DNH43" s="31"/>
      <c r="DNI43" s="30"/>
      <c r="DNJ43" s="31"/>
      <c r="DNK43" s="30"/>
      <c r="DNL43" s="31"/>
      <c r="DNM43" s="30"/>
      <c r="DNN43" s="31"/>
      <c r="DNO43" s="30"/>
      <c r="DNP43" s="31"/>
      <c r="DNQ43" s="30"/>
      <c r="DNR43" s="31"/>
      <c r="DNS43" s="30"/>
      <c r="DNT43" s="31"/>
      <c r="DNU43" s="30"/>
      <c r="DNV43" s="31"/>
      <c r="DNW43" s="30"/>
      <c r="DNX43" s="31"/>
      <c r="DNY43" s="30"/>
      <c r="DNZ43" s="31"/>
      <c r="DOA43" s="30"/>
      <c r="DOB43" s="31"/>
      <c r="DOC43" s="30"/>
      <c r="DOD43" s="31"/>
      <c r="DOE43" s="30"/>
      <c r="DOF43" s="31"/>
      <c r="DOG43" s="30"/>
      <c r="DOH43" s="31"/>
      <c r="DOI43" s="30"/>
      <c r="DOJ43" s="31"/>
      <c r="DOK43" s="30"/>
      <c r="DOL43" s="31"/>
      <c r="DOM43" s="30"/>
      <c r="DON43" s="31"/>
      <c r="DOO43" s="30"/>
      <c r="DOP43" s="31"/>
      <c r="DOQ43" s="30"/>
      <c r="DOR43" s="31"/>
      <c r="DOS43" s="30"/>
      <c r="DOT43" s="31"/>
      <c r="DOU43" s="30"/>
      <c r="DOV43" s="31"/>
      <c r="DOW43" s="30"/>
      <c r="DOX43" s="31"/>
      <c r="DOY43" s="30"/>
      <c r="DOZ43" s="31"/>
      <c r="DPA43" s="30"/>
      <c r="DPB43" s="31"/>
      <c r="DPC43" s="30"/>
      <c r="DPD43" s="31"/>
      <c r="DPE43" s="30"/>
      <c r="DPF43" s="31"/>
      <c r="DPG43" s="30"/>
      <c r="DPH43" s="31"/>
      <c r="DPI43" s="30"/>
      <c r="DPJ43" s="31"/>
      <c r="DPK43" s="30"/>
      <c r="DPL43" s="31"/>
      <c r="DPM43" s="30"/>
      <c r="DPN43" s="31"/>
      <c r="DPO43" s="30"/>
      <c r="DPP43" s="31"/>
      <c r="DPQ43" s="30"/>
      <c r="DPR43" s="31"/>
      <c r="DPS43" s="30"/>
      <c r="DPT43" s="31"/>
      <c r="DPU43" s="30"/>
      <c r="DPV43" s="31"/>
      <c r="DPW43" s="30"/>
      <c r="DPX43" s="31"/>
      <c r="DPY43" s="30"/>
      <c r="DPZ43" s="31"/>
      <c r="DQA43" s="30"/>
      <c r="DQB43" s="31"/>
      <c r="DQC43" s="30"/>
      <c r="DQD43" s="31"/>
      <c r="DQE43" s="30"/>
      <c r="DQF43" s="31"/>
      <c r="DQG43" s="30"/>
      <c r="DQH43" s="31"/>
      <c r="DQI43" s="30"/>
      <c r="DQJ43" s="31"/>
      <c r="DQK43" s="30"/>
      <c r="DQL43" s="31"/>
      <c r="DQM43" s="30"/>
      <c r="DQN43" s="31"/>
      <c r="DQO43" s="30"/>
      <c r="DQP43" s="31"/>
      <c r="DQQ43" s="30"/>
      <c r="DQR43" s="31"/>
      <c r="DQS43" s="30"/>
      <c r="DQT43" s="31"/>
      <c r="DQU43" s="30"/>
      <c r="DQV43" s="31"/>
      <c r="DQW43" s="30"/>
      <c r="DQX43" s="31"/>
      <c r="DQY43" s="30"/>
      <c r="DQZ43" s="31"/>
      <c r="DRA43" s="30"/>
      <c r="DRB43" s="31"/>
      <c r="DRC43" s="30"/>
      <c r="DRD43" s="31"/>
      <c r="DRE43" s="30"/>
      <c r="DRF43" s="31"/>
      <c r="DRG43" s="30"/>
      <c r="DRH43" s="31"/>
      <c r="DRI43" s="30"/>
      <c r="DRJ43" s="31"/>
      <c r="DRK43" s="30"/>
      <c r="DRL43" s="31"/>
      <c r="DRM43" s="30"/>
      <c r="DRN43" s="31"/>
      <c r="DRO43" s="30"/>
      <c r="DRP43" s="31"/>
      <c r="DRQ43" s="30"/>
      <c r="DRR43" s="31"/>
      <c r="DRS43" s="30"/>
      <c r="DRT43" s="31"/>
      <c r="DRU43" s="30"/>
      <c r="DRV43" s="31"/>
      <c r="DRW43" s="30"/>
      <c r="DRX43" s="31"/>
      <c r="DRY43" s="30"/>
      <c r="DRZ43" s="31"/>
      <c r="DSA43" s="30"/>
      <c r="DSB43" s="31"/>
      <c r="DSC43" s="30"/>
      <c r="DSD43" s="31"/>
      <c r="DSE43" s="30"/>
      <c r="DSF43" s="31"/>
      <c r="DSG43" s="30"/>
      <c r="DSH43" s="31"/>
      <c r="DSI43" s="30"/>
      <c r="DSJ43" s="31"/>
      <c r="DSK43" s="30"/>
      <c r="DSL43" s="31"/>
      <c r="DSM43" s="30"/>
      <c r="DSN43" s="31"/>
      <c r="DSO43" s="30"/>
      <c r="DSP43" s="31"/>
      <c r="DSQ43" s="30"/>
      <c r="DSR43" s="31"/>
      <c r="DSS43" s="30"/>
      <c r="DST43" s="31"/>
      <c r="DSU43" s="30"/>
      <c r="DSV43" s="31"/>
      <c r="DSW43" s="30"/>
      <c r="DSX43" s="31"/>
      <c r="DSY43" s="30"/>
      <c r="DSZ43" s="31"/>
      <c r="DTA43" s="30"/>
      <c r="DTB43" s="31"/>
      <c r="DTC43" s="30"/>
      <c r="DTD43" s="31"/>
      <c r="DTE43" s="30"/>
      <c r="DTF43" s="31"/>
      <c r="DTG43" s="30"/>
      <c r="DTH43" s="31"/>
      <c r="DTI43" s="30"/>
      <c r="DTJ43" s="31"/>
      <c r="DTK43" s="30"/>
      <c r="DTL43" s="31"/>
      <c r="DTM43" s="30"/>
      <c r="DTN43" s="31"/>
      <c r="DTO43" s="30"/>
      <c r="DTP43" s="31"/>
      <c r="DTQ43" s="30"/>
      <c r="DTR43" s="31"/>
      <c r="DTS43" s="30"/>
      <c r="DTT43" s="31"/>
      <c r="DTU43" s="30"/>
      <c r="DTV43" s="31"/>
      <c r="DTW43" s="30"/>
      <c r="DTX43" s="31"/>
      <c r="DTY43" s="30"/>
      <c r="DTZ43" s="31"/>
      <c r="DUA43" s="30"/>
      <c r="DUB43" s="31"/>
      <c r="DUC43" s="30"/>
      <c r="DUD43" s="31"/>
      <c r="DUE43" s="30"/>
      <c r="DUF43" s="31"/>
      <c r="DUG43" s="30"/>
      <c r="DUH43" s="31"/>
      <c r="DUI43" s="30"/>
      <c r="DUJ43" s="31"/>
      <c r="DUK43" s="30"/>
      <c r="DUL43" s="31"/>
      <c r="DUM43" s="30"/>
      <c r="DUN43" s="31"/>
      <c r="DUO43" s="30"/>
      <c r="DUP43" s="31"/>
      <c r="DUQ43" s="30"/>
      <c r="DUR43" s="31"/>
      <c r="DUS43" s="30"/>
      <c r="DUT43" s="31"/>
      <c r="DUU43" s="30"/>
      <c r="DUV43" s="31"/>
      <c r="DUW43" s="30"/>
      <c r="DUX43" s="31"/>
      <c r="DUY43" s="30"/>
      <c r="DUZ43" s="31"/>
      <c r="DVA43" s="30"/>
      <c r="DVB43" s="31"/>
      <c r="DVC43" s="30"/>
      <c r="DVD43" s="31"/>
      <c r="DVE43" s="30"/>
      <c r="DVF43" s="31"/>
      <c r="DVG43" s="30"/>
      <c r="DVH43" s="31"/>
      <c r="DVI43" s="30"/>
      <c r="DVJ43" s="31"/>
      <c r="DVK43" s="30"/>
      <c r="DVL43" s="31"/>
      <c r="DVM43" s="30"/>
      <c r="DVN43" s="31"/>
      <c r="DVO43" s="30"/>
      <c r="DVP43" s="31"/>
      <c r="DVQ43" s="30"/>
      <c r="DVR43" s="31"/>
      <c r="DVS43" s="30"/>
      <c r="DVT43" s="31"/>
      <c r="DVU43" s="30"/>
      <c r="DVV43" s="31"/>
      <c r="DVW43" s="30"/>
      <c r="DVX43" s="31"/>
      <c r="DVY43" s="30"/>
      <c r="DVZ43" s="31"/>
      <c r="DWA43" s="30"/>
      <c r="DWB43" s="31"/>
      <c r="DWC43" s="30"/>
      <c r="DWD43" s="31"/>
      <c r="DWE43" s="30"/>
      <c r="DWF43" s="31"/>
      <c r="DWG43" s="30"/>
      <c r="DWH43" s="31"/>
      <c r="DWI43" s="30"/>
      <c r="DWJ43" s="31"/>
      <c r="DWK43" s="30"/>
      <c r="DWL43" s="31"/>
      <c r="DWM43" s="30"/>
      <c r="DWN43" s="31"/>
      <c r="DWO43" s="30"/>
      <c r="DWP43" s="31"/>
      <c r="DWQ43" s="30"/>
      <c r="DWR43" s="31"/>
      <c r="DWS43" s="30"/>
      <c r="DWT43" s="31"/>
      <c r="DWU43" s="30"/>
      <c r="DWV43" s="31"/>
      <c r="DWW43" s="30"/>
      <c r="DWX43" s="31"/>
      <c r="DWY43" s="30"/>
      <c r="DWZ43" s="31"/>
      <c r="DXA43" s="30"/>
      <c r="DXB43" s="31"/>
      <c r="DXC43" s="30"/>
      <c r="DXD43" s="31"/>
      <c r="DXE43" s="30"/>
      <c r="DXF43" s="31"/>
      <c r="DXG43" s="30"/>
      <c r="DXH43" s="31"/>
      <c r="DXI43" s="30"/>
      <c r="DXJ43" s="31"/>
      <c r="DXK43" s="30"/>
      <c r="DXL43" s="31"/>
      <c r="DXM43" s="30"/>
      <c r="DXN43" s="31"/>
      <c r="DXO43" s="30"/>
      <c r="DXP43" s="31"/>
      <c r="DXQ43" s="30"/>
      <c r="DXR43" s="31"/>
      <c r="DXS43" s="30"/>
      <c r="DXT43" s="31"/>
      <c r="DXU43" s="30"/>
      <c r="DXV43" s="31"/>
      <c r="DXW43" s="30"/>
      <c r="DXX43" s="31"/>
      <c r="DXY43" s="30"/>
      <c r="DXZ43" s="31"/>
      <c r="DYA43" s="30"/>
      <c r="DYB43" s="31"/>
      <c r="DYC43" s="30"/>
      <c r="DYD43" s="31"/>
      <c r="DYE43" s="30"/>
      <c r="DYF43" s="31"/>
      <c r="DYG43" s="30"/>
      <c r="DYH43" s="31"/>
      <c r="DYI43" s="30"/>
      <c r="DYJ43" s="31"/>
      <c r="DYK43" s="30"/>
      <c r="DYL43" s="31"/>
      <c r="DYM43" s="30"/>
      <c r="DYN43" s="31"/>
      <c r="DYO43" s="30"/>
      <c r="DYP43" s="31"/>
      <c r="DYQ43" s="30"/>
      <c r="DYR43" s="31"/>
      <c r="DYS43" s="30"/>
      <c r="DYT43" s="31"/>
      <c r="DYU43" s="30"/>
      <c r="DYV43" s="31"/>
      <c r="DYW43" s="30"/>
      <c r="DYX43" s="31"/>
      <c r="DYY43" s="30"/>
      <c r="DYZ43" s="31"/>
      <c r="DZA43" s="30"/>
      <c r="DZB43" s="31"/>
      <c r="DZC43" s="30"/>
      <c r="DZD43" s="31"/>
      <c r="DZE43" s="30"/>
      <c r="DZF43" s="31"/>
      <c r="DZG43" s="30"/>
      <c r="DZH43" s="31"/>
      <c r="DZI43" s="30"/>
      <c r="DZJ43" s="31"/>
      <c r="DZK43" s="30"/>
      <c r="DZL43" s="31"/>
      <c r="DZM43" s="30"/>
      <c r="DZN43" s="31"/>
      <c r="DZO43" s="30"/>
      <c r="DZP43" s="31"/>
      <c r="DZQ43" s="30"/>
      <c r="DZR43" s="31"/>
      <c r="DZS43" s="30"/>
      <c r="DZT43" s="31"/>
      <c r="DZU43" s="30"/>
      <c r="DZV43" s="31"/>
      <c r="DZW43" s="30"/>
      <c r="DZX43" s="31"/>
      <c r="DZY43" s="30"/>
      <c r="DZZ43" s="31"/>
      <c r="EAA43" s="30"/>
      <c r="EAB43" s="31"/>
      <c r="EAC43" s="30"/>
      <c r="EAD43" s="31"/>
      <c r="EAE43" s="30"/>
      <c r="EAF43" s="31"/>
      <c r="EAG43" s="30"/>
      <c r="EAH43" s="31"/>
      <c r="EAI43" s="30"/>
      <c r="EAJ43" s="31"/>
      <c r="EAK43" s="30"/>
      <c r="EAL43" s="31"/>
      <c r="EAM43" s="30"/>
      <c r="EAN43" s="31"/>
      <c r="EAO43" s="30"/>
      <c r="EAP43" s="31"/>
      <c r="EAQ43" s="30"/>
      <c r="EAR43" s="31"/>
      <c r="EAS43" s="30"/>
      <c r="EAT43" s="31"/>
      <c r="EAU43" s="30"/>
      <c r="EAV43" s="31"/>
      <c r="EAW43" s="30"/>
      <c r="EAX43" s="31"/>
      <c r="EAY43" s="30"/>
      <c r="EAZ43" s="31"/>
      <c r="EBA43" s="30"/>
      <c r="EBB43" s="31"/>
      <c r="EBC43" s="30"/>
      <c r="EBD43" s="31"/>
      <c r="EBE43" s="30"/>
      <c r="EBF43" s="31"/>
      <c r="EBG43" s="30"/>
      <c r="EBH43" s="31"/>
      <c r="EBI43" s="30"/>
      <c r="EBJ43" s="31"/>
      <c r="EBK43" s="30"/>
      <c r="EBL43" s="31"/>
      <c r="EBM43" s="30"/>
      <c r="EBN43" s="31"/>
      <c r="EBO43" s="30"/>
      <c r="EBP43" s="31"/>
      <c r="EBQ43" s="30"/>
      <c r="EBR43" s="31"/>
      <c r="EBS43" s="30"/>
      <c r="EBT43" s="31"/>
      <c r="EBU43" s="30"/>
      <c r="EBV43" s="31"/>
      <c r="EBW43" s="30"/>
      <c r="EBX43" s="31"/>
      <c r="EBY43" s="30"/>
      <c r="EBZ43" s="31"/>
      <c r="ECA43" s="30"/>
      <c r="ECB43" s="31"/>
      <c r="ECC43" s="30"/>
      <c r="ECD43" s="31"/>
      <c r="ECE43" s="30"/>
      <c r="ECF43" s="31"/>
      <c r="ECG43" s="30"/>
      <c r="ECH43" s="31"/>
      <c r="ECI43" s="30"/>
      <c r="ECJ43" s="31"/>
      <c r="ECK43" s="30"/>
      <c r="ECL43" s="31"/>
      <c r="ECM43" s="30"/>
      <c r="ECN43" s="31"/>
      <c r="ECO43" s="30"/>
      <c r="ECP43" s="31"/>
      <c r="ECQ43" s="30"/>
      <c r="ECR43" s="31"/>
      <c r="ECS43" s="30"/>
      <c r="ECT43" s="31"/>
      <c r="ECU43" s="30"/>
      <c r="ECV43" s="31"/>
      <c r="ECW43" s="30"/>
      <c r="ECX43" s="31"/>
      <c r="ECY43" s="30"/>
      <c r="ECZ43" s="31"/>
      <c r="EDA43" s="30"/>
      <c r="EDB43" s="31"/>
      <c r="EDC43" s="30"/>
      <c r="EDD43" s="31"/>
      <c r="EDE43" s="30"/>
      <c r="EDF43" s="31"/>
      <c r="EDG43" s="30"/>
      <c r="EDH43" s="31"/>
      <c r="EDI43" s="30"/>
      <c r="EDJ43" s="31"/>
      <c r="EDK43" s="30"/>
      <c r="EDL43" s="31"/>
      <c r="EDM43" s="30"/>
      <c r="EDN43" s="31"/>
      <c r="EDO43" s="30"/>
      <c r="EDP43" s="31"/>
      <c r="EDQ43" s="30"/>
      <c r="EDR43" s="31"/>
      <c r="EDS43" s="30"/>
      <c r="EDT43" s="31"/>
      <c r="EDU43" s="30"/>
      <c r="EDV43" s="31"/>
      <c r="EDW43" s="30"/>
      <c r="EDX43" s="31"/>
      <c r="EDY43" s="30"/>
      <c r="EDZ43" s="31"/>
      <c r="EEA43" s="30"/>
      <c r="EEB43" s="31"/>
      <c r="EEC43" s="30"/>
      <c r="EED43" s="31"/>
      <c r="EEE43" s="30"/>
      <c r="EEF43" s="31"/>
      <c r="EEG43" s="30"/>
      <c r="EEH43" s="31"/>
      <c r="EEI43" s="30"/>
      <c r="EEJ43" s="31"/>
      <c r="EEK43" s="30"/>
      <c r="EEL43" s="31"/>
      <c r="EEM43" s="30"/>
      <c r="EEN43" s="31"/>
      <c r="EEO43" s="30"/>
      <c r="EEP43" s="31"/>
      <c r="EEQ43" s="30"/>
      <c r="EER43" s="31"/>
      <c r="EES43" s="30"/>
      <c r="EET43" s="31"/>
      <c r="EEU43" s="30"/>
      <c r="EEV43" s="31"/>
      <c r="EEW43" s="30"/>
      <c r="EEX43" s="31"/>
      <c r="EEY43" s="30"/>
      <c r="EEZ43" s="31"/>
      <c r="EFA43" s="30"/>
      <c r="EFB43" s="31"/>
      <c r="EFC43" s="30"/>
      <c r="EFD43" s="31"/>
      <c r="EFE43" s="30"/>
      <c r="EFF43" s="31"/>
      <c r="EFG43" s="30"/>
      <c r="EFH43" s="31"/>
      <c r="EFI43" s="30"/>
      <c r="EFJ43" s="31"/>
      <c r="EFK43" s="30"/>
      <c r="EFL43" s="31"/>
      <c r="EFM43" s="30"/>
      <c r="EFN43" s="31"/>
      <c r="EFO43" s="30"/>
      <c r="EFP43" s="31"/>
      <c r="EFQ43" s="30"/>
      <c r="EFR43" s="31"/>
      <c r="EFS43" s="30"/>
      <c r="EFT43" s="31"/>
      <c r="EFU43" s="30"/>
      <c r="EFV43" s="31"/>
      <c r="EFW43" s="30"/>
      <c r="EFX43" s="31"/>
      <c r="EFY43" s="30"/>
      <c r="EFZ43" s="31"/>
      <c r="EGA43" s="30"/>
      <c r="EGB43" s="31"/>
      <c r="EGC43" s="30"/>
      <c r="EGD43" s="31"/>
      <c r="EGE43" s="30"/>
      <c r="EGF43" s="31"/>
      <c r="EGG43" s="30"/>
      <c r="EGH43" s="31"/>
      <c r="EGI43" s="30"/>
      <c r="EGJ43" s="31"/>
      <c r="EGK43" s="30"/>
      <c r="EGL43" s="31"/>
      <c r="EGM43" s="30"/>
      <c r="EGN43" s="31"/>
      <c r="EGO43" s="30"/>
      <c r="EGP43" s="31"/>
      <c r="EGQ43" s="30"/>
      <c r="EGR43" s="31"/>
      <c r="EGS43" s="30"/>
      <c r="EGT43" s="31"/>
      <c r="EGU43" s="30"/>
      <c r="EGV43" s="31"/>
      <c r="EGW43" s="30"/>
      <c r="EGX43" s="31"/>
      <c r="EGY43" s="30"/>
      <c r="EGZ43" s="31"/>
      <c r="EHA43" s="30"/>
      <c r="EHB43" s="31"/>
      <c r="EHC43" s="30"/>
      <c r="EHD43" s="31"/>
      <c r="EHE43" s="30"/>
      <c r="EHF43" s="31"/>
      <c r="EHG43" s="30"/>
      <c r="EHH43" s="31"/>
      <c r="EHI43" s="30"/>
      <c r="EHJ43" s="31"/>
      <c r="EHK43" s="30"/>
      <c r="EHL43" s="31"/>
      <c r="EHM43" s="30"/>
      <c r="EHN43" s="31"/>
      <c r="EHO43" s="30"/>
      <c r="EHP43" s="31"/>
      <c r="EHQ43" s="30"/>
      <c r="EHR43" s="31"/>
      <c r="EHS43" s="30"/>
      <c r="EHT43" s="31"/>
      <c r="EHU43" s="30"/>
      <c r="EHV43" s="31"/>
      <c r="EHW43" s="30"/>
      <c r="EHX43" s="31"/>
      <c r="EHY43" s="30"/>
      <c r="EHZ43" s="31"/>
      <c r="EIA43" s="30"/>
      <c r="EIB43" s="31"/>
      <c r="EIC43" s="30"/>
      <c r="EID43" s="31"/>
      <c r="EIE43" s="30"/>
      <c r="EIF43" s="31"/>
      <c r="EIG43" s="30"/>
      <c r="EIH43" s="31"/>
      <c r="EII43" s="30"/>
      <c r="EIJ43" s="31"/>
      <c r="EIK43" s="30"/>
      <c r="EIL43" s="31"/>
      <c r="EIM43" s="30"/>
      <c r="EIN43" s="31"/>
      <c r="EIO43" s="30"/>
      <c r="EIP43" s="31"/>
      <c r="EIQ43" s="30"/>
      <c r="EIR43" s="31"/>
      <c r="EIS43" s="30"/>
      <c r="EIT43" s="31"/>
      <c r="EIU43" s="30"/>
      <c r="EIV43" s="31"/>
      <c r="EIW43" s="30"/>
      <c r="EIX43" s="31"/>
      <c r="EIY43" s="30"/>
      <c r="EIZ43" s="31"/>
      <c r="EJA43" s="30"/>
      <c r="EJB43" s="31"/>
      <c r="EJC43" s="30"/>
      <c r="EJD43" s="31"/>
      <c r="EJE43" s="30"/>
      <c r="EJF43" s="31"/>
      <c r="EJG43" s="30"/>
      <c r="EJH43" s="31"/>
      <c r="EJI43" s="30"/>
      <c r="EJJ43" s="31"/>
      <c r="EJK43" s="30"/>
      <c r="EJL43" s="31"/>
      <c r="EJM43" s="30"/>
      <c r="EJN43" s="31"/>
      <c r="EJO43" s="30"/>
      <c r="EJP43" s="31"/>
      <c r="EJQ43" s="30"/>
      <c r="EJR43" s="31"/>
      <c r="EJS43" s="30"/>
      <c r="EJT43" s="31"/>
      <c r="EJU43" s="30"/>
      <c r="EJV43" s="31"/>
      <c r="EJW43" s="30"/>
      <c r="EJX43" s="31"/>
      <c r="EJY43" s="30"/>
      <c r="EJZ43" s="31"/>
      <c r="EKA43" s="30"/>
      <c r="EKB43" s="31"/>
      <c r="EKC43" s="30"/>
      <c r="EKD43" s="31"/>
      <c r="EKE43" s="30"/>
      <c r="EKF43" s="31"/>
      <c r="EKG43" s="30"/>
      <c r="EKH43" s="31"/>
      <c r="EKI43" s="30"/>
      <c r="EKJ43" s="31"/>
      <c r="EKK43" s="30"/>
      <c r="EKL43" s="31"/>
      <c r="EKM43" s="30"/>
      <c r="EKN43" s="31"/>
      <c r="EKO43" s="30"/>
      <c r="EKP43" s="31"/>
      <c r="EKQ43" s="30"/>
      <c r="EKR43" s="31"/>
      <c r="EKS43" s="30"/>
      <c r="EKT43" s="31"/>
      <c r="EKU43" s="30"/>
      <c r="EKV43" s="31"/>
      <c r="EKW43" s="30"/>
      <c r="EKX43" s="31"/>
      <c r="EKY43" s="30"/>
      <c r="EKZ43" s="31"/>
      <c r="ELA43" s="30"/>
      <c r="ELB43" s="31"/>
      <c r="ELC43" s="30"/>
      <c r="ELD43" s="31"/>
      <c r="ELE43" s="30"/>
      <c r="ELF43" s="31"/>
      <c r="ELG43" s="30"/>
      <c r="ELH43" s="31"/>
      <c r="ELI43" s="30"/>
      <c r="ELJ43" s="31"/>
      <c r="ELK43" s="30"/>
      <c r="ELL43" s="31"/>
      <c r="ELM43" s="30"/>
      <c r="ELN43" s="31"/>
      <c r="ELO43" s="30"/>
      <c r="ELP43" s="31"/>
      <c r="ELQ43" s="30"/>
      <c r="ELR43" s="31"/>
      <c r="ELS43" s="30"/>
      <c r="ELT43" s="31"/>
      <c r="ELU43" s="30"/>
      <c r="ELV43" s="31"/>
      <c r="ELW43" s="30"/>
      <c r="ELX43" s="31"/>
      <c r="ELY43" s="30"/>
      <c r="ELZ43" s="31"/>
      <c r="EMA43" s="30"/>
      <c r="EMB43" s="31"/>
      <c r="EMC43" s="30"/>
      <c r="EMD43" s="31"/>
      <c r="EME43" s="30"/>
      <c r="EMF43" s="31"/>
      <c r="EMG43" s="30"/>
      <c r="EMH43" s="31"/>
      <c r="EMI43" s="30"/>
      <c r="EMJ43" s="31"/>
      <c r="EMK43" s="30"/>
      <c r="EML43" s="31"/>
      <c r="EMM43" s="30"/>
      <c r="EMN43" s="31"/>
      <c r="EMO43" s="30"/>
      <c r="EMP43" s="31"/>
      <c r="EMQ43" s="30"/>
      <c r="EMR43" s="31"/>
      <c r="EMS43" s="30"/>
      <c r="EMT43" s="31"/>
      <c r="EMU43" s="30"/>
      <c r="EMV43" s="31"/>
      <c r="EMW43" s="30"/>
      <c r="EMX43" s="31"/>
      <c r="EMY43" s="30"/>
      <c r="EMZ43" s="31"/>
      <c r="ENA43" s="30"/>
      <c r="ENB43" s="31"/>
      <c r="ENC43" s="30"/>
      <c r="END43" s="31"/>
      <c r="ENE43" s="30"/>
      <c r="ENF43" s="31"/>
      <c r="ENG43" s="30"/>
      <c r="ENH43" s="31"/>
      <c r="ENI43" s="30"/>
      <c r="ENJ43" s="31"/>
      <c r="ENK43" s="30"/>
      <c r="ENL43" s="31"/>
      <c r="ENM43" s="30"/>
      <c r="ENN43" s="31"/>
      <c r="ENO43" s="30"/>
      <c r="ENP43" s="31"/>
      <c r="ENQ43" s="30"/>
      <c r="ENR43" s="31"/>
      <c r="ENS43" s="30"/>
      <c r="ENT43" s="31"/>
      <c r="ENU43" s="30"/>
      <c r="ENV43" s="31"/>
      <c r="ENW43" s="30"/>
      <c r="ENX43" s="31"/>
      <c r="ENY43" s="30"/>
      <c r="ENZ43" s="31"/>
      <c r="EOA43" s="30"/>
      <c r="EOB43" s="31"/>
      <c r="EOC43" s="30"/>
      <c r="EOD43" s="31"/>
      <c r="EOE43" s="30"/>
      <c r="EOF43" s="31"/>
      <c r="EOG43" s="30"/>
      <c r="EOH43" s="31"/>
      <c r="EOI43" s="30"/>
      <c r="EOJ43" s="31"/>
      <c r="EOK43" s="30"/>
      <c r="EOL43" s="31"/>
      <c r="EOM43" s="30"/>
      <c r="EON43" s="31"/>
      <c r="EOO43" s="30"/>
      <c r="EOP43" s="31"/>
      <c r="EOQ43" s="30"/>
      <c r="EOR43" s="31"/>
      <c r="EOS43" s="30"/>
      <c r="EOT43" s="31"/>
      <c r="EOU43" s="30"/>
      <c r="EOV43" s="31"/>
      <c r="EOW43" s="30"/>
      <c r="EOX43" s="31"/>
      <c r="EOY43" s="30"/>
      <c r="EOZ43" s="31"/>
      <c r="EPA43" s="30"/>
      <c r="EPB43" s="31"/>
      <c r="EPC43" s="30"/>
      <c r="EPD43" s="31"/>
      <c r="EPE43" s="30"/>
      <c r="EPF43" s="31"/>
      <c r="EPG43" s="30"/>
      <c r="EPH43" s="31"/>
      <c r="EPI43" s="30"/>
      <c r="EPJ43" s="31"/>
      <c r="EPK43" s="30"/>
      <c r="EPL43" s="31"/>
      <c r="EPM43" s="30"/>
      <c r="EPN43" s="31"/>
      <c r="EPO43" s="30"/>
      <c r="EPP43" s="31"/>
      <c r="EPQ43" s="30"/>
      <c r="EPR43" s="31"/>
      <c r="EPS43" s="30"/>
      <c r="EPT43" s="31"/>
      <c r="EPU43" s="30"/>
      <c r="EPV43" s="31"/>
      <c r="EPW43" s="30"/>
      <c r="EPX43" s="31"/>
      <c r="EPY43" s="30"/>
      <c r="EPZ43" s="31"/>
      <c r="EQA43" s="30"/>
      <c r="EQB43" s="31"/>
      <c r="EQC43" s="30"/>
      <c r="EQD43" s="31"/>
      <c r="EQE43" s="30"/>
      <c r="EQF43" s="31"/>
      <c r="EQG43" s="30"/>
      <c r="EQH43" s="31"/>
      <c r="EQI43" s="30"/>
      <c r="EQJ43" s="31"/>
      <c r="EQK43" s="30"/>
      <c r="EQL43" s="31"/>
      <c r="EQM43" s="30"/>
      <c r="EQN43" s="31"/>
      <c r="EQO43" s="30"/>
      <c r="EQP43" s="31"/>
      <c r="EQQ43" s="30"/>
      <c r="EQR43" s="31"/>
      <c r="EQS43" s="30"/>
      <c r="EQT43" s="31"/>
      <c r="EQU43" s="30"/>
      <c r="EQV43" s="31"/>
      <c r="EQW43" s="30"/>
      <c r="EQX43" s="31"/>
      <c r="EQY43" s="30"/>
      <c r="EQZ43" s="31"/>
      <c r="ERA43" s="30"/>
      <c r="ERB43" s="31"/>
      <c r="ERC43" s="30"/>
      <c r="ERD43" s="31"/>
      <c r="ERE43" s="30"/>
      <c r="ERF43" s="31"/>
      <c r="ERG43" s="30"/>
      <c r="ERH43" s="31"/>
      <c r="ERI43" s="30"/>
      <c r="ERJ43" s="31"/>
      <c r="ERK43" s="30"/>
      <c r="ERL43" s="31"/>
      <c r="ERM43" s="30"/>
      <c r="ERN43" s="31"/>
      <c r="ERO43" s="30"/>
      <c r="ERP43" s="31"/>
      <c r="ERQ43" s="30"/>
      <c r="ERR43" s="31"/>
      <c r="ERS43" s="30"/>
      <c r="ERT43" s="31"/>
      <c r="ERU43" s="30"/>
      <c r="ERV43" s="31"/>
      <c r="ERW43" s="30"/>
      <c r="ERX43" s="31"/>
      <c r="ERY43" s="30"/>
      <c r="ERZ43" s="31"/>
      <c r="ESA43" s="30"/>
      <c r="ESB43" s="31"/>
      <c r="ESC43" s="30"/>
      <c r="ESD43" s="31"/>
      <c r="ESE43" s="30"/>
      <c r="ESF43" s="31"/>
      <c r="ESG43" s="30"/>
      <c r="ESH43" s="31"/>
      <c r="ESI43" s="30"/>
      <c r="ESJ43" s="31"/>
      <c r="ESK43" s="30"/>
      <c r="ESL43" s="31"/>
      <c r="ESM43" s="30"/>
      <c r="ESN43" s="31"/>
      <c r="ESO43" s="30"/>
      <c r="ESP43" s="31"/>
      <c r="ESQ43" s="30"/>
      <c r="ESR43" s="31"/>
      <c r="ESS43" s="30"/>
      <c r="EST43" s="31"/>
      <c r="ESU43" s="30"/>
      <c r="ESV43" s="31"/>
      <c r="ESW43" s="30"/>
      <c r="ESX43" s="31"/>
      <c r="ESY43" s="30"/>
      <c r="ESZ43" s="31"/>
      <c r="ETA43" s="30"/>
      <c r="ETB43" s="31"/>
      <c r="ETC43" s="30"/>
      <c r="ETD43" s="31"/>
      <c r="ETE43" s="30"/>
      <c r="ETF43" s="31"/>
      <c r="ETG43" s="30"/>
      <c r="ETH43" s="31"/>
      <c r="ETI43" s="30"/>
      <c r="ETJ43" s="31"/>
      <c r="ETK43" s="30"/>
      <c r="ETL43" s="31"/>
      <c r="ETM43" s="30"/>
      <c r="ETN43" s="31"/>
      <c r="ETO43" s="30"/>
      <c r="ETP43" s="31"/>
      <c r="ETQ43" s="30"/>
      <c r="ETR43" s="31"/>
      <c r="ETS43" s="30"/>
      <c r="ETT43" s="31"/>
      <c r="ETU43" s="30"/>
      <c r="ETV43" s="31"/>
      <c r="ETW43" s="30"/>
      <c r="ETX43" s="31"/>
      <c r="ETY43" s="30"/>
      <c r="ETZ43" s="31"/>
      <c r="EUA43" s="30"/>
      <c r="EUB43" s="31"/>
      <c r="EUC43" s="30"/>
      <c r="EUD43" s="31"/>
      <c r="EUE43" s="30"/>
      <c r="EUF43" s="31"/>
      <c r="EUG43" s="30"/>
      <c r="EUH43" s="31"/>
      <c r="EUI43" s="30"/>
      <c r="EUJ43" s="31"/>
      <c r="EUK43" s="30"/>
      <c r="EUL43" s="31"/>
      <c r="EUM43" s="30"/>
      <c r="EUN43" s="31"/>
      <c r="EUO43" s="30"/>
      <c r="EUP43" s="31"/>
      <c r="EUQ43" s="30"/>
      <c r="EUR43" s="31"/>
      <c r="EUS43" s="30"/>
      <c r="EUT43" s="31"/>
      <c r="EUU43" s="30"/>
      <c r="EUV43" s="31"/>
      <c r="EUW43" s="30"/>
      <c r="EUX43" s="31"/>
      <c r="EUY43" s="30"/>
      <c r="EUZ43" s="31"/>
      <c r="EVA43" s="30"/>
      <c r="EVB43" s="31"/>
      <c r="EVC43" s="30"/>
      <c r="EVD43" s="31"/>
      <c r="EVE43" s="30"/>
      <c r="EVF43" s="31"/>
      <c r="EVG43" s="30"/>
      <c r="EVH43" s="31"/>
      <c r="EVI43" s="30"/>
      <c r="EVJ43" s="31"/>
      <c r="EVK43" s="30"/>
      <c r="EVL43" s="31"/>
      <c r="EVM43" s="30"/>
      <c r="EVN43" s="31"/>
      <c r="EVO43" s="30"/>
      <c r="EVP43" s="31"/>
      <c r="EVQ43" s="30"/>
      <c r="EVR43" s="31"/>
      <c r="EVS43" s="30"/>
      <c r="EVT43" s="31"/>
      <c r="EVU43" s="30"/>
      <c r="EVV43" s="31"/>
      <c r="EVW43" s="30"/>
      <c r="EVX43" s="31"/>
      <c r="EVY43" s="30"/>
      <c r="EVZ43" s="31"/>
      <c r="EWA43" s="30"/>
      <c r="EWB43" s="31"/>
      <c r="EWC43" s="30"/>
      <c r="EWD43" s="31"/>
      <c r="EWE43" s="30"/>
      <c r="EWF43" s="31"/>
      <c r="EWG43" s="30"/>
      <c r="EWH43" s="31"/>
      <c r="EWI43" s="30"/>
      <c r="EWJ43" s="31"/>
      <c r="EWK43" s="30"/>
      <c r="EWL43" s="31"/>
      <c r="EWM43" s="30"/>
      <c r="EWN43" s="31"/>
      <c r="EWO43" s="30"/>
      <c r="EWP43" s="31"/>
      <c r="EWQ43" s="30"/>
      <c r="EWR43" s="31"/>
      <c r="EWS43" s="30"/>
      <c r="EWT43" s="31"/>
      <c r="EWU43" s="30"/>
      <c r="EWV43" s="31"/>
      <c r="EWW43" s="30"/>
      <c r="EWX43" s="31"/>
      <c r="EWY43" s="30"/>
      <c r="EWZ43" s="31"/>
      <c r="EXA43" s="30"/>
      <c r="EXB43" s="31"/>
      <c r="EXC43" s="30"/>
      <c r="EXD43" s="31"/>
      <c r="EXE43" s="30"/>
      <c r="EXF43" s="31"/>
      <c r="EXG43" s="30"/>
      <c r="EXH43" s="31"/>
      <c r="EXI43" s="30"/>
      <c r="EXJ43" s="31"/>
      <c r="EXK43" s="30"/>
      <c r="EXL43" s="31"/>
      <c r="EXM43" s="30"/>
      <c r="EXN43" s="31"/>
      <c r="EXO43" s="30"/>
      <c r="EXP43" s="31"/>
      <c r="EXQ43" s="30"/>
      <c r="EXR43" s="31"/>
      <c r="EXS43" s="30"/>
      <c r="EXT43" s="31"/>
      <c r="EXU43" s="30"/>
      <c r="EXV43" s="31"/>
      <c r="EXW43" s="30"/>
      <c r="EXX43" s="31"/>
      <c r="EXY43" s="30"/>
      <c r="EXZ43" s="31"/>
      <c r="EYA43" s="30"/>
      <c r="EYB43" s="31"/>
      <c r="EYC43" s="30"/>
      <c r="EYD43" s="31"/>
      <c r="EYE43" s="30"/>
      <c r="EYF43" s="31"/>
      <c r="EYG43" s="30"/>
      <c r="EYH43" s="31"/>
      <c r="EYI43" s="30"/>
      <c r="EYJ43" s="31"/>
      <c r="EYK43" s="30"/>
      <c r="EYL43" s="31"/>
      <c r="EYM43" s="30"/>
      <c r="EYN43" s="31"/>
      <c r="EYO43" s="30"/>
      <c r="EYP43" s="31"/>
      <c r="EYQ43" s="30"/>
      <c r="EYR43" s="31"/>
      <c r="EYS43" s="30"/>
      <c r="EYT43" s="31"/>
      <c r="EYU43" s="30"/>
      <c r="EYV43" s="31"/>
      <c r="EYW43" s="30"/>
      <c r="EYX43" s="31"/>
      <c r="EYY43" s="30"/>
      <c r="EYZ43" s="31"/>
      <c r="EZA43" s="30"/>
      <c r="EZB43" s="31"/>
      <c r="EZC43" s="30"/>
      <c r="EZD43" s="31"/>
      <c r="EZE43" s="30"/>
      <c r="EZF43" s="31"/>
      <c r="EZG43" s="30"/>
      <c r="EZH43" s="31"/>
      <c r="EZI43" s="30"/>
      <c r="EZJ43" s="31"/>
      <c r="EZK43" s="30"/>
      <c r="EZL43" s="31"/>
      <c r="EZM43" s="30"/>
      <c r="EZN43" s="31"/>
      <c r="EZO43" s="30"/>
      <c r="EZP43" s="31"/>
      <c r="EZQ43" s="30"/>
      <c r="EZR43" s="31"/>
      <c r="EZS43" s="30"/>
      <c r="EZT43" s="31"/>
      <c r="EZU43" s="30"/>
      <c r="EZV43" s="31"/>
      <c r="EZW43" s="30"/>
      <c r="EZX43" s="31"/>
      <c r="EZY43" s="30"/>
      <c r="EZZ43" s="31"/>
      <c r="FAA43" s="30"/>
      <c r="FAB43" s="31"/>
      <c r="FAC43" s="30"/>
      <c r="FAD43" s="31"/>
      <c r="FAE43" s="30"/>
      <c r="FAF43" s="31"/>
      <c r="FAG43" s="30"/>
      <c r="FAH43" s="31"/>
      <c r="FAI43" s="30"/>
      <c r="FAJ43" s="31"/>
      <c r="FAK43" s="30"/>
      <c r="FAL43" s="31"/>
      <c r="FAM43" s="30"/>
      <c r="FAN43" s="31"/>
      <c r="FAO43" s="30"/>
      <c r="FAP43" s="31"/>
      <c r="FAQ43" s="30"/>
      <c r="FAR43" s="31"/>
      <c r="FAS43" s="30"/>
      <c r="FAT43" s="31"/>
      <c r="FAU43" s="30"/>
      <c r="FAV43" s="31"/>
      <c r="FAW43" s="30"/>
      <c r="FAX43" s="31"/>
      <c r="FAY43" s="30"/>
      <c r="FAZ43" s="31"/>
      <c r="FBA43" s="30"/>
      <c r="FBB43" s="31"/>
      <c r="FBC43" s="30"/>
      <c r="FBD43" s="31"/>
      <c r="FBE43" s="30"/>
      <c r="FBF43" s="31"/>
      <c r="FBG43" s="30"/>
      <c r="FBH43" s="31"/>
      <c r="FBI43" s="30"/>
      <c r="FBJ43" s="31"/>
      <c r="FBK43" s="30"/>
      <c r="FBL43" s="31"/>
      <c r="FBM43" s="30"/>
      <c r="FBN43" s="31"/>
      <c r="FBO43" s="30"/>
      <c r="FBP43" s="31"/>
      <c r="FBQ43" s="30"/>
      <c r="FBR43" s="31"/>
      <c r="FBS43" s="30"/>
      <c r="FBT43" s="31"/>
      <c r="FBU43" s="30"/>
      <c r="FBV43" s="31"/>
      <c r="FBW43" s="30"/>
      <c r="FBX43" s="31"/>
      <c r="FBY43" s="30"/>
      <c r="FBZ43" s="31"/>
      <c r="FCA43" s="30"/>
      <c r="FCB43" s="31"/>
      <c r="FCC43" s="30"/>
      <c r="FCD43" s="31"/>
      <c r="FCE43" s="30"/>
      <c r="FCF43" s="31"/>
      <c r="FCG43" s="30"/>
      <c r="FCH43" s="31"/>
      <c r="FCI43" s="30"/>
      <c r="FCJ43" s="31"/>
      <c r="FCK43" s="30"/>
      <c r="FCL43" s="31"/>
      <c r="FCM43" s="30"/>
      <c r="FCN43" s="31"/>
      <c r="FCO43" s="30"/>
      <c r="FCP43" s="31"/>
      <c r="FCQ43" s="30"/>
      <c r="FCR43" s="31"/>
      <c r="FCS43" s="30"/>
      <c r="FCT43" s="31"/>
      <c r="FCU43" s="30"/>
      <c r="FCV43" s="31"/>
      <c r="FCW43" s="30"/>
      <c r="FCX43" s="31"/>
      <c r="FCY43" s="30"/>
      <c r="FCZ43" s="31"/>
      <c r="FDA43" s="30"/>
      <c r="FDB43" s="31"/>
      <c r="FDC43" s="30"/>
      <c r="FDD43" s="31"/>
      <c r="FDE43" s="30"/>
      <c r="FDF43" s="31"/>
      <c r="FDG43" s="30"/>
      <c r="FDH43" s="31"/>
      <c r="FDI43" s="30"/>
      <c r="FDJ43" s="31"/>
      <c r="FDK43" s="30"/>
      <c r="FDL43" s="31"/>
      <c r="FDM43" s="30"/>
      <c r="FDN43" s="31"/>
      <c r="FDO43" s="30"/>
      <c r="FDP43" s="31"/>
      <c r="FDQ43" s="30"/>
      <c r="FDR43" s="31"/>
      <c r="FDS43" s="30"/>
      <c r="FDT43" s="31"/>
      <c r="FDU43" s="30"/>
      <c r="FDV43" s="31"/>
      <c r="FDW43" s="30"/>
      <c r="FDX43" s="31"/>
      <c r="FDY43" s="30"/>
      <c r="FDZ43" s="31"/>
      <c r="FEA43" s="30"/>
      <c r="FEB43" s="31"/>
      <c r="FEC43" s="30"/>
      <c r="FED43" s="31"/>
      <c r="FEE43" s="30"/>
      <c r="FEF43" s="31"/>
      <c r="FEG43" s="30"/>
      <c r="FEH43" s="31"/>
      <c r="FEI43" s="30"/>
      <c r="FEJ43" s="31"/>
      <c r="FEK43" s="30"/>
      <c r="FEL43" s="31"/>
      <c r="FEM43" s="30"/>
      <c r="FEN43" s="31"/>
      <c r="FEO43" s="30"/>
      <c r="FEP43" s="31"/>
      <c r="FEQ43" s="30"/>
      <c r="FER43" s="31"/>
      <c r="FES43" s="30"/>
      <c r="FET43" s="31"/>
      <c r="FEU43" s="30"/>
      <c r="FEV43" s="31"/>
      <c r="FEW43" s="30"/>
      <c r="FEX43" s="31"/>
      <c r="FEY43" s="30"/>
      <c r="FEZ43" s="31"/>
      <c r="FFA43" s="30"/>
      <c r="FFB43" s="31"/>
      <c r="FFC43" s="30"/>
      <c r="FFD43" s="31"/>
      <c r="FFE43" s="30"/>
      <c r="FFF43" s="31"/>
      <c r="FFG43" s="30"/>
      <c r="FFH43" s="31"/>
      <c r="FFI43" s="30"/>
      <c r="FFJ43" s="31"/>
      <c r="FFK43" s="30"/>
      <c r="FFL43" s="31"/>
      <c r="FFM43" s="30"/>
      <c r="FFN43" s="31"/>
      <c r="FFO43" s="30"/>
      <c r="FFP43" s="31"/>
      <c r="FFQ43" s="30"/>
      <c r="FFR43" s="31"/>
      <c r="FFS43" s="30"/>
      <c r="FFT43" s="31"/>
      <c r="FFU43" s="30"/>
      <c r="FFV43" s="31"/>
      <c r="FFW43" s="30"/>
      <c r="FFX43" s="31"/>
      <c r="FFY43" s="30"/>
      <c r="FFZ43" s="31"/>
      <c r="FGA43" s="30"/>
      <c r="FGB43" s="31"/>
      <c r="FGC43" s="30"/>
      <c r="FGD43" s="31"/>
      <c r="FGE43" s="30"/>
      <c r="FGF43" s="31"/>
      <c r="FGG43" s="30"/>
      <c r="FGH43" s="31"/>
      <c r="FGI43" s="30"/>
      <c r="FGJ43" s="31"/>
      <c r="FGK43" s="30"/>
      <c r="FGL43" s="31"/>
      <c r="FGM43" s="30"/>
      <c r="FGN43" s="31"/>
      <c r="FGO43" s="30"/>
      <c r="FGP43" s="31"/>
      <c r="FGQ43" s="30"/>
      <c r="FGR43" s="31"/>
      <c r="FGS43" s="30"/>
      <c r="FGT43" s="31"/>
      <c r="FGU43" s="30"/>
      <c r="FGV43" s="31"/>
      <c r="FGW43" s="30"/>
      <c r="FGX43" s="31"/>
      <c r="FGY43" s="30"/>
      <c r="FGZ43" s="31"/>
      <c r="FHA43" s="30"/>
      <c r="FHB43" s="31"/>
      <c r="FHC43" s="30"/>
      <c r="FHD43" s="31"/>
      <c r="FHE43" s="30"/>
      <c r="FHF43" s="31"/>
      <c r="FHG43" s="30"/>
      <c r="FHH43" s="31"/>
      <c r="FHI43" s="30"/>
      <c r="FHJ43" s="31"/>
      <c r="FHK43" s="30"/>
      <c r="FHL43" s="31"/>
      <c r="FHM43" s="30"/>
      <c r="FHN43" s="31"/>
      <c r="FHO43" s="30"/>
      <c r="FHP43" s="31"/>
      <c r="FHQ43" s="30"/>
      <c r="FHR43" s="31"/>
      <c r="FHS43" s="30"/>
      <c r="FHT43" s="31"/>
      <c r="FHU43" s="30"/>
      <c r="FHV43" s="31"/>
      <c r="FHW43" s="30"/>
      <c r="FHX43" s="31"/>
      <c r="FHY43" s="30"/>
      <c r="FHZ43" s="31"/>
      <c r="FIA43" s="30"/>
      <c r="FIB43" s="31"/>
      <c r="FIC43" s="30"/>
      <c r="FID43" s="31"/>
      <c r="FIE43" s="30"/>
      <c r="FIF43" s="31"/>
      <c r="FIG43" s="30"/>
      <c r="FIH43" s="31"/>
      <c r="FII43" s="30"/>
      <c r="FIJ43" s="31"/>
      <c r="FIK43" s="30"/>
      <c r="FIL43" s="31"/>
      <c r="FIM43" s="30"/>
      <c r="FIN43" s="31"/>
      <c r="FIO43" s="30"/>
      <c r="FIP43" s="31"/>
      <c r="FIQ43" s="30"/>
      <c r="FIR43" s="31"/>
      <c r="FIS43" s="30"/>
      <c r="FIT43" s="31"/>
      <c r="FIU43" s="30"/>
      <c r="FIV43" s="31"/>
      <c r="FIW43" s="30"/>
      <c r="FIX43" s="31"/>
      <c r="FIY43" s="30"/>
      <c r="FIZ43" s="31"/>
      <c r="FJA43" s="30"/>
      <c r="FJB43" s="31"/>
      <c r="FJC43" s="30"/>
      <c r="FJD43" s="31"/>
      <c r="FJE43" s="30"/>
      <c r="FJF43" s="31"/>
      <c r="FJG43" s="30"/>
      <c r="FJH43" s="31"/>
      <c r="FJI43" s="30"/>
      <c r="FJJ43" s="31"/>
      <c r="FJK43" s="30"/>
      <c r="FJL43" s="31"/>
      <c r="FJM43" s="30"/>
      <c r="FJN43" s="31"/>
      <c r="FJO43" s="30"/>
      <c r="FJP43" s="31"/>
      <c r="FJQ43" s="30"/>
      <c r="FJR43" s="31"/>
      <c r="FJS43" s="30"/>
      <c r="FJT43" s="31"/>
      <c r="FJU43" s="30"/>
      <c r="FJV43" s="31"/>
      <c r="FJW43" s="30"/>
      <c r="FJX43" s="31"/>
      <c r="FJY43" s="30"/>
      <c r="FJZ43" s="31"/>
      <c r="FKA43" s="30"/>
      <c r="FKB43" s="31"/>
      <c r="FKC43" s="30"/>
      <c r="FKD43" s="31"/>
      <c r="FKE43" s="30"/>
      <c r="FKF43" s="31"/>
      <c r="FKG43" s="30"/>
      <c r="FKH43" s="31"/>
      <c r="FKI43" s="30"/>
      <c r="FKJ43" s="31"/>
      <c r="FKK43" s="30"/>
      <c r="FKL43" s="31"/>
      <c r="FKM43" s="30"/>
      <c r="FKN43" s="31"/>
      <c r="FKO43" s="30"/>
      <c r="FKP43" s="31"/>
      <c r="FKQ43" s="30"/>
      <c r="FKR43" s="31"/>
      <c r="FKS43" s="30"/>
      <c r="FKT43" s="31"/>
      <c r="FKU43" s="30"/>
      <c r="FKV43" s="31"/>
      <c r="FKW43" s="30"/>
      <c r="FKX43" s="31"/>
      <c r="FKY43" s="30"/>
      <c r="FKZ43" s="31"/>
      <c r="FLA43" s="30"/>
      <c r="FLB43" s="31"/>
      <c r="FLC43" s="30"/>
      <c r="FLD43" s="31"/>
      <c r="FLE43" s="30"/>
      <c r="FLF43" s="31"/>
      <c r="FLG43" s="30"/>
      <c r="FLH43" s="31"/>
      <c r="FLI43" s="30"/>
      <c r="FLJ43" s="31"/>
      <c r="FLK43" s="30"/>
      <c r="FLL43" s="31"/>
      <c r="FLM43" s="30"/>
      <c r="FLN43" s="31"/>
      <c r="FLO43" s="30"/>
      <c r="FLP43" s="31"/>
      <c r="FLQ43" s="30"/>
      <c r="FLR43" s="31"/>
      <c r="FLS43" s="30"/>
      <c r="FLT43" s="31"/>
      <c r="FLU43" s="30"/>
      <c r="FLV43" s="31"/>
      <c r="FLW43" s="30"/>
      <c r="FLX43" s="31"/>
      <c r="FLY43" s="30"/>
      <c r="FLZ43" s="31"/>
      <c r="FMA43" s="30"/>
      <c r="FMB43" s="31"/>
      <c r="FMC43" s="30"/>
      <c r="FMD43" s="31"/>
      <c r="FME43" s="30"/>
      <c r="FMF43" s="31"/>
      <c r="FMG43" s="30"/>
      <c r="FMH43" s="31"/>
      <c r="FMI43" s="30"/>
      <c r="FMJ43" s="31"/>
      <c r="FMK43" s="30"/>
      <c r="FML43" s="31"/>
      <c r="FMM43" s="30"/>
      <c r="FMN43" s="31"/>
      <c r="FMO43" s="30"/>
      <c r="FMP43" s="31"/>
      <c r="FMQ43" s="30"/>
      <c r="FMR43" s="31"/>
      <c r="FMS43" s="30"/>
      <c r="FMT43" s="31"/>
      <c r="FMU43" s="30"/>
      <c r="FMV43" s="31"/>
      <c r="FMW43" s="30"/>
      <c r="FMX43" s="31"/>
      <c r="FMY43" s="30"/>
      <c r="FMZ43" s="31"/>
      <c r="FNA43" s="30"/>
      <c r="FNB43" s="31"/>
      <c r="FNC43" s="30"/>
      <c r="FND43" s="31"/>
      <c r="FNE43" s="30"/>
      <c r="FNF43" s="31"/>
      <c r="FNG43" s="30"/>
      <c r="FNH43" s="31"/>
      <c r="FNI43" s="30"/>
      <c r="FNJ43" s="31"/>
      <c r="FNK43" s="30"/>
      <c r="FNL43" s="31"/>
      <c r="FNM43" s="30"/>
      <c r="FNN43" s="31"/>
      <c r="FNO43" s="30"/>
      <c r="FNP43" s="31"/>
      <c r="FNQ43" s="30"/>
      <c r="FNR43" s="31"/>
      <c r="FNS43" s="30"/>
      <c r="FNT43" s="31"/>
      <c r="FNU43" s="30"/>
      <c r="FNV43" s="31"/>
      <c r="FNW43" s="30"/>
      <c r="FNX43" s="31"/>
      <c r="FNY43" s="30"/>
      <c r="FNZ43" s="31"/>
      <c r="FOA43" s="30"/>
      <c r="FOB43" s="31"/>
      <c r="FOC43" s="30"/>
      <c r="FOD43" s="31"/>
      <c r="FOE43" s="30"/>
      <c r="FOF43" s="31"/>
      <c r="FOG43" s="30"/>
      <c r="FOH43" s="31"/>
      <c r="FOI43" s="30"/>
      <c r="FOJ43" s="31"/>
      <c r="FOK43" s="30"/>
      <c r="FOL43" s="31"/>
      <c r="FOM43" s="30"/>
      <c r="FON43" s="31"/>
      <c r="FOO43" s="30"/>
      <c r="FOP43" s="31"/>
      <c r="FOQ43" s="30"/>
      <c r="FOR43" s="31"/>
      <c r="FOS43" s="30"/>
      <c r="FOT43" s="31"/>
      <c r="FOU43" s="30"/>
      <c r="FOV43" s="31"/>
      <c r="FOW43" s="30"/>
      <c r="FOX43" s="31"/>
      <c r="FOY43" s="30"/>
      <c r="FOZ43" s="31"/>
      <c r="FPA43" s="30"/>
      <c r="FPB43" s="31"/>
      <c r="FPC43" s="30"/>
      <c r="FPD43" s="31"/>
      <c r="FPE43" s="30"/>
      <c r="FPF43" s="31"/>
      <c r="FPG43" s="30"/>
      <c r="FPH43" s="31"/>
      <c r="FPI43" s="30"/>
      <c r="FPJ43" s="31"/>
      <c r="FPK43" s="30"/>
      <c r="FPL43" s="31"/>
      <c r="FPM43" s="30"/>
      <c r="FPN43" s="31"/>
      <c r="FPO43" s="30"/>
      <c r="FPP43" s="31"/>
      <c r="FPQ43" s="30"/>
      <c r="FPR43" s="31"/>
      <c r="FPS43" s="30"/>
      <c r="FPT43" s="31"/>
      <c r="FPU43" s="30"/>
      <c r="FPV43" s="31"/>
      <c r="FPW43" s="30"/>
      <c r="FPX43" s="31"/>
      <c r="FPY43" s="30"/>
      <c r="FPZ43" s="31"/>
      <c r="FQA43" s="30"/>
      <c r="FQB43" s="31"/>
      <c r="FQC43" s="30"/>
      <c r="FQD43" s="31"/>
      <c r="FQE43" s="30"/>
      <c r="FQF43" s="31"/>
      <c r="FQG43" s="30"/>
      <c r="FQH43" s="31"/>
      <c r="FQI43" s="30"/>
      <c r="FQJ43" s="31"/>
      <c r="FQK43" s="30"/>
      <c r="FQL43" s="31"/>
      <c r="FQM43" s="30"/>
      <c r="FQN43" s="31"/>
      <c r="FQO43" s="30"/>
      <c r="FQP43" s="31"/>
      <c r="FQQ43" s="30"/>
      <c r="FQR43" s="31"/>
      <c r="FQS43" s="30"/>
      <c r="FQT43" s="31"/>
      <c r="FQU43" s="30"/>
      <c r="FQV43" s="31"/>
      <c r="FQW43" s="30"/>
      <c r="FQX43" s="31"/>
      <c r="FQY43" s="30"/>
      <c r="FQZ43" s="31"/>
      <c r="FRA43" s="30"/>
      <c r="FRB43" s="31"/>
      <c r="FRC43" s="30"/>
      <c r="FRD43" s="31"/>
      <c r="FRE43" s="30"/>
      <c r="FRF43" s="31"/>
      <c r="FRG43" s="30"/>
      <c r="FRH43" s="31"/>
      <c r="FRI43" s="30"/>
      <c r="FRJ43" s="31"/>
      <c r="FRK43" s="30"/>
      <c r="FRL43" s="31"/>
      <c r="FRM43" s="30"/>
      <c r="FRN43" s="31"/>
      <c r="FRO43" s="30"/>
      <c r="FRP43" s="31"/>
      <c r="FRQ43" s="30"/>
      <c r="FRR43" s="31"/>
      <c r="FRS43" s="30"/>
      <c r="FRT43" s="31"/>
      <c r="FRU43" s="30"/>
      <c r="FRV43" s="31"/>
      <c r="FRW43" s="30"/>
      <c r="FRX43" s="31"/>
      <c r="FRY43" s="30"/>
      <c r="FRZ43" s="31"/>
      <c r="FSA43" s="30"/>
      <c r="FSB43" s="31"/>
      <c r="FSC43" s="30"/>
      <c r="FSD43" s="31"/>
      <c r="FSE43" s="30"/>
      <c r="FSF43" s="31"/>
      <c r="FSG43" s="30"/>
      <c r="FSH43" s="31"/>
      <c r="FSI43" s="30"/>
      <c r="FSJ43" s="31"/>
      <c r="FSK43" s="30"/>
      <c r="FSL43" s="31"/>
      <c r="FSM43" s="30"/>
      <c r="FSN43" s="31"/>
      <c r="FSO43" s="30"/>
      <c r="FSP43" s="31"/>
      <c r="FSQ43" s="30"/>
      <c r="FSR43" s="31"/>
      <c r="FSS43" s="30"/>
      <c r="FST43" s="31"/>
      <c r="FSU43" s="30"/>
      <c r="FSV43" s="31"/>
      <c r="FSW43" s="30"/>
      <c r="FSX43" s="31"/>
      <c r="FSY43" s="30"/>
      <c r="FSZ43" s="31"/>
      <c r="FTA43" s="30"/>
      <c r="FTB43" s="31"/>
      <c r="FTC43" s="30"/>
      <c r="FTD43" s="31"/>
      <c r="FTE43" s="30"/>
      <c r="FTF43" s="31"/>
      <c r="FTG43" s="30"/>
      <c r="FTH43" s="31"/>
      <c r="FTI43" s="30"/>
      <c r="FTJ43" s="31"/>
      <c r="FTK43" s="30"/>
      <c r="FTL43" s="31"/>
      <c r="FTM43" s="30"/>
      <c r="FTN43" s="31"/>
      <c r="FTO43" s="30"/>
      <c r="FTP43" s="31"/>
      <c r="FTQ43" s="30"/>
      <c r="FTR43" s="31"/>
      <c r="FTS43" s="30"/>
      <c r="FTT43" s="31"/>
      <c r="FTU43" s="30"/>
      <c r="FTV43" s="31"/>
      <c r="FTW43" s="30"/>
      <c r="FTX43" s="31"/>
      <c r="FTY43" s="30"/>
      <c r="FTZ43" s="31"/>
      <c r="FUA43" s="30"/>
      <c r="FUB43" s="31"/>
      <c r="FUC43" s="30"/>
      <c r="FUD43" s="31"/>
      <c r="FUE43" s="30"/>
      <c r="FUF43" s="31"/>
      <c r="FUG43" s="30"/>
      <c r="FUH43" s="31"/>
      <c r="FUI43" s="30"/>
      <c r="FUJ43" s="31"/>
      <c r="FUK43" s="30"/>
      <c r="FUL43" s="31"/>
      <c r="FUM43" s="30"/>
      <c r="FUN43" s="31"/>
      <c r="FUO43" s="30"/>
      <c r="FUP43" s="31"/>
      <c r="FUQ43" s="30"/>
      <c r="FUR43" s="31"/>
      <c r="FUS43" s="30"/>
      <c r="FUT43" s="31"/>
      <c r="FUU43" s="30"/>
      <c r="FUV43" s="31"/>
      <c r="FUW43" s="30"/>
      <c r="FUX43" s="31"/>
      <c r="FUY43" s="30"/>
      <c r="FUZ43" s="31"/>
      <c r="FVA43" s="30"/>
      <c r="FVB43" s="31"/>
      <c r="FVC43" s="30"/>
      <c r="FVD43" s="31"/>
      <c r="FVE43" s="30"/>
      <c r="FVF43" s="31"/>
      <c r="FVG43" s="30"/>
      <c r="FVH43" s="31"/>
      <c r="FVI43" s="30"/>
      <c r="FVJ43" s="31"/>
      <c r="FVK43" s="30"/>
      <c r="FVL43" s="31"/>
      <c r="FVM43" s="30"/>
      <c r="FVN43" s="31"/>
      <c r="FVO43" s="30"/>
      <c r="FVP43" s="31"/>
      <c r="FVQ43" s="30"/>
      <c r="FVR43" s="31"/>
      <c r="FVS43" s="30"/>
      <c r="FVT43" s="31"/>
      <c r="FVU43" s="30"/>
      <c r="FVV43" s="31"/>
      <c r="FVW43" s="30"/>
      <c r="FVX43" s="31"/>
      <c r="FVY43" s="30"/>
      <c r="FVZ43" s="31"/>
      <c r="FWA43" s="30"/>
      <c r="FWB43" s="31"/>
      <c r="FWC43" s="30"/>
      <c r="FWD43" s="31"/>
      <c r="FWE43" s="30"/>
      <c r="FWF43" s="31"/>
      <c r="FWG43" s="30"/>
      <c r="FWH43" s="31"/>
      <c r="FWI43" s="30"/>
      <c r="FWJ43" s="31"/>
      <c r="FWK43" s="30"/>
      <c r="FWL43" s="31"/>
      <c r="FWM43" s="30"/>
      <c r="FWN43" s="31"/>
      <c r="FWO43" s="30"/>
      <c r="FWP43" s="31"/>
      <c r="FWQ43" s="30"/>
      <c r="FWR43" s="31"/>
      <c r="FWS43" s="30"/>
      <c r="FWT43" s="31"/>
      <c r="FWU43" s="30"/>
      <c r="FWV43" s="31"/>
      <c r="FWW43" s="30"/>
      <c r="FWX43" s="31"/>
      <c r="FWY43" s="30"/>
      <c r="FWZ43" s="31"/>
      <c r="FXA43" s="30"/>
      <c r="FXB43" s="31"/>
      <c r="FXC43" s="30"/>
      <c r="FXD43" s="31"/>
      <c r="FXE43" s="30"/>
      <c r="FXF43" s="31"/>
      <c r="FXG43" s="30"/>
      <c r="FXH43" s="31"/>
      <c r="FXI43" s="30"/>
      <c r="FXJ43" s="31"/>
      <c r="FXK43" s="30"/>
      <c r="FXL43" s="31"/>
      <c r="FXM43" s="30"/>
      <c r="FXN43" s="31"/>
      <c r="FXO43" s="30"/>
      <c r="FXP43" s="31"/>
      <c r="FXQ43" s="30"/>
      <c r="FXR43" s="31"/>
      <c r="FXS43" s="30"/>
      <c r="FXT43" s="31"/>
      <c r="FXU43" s="30"/>
      <c r="FXV43" s="31"/>
      <c r="FXW43" s="30"/>
      <c r="FXX43" s="31"/>
      <c r="FXY43" s="30"/>
      <c r="FXZ43" s="31"/>
      <c r="FYA43" s="30"/>
      <c r="FYB43" s="31"/>
      <c r="FYC43" s="30"/>
      <c r="FYD43" s="31"/>
      <c r="FYE43" s="30"/>
      <c r="FYF43" s="31"/>
      <c r="FYG43" s="30"/>
      <c r="FYH43" s="31"/>
      <c r="FYI43" s="30"/>
      <c r="FYJ43" s="31"/>
      <c r="FYK43" s="30"/>
      <c r="FYL43" s="31"/>
      <c r="FYM43" s="30"/>
      <c r="FYN43" s="31"/>
      <c r="FYO43" s="30"/>
      <c r="FYP43" s="31"/>
      <c r="FYQ43" s="30"/>
      <c r="FYR43" s="31"/>
      <c r="FYS43" s="30"/>
      <c r="FYT43" s="31"/>
      <c r="FYU43" s="30"/>
      <c r="FYV43" s="31"/>
      <c r="FYW43" s="30"/>
      <c r="FYX43" s="31"/>
      <c r="FYY43" s="30"/>
      <c r="FYZ43" s="31"/>
      <c r="FZA43" s="30"/>
      <c r="FZB43" s="31"/>
      <c r="FZC43" s="30"/>
      <c r="FZD43" s="31"/>
      <c r="FZE43" s="30"/>
      <c r="FZF43" s="31"/>
      <c r="FZG43" s="30"/>
      <c r="FZH43" s="31"/>
      <c r="FZI43" s="30"/>
      <c r="FZJ43" s="31"/>
      <c r="FZK43" s="30"/>
      <c r="FZL43" s="31"/>
      <c r="FZM43" s="30"/>
      <c r="FZN43" s="31"/>
      <c r="FZO43" s="30"/>
      <c r="FZP43" s="31"/>
      <c r="FZQ43" s="30"/>
      <c r="FZR43" s="31"/>
      <c r="FZS43" s="30"/>
      <c r="FZT43" s="31"/>
      <c r="FZU43" s="30"/>
      <c r="FZV43" s="31"/>
      <c r="FZW43" s="30"/>
      <c r="FZX43" s="31"/>
      <c r="FZY43" s="30"/>
      <c r="FZZ43" s="31"/>
      <c r="GAA43" s="30"/>
      <c r="GAB43" s="31"/>
      <c r="GAC43" s="30"/>
      <c r="GAD43" s="31"/>
      <c r="GAE43" s="30"/>
      <c r="GAF43" s="31"/>
      <c r="GAG43" s="30"/>
      <c r="GAH43" s="31"/>
      <c r="GAI43" s="30"/>
      <c r="GAJ43" s="31"/>
      <c r="GAK43" s="30"/>
      <c r="GAL43" s="31"/>
      <c r="GAM43" s="30"/>
      <c r="GAN43" s="31"/>
      <c r="GAO43" s="30"/>
      <c r="GAP43" s="31"/>
      <c r="GAQ43" s="30"/>
      <c r="GAR43" s="31"/>
      <c r="GAS43" s="30"/>
      <c r="GAT43" s="31"/>
      <c r="GAU43" s="30"/>
      <c r="GAV43" s="31"/>
      <c r="GAW43" s="30"/>
      <c r="GAX43" s="31"/>
      <c r="GAY43" s="30"/>
      <c r="GAZ43" s="31"/>
      <c r="GBA43" s="30"/>
      <c r="GBB43" s="31"/>
      <c r="GBC43" s="30"/>
      <c r="GBD43" s="31"/>
      <c r="GBE43" s="30"/>
      <c r="GBF43" s="31"/>
      <c r="GBG43" s="30"/>
      <c r="GBH43" s="31"/>
      <c r="GBI43" s="30"/>
      <c r="GBJ43" s="31"/>
      <c r="GBK43" s="30"/>
      <c r="GBL43" s="31"/>
      <c r="GBM43" s="30"/>
      <c r="GBN43" s="31"/>
      <c r="GBO43" s="30"/>
      <c r="GBP43" s="31"/>
      <c r="GBQ43" s="30"/>
      <c r="GBR43" s="31"/>
      <c r="GBS43" s="30"/>
      <c r="GBT43" s="31"/>
      <c r="GBU43" s="30"/>
      <c r="GBV43" s="31"/>
      <c r="GBW43" s="30"/>
      <c r="GBX43" s="31"/>
      <c r="GBY43" s="30"/>
      <c r="GBZ43" s="31"/>
      <c r="GCA43" s="30"/>
      <c r="GCB43" s="31"/>
      <c r="GCC43" s="30"/>
      <c r="GCD43" s="31"/>
      <c r="GCE43" s="30"/>
      <c r="GCF43" s="31"/>
      <c r="GCG43" s="30"/>
      <c r="GCH43" s="31"/>
      <c r="GCI43" s="30"/>
      <c r="GCJ43" s="31"/>
      <c r="GCK43" s="30"/>
      <c r="GCL43" s="31"/>
      <c r="GCM43" s="30"/>
      <c r="GCN43" s="31"/>
      <c r="GCO43" s="30"/>
      <c r="GCP43" s="31"/>
      <c r="GCQ43" s="30"/>
      <c r="GCR43" s="31"/>
      <c r="GCS43" s="30"/>
      <c r="GCT43" s="31"/>
      <c r="GCU43" s="30"/>
      <c r="GCV43" s="31"/>
      <c r="GCW43" s="30"/>
      <c r="GCX43" s="31"/>
      <c r="GCY43" s="30"/>
      <c r="GCZ43" s="31"/>
      <c r="GDA43" s="30"/>
      <c r="GDB43" s="31"/>
      <c r="GDC43" s="30"/>
      <c r="GDD43" s="31"/>
      <c r="GDE43" s="30"/>
      <c r="GDF43" s="31"/>
      <c r="GDG43" s="30"/>
      <c r="GDH43" s="31"/>
      <c r="GDI43" s="30"/>
      <c r="GDJ43" s="31"/>
      <c r="GDK43" s="30"/>
      <c r="GDL43" s="31"/>
      <c r="GDM43" s="30"/>
      <c r="GDN43" s="31"/>
      <c r="GDO43" s="30"/>
      <c r="GDP43" s="31"/>
      <c r="GDQ43" s="30"/>
      <c r="GDR43" s="31"/>
      <c r="GDS43" s="30"/>
      <c r="GDT43" s="31"/>
      <c r="GDU43" s="30"/>
      <c r="GDV43" s="31"/>
      <c r="GDW43" s="30"/>
      <c r="GDX43" s="31"/>
      <c r="GDY43" s="30"/>
      <c r="GDZ43" s="31"/>
      <c r="GEA43" s="30"/>
      <c r="GEB43" s="31"/>
      <c r="GEC43" s="30"/>
      <c r="GED43" s="31"/>
      <c r="GEE43" s="30"/>
      <c r="GEF43" s="31"/>
      <c r="GEG43" s="30"/>
      <c r="GEH43" s="31"/>
      <c r="GEI43" s="30"/>
      <c r="GEJ43" s="31"/>
      <c r="GEK43" s="30"/>
      <c r="GEL43" s="31"/>
      <c r="GEM43" s="30"/>
      <c r="GEN43" s="31"/>
      <c r="GEO43" s="30"/>
      <c r="GEP43" s="31"/>
      <c r="GEQ43" s="30"/>
      <c r="GER43" s="31"/>
      <c r="GES43" s="30"/>
      <c r="GET43" s="31"/>
      <c r="GEU43" s="30"/>
      <c r="GEV43" s="31"/>
      <c r="GEW43" s="30"/>
      <c r="GEX43" s="31"/>
      <c r="GEY43" s="30"/>
      <c r="GEZ43" s="31"/>
      <c r="GFA43" s="30"/>
      <c r="GFB43" s="31"/>
      <c r="GFC43" s="30"/>
      <c r="GFD43" s="31"/>
      <c r="GFE43" s="30"/>
      <c r="GFF43" s="31"/>
      <c r="GFG43" s="30"/>
      <c r="GFH43" s="31"/>
      <c r="GFI43" s="30"/>
      <c r="GFJ43" s="31"/>
      <c r="GFK43" s="30"/>
      <c r="GFL43" s="31"/>
      <c r="GFM43" s="30"/>
      <c r="GFN43" s="31"/>
      <c r="GFO43" s="30"/>
      <c r="GFP43" s="31"/>
      <c r="GFQ43" s="30"/>
      <c r="GFR43" s="31"/>
      <c r="GFS43" s="30"/>
      <c r="GFT43" s="31"/>
      <c r="GFU43" s="30"/>
      <c r="GFV43" s="31"/>
      <c r="GFW43" s="30"/>
      <c r="GFX43" s="31"/>
      <c r="GFY43" s="30"/>
      <c r="GFZ43" s="31"/>
      <c r="GGA43" s="30"/>
      <c r="GGB43" s="31"/>
      <c r="GGC43" s="30"/>
      <c r="GGD43" s="31"/>
      <c r="GGE43" s="30"/>
      <c r="GGF43" s="31"/>
      <c r="GGG43" s="30"/>
      <c r="GGH43" s="31"/>
      <c r="GGI43" s="30"/>
      <c r="GGJ43" s="31"/>
      <c r="GGK43" s="30"/>
      <c r="GGL43" s="31"/>
      <c r="GGM43" s="30"/>
      <c r="GGN43" s="31"/>
      <c r="GGO43" s="30"/>
      <c r="GGP43" s="31"/>
      <c r="GGQ43" s="30"/>
      <c r="GGR43" s="31"/>
      <c r="GGS43" s="30"/>
      <c r="GGT43" s="31"/>
      <c r="GGU43" s="30"/>
      <c r="GGV43" s="31"/>
      <c r="GGW43" s="30"/>
      <c r="GGX43" s="31"/>
      <c r="GGY43" s="30"/>
      <c r="GGZ43" s="31"/>
      <c r="GHA43" s="30"/>
      <c r="GHB43" s="31"/>
      <c r="GHC43" s="30"/>
      <c r="GHD43" s="31"/>
      <c r="GHE43" s="30"/>
      <c r="GHF43" s="31"/>
      <c r="GHG43" s="30"/>
      <c r="GHH43" s="31"/>
      <c r="GHI43" s="30"/>
      <c r="GHJ43" s="31"/>
      <c r="GHK43" s="30"/>
      <c r="GHL43" s="31"/>
      <c r="GHM43" s="30"/>
      <c r="GHN43" s="31"/>
      <c r="GHO43" s="30"/>
      <c r="GHP43" s="31"/>
      <c r="GHQ43" s="30"/>
      <c r="GHR43" s="31"/>
      <c r="GHS43" s="30"/>
      <c r="GHT43" s="31"/>
      <c r="GHU43" s="30"/>
      <c r="GHV43" s="31"/>
      <c r="GHW43" s="30"/>
      <c r="GHX43" s="31"/>
      <c r="GHY43" s="30"/>
      <c r="GHZ43" s="31"/>
      <c r="GIA43" s="30"/>
      <c r="GIB43" s="31"/>
      <c r="GIC43" s="30"/>
      <c r="GID43" s="31"/>
      <c r="GIE43" s="30"/>
      <c r="GIF43" s="31"/>
      <c r="GIG43" s="30"/>
      <c r="GIH43" s="31"/>
      <c r="GII43" s="30"/>
      <c r="GIJ43" s="31"/>
      <c r="GIK43" s="30"/>
      <c r="GIL43" s="31"/>
      <c r="GIM43" s="30"/>
      <c r="GIN43" s="31"/>
      <c r="GIO43" s="30"/>
      <c r="GIP43" s="31"/>
      <c r="GIQ43" s="30"/>
      <c r="GIR43" s="31"/>
      <c r="GIS43" s="30"/>
      <c r="GIT43" s="31"/>
      <c r="GIU43" s="30"/>
      <c r="GIV43" s="31"/>
      <c r="GIW43" s="30"/>
      <c r="GIX43" s="31"/>
      <c r="GIY43" s="30"/>
      <c r="GIZ43" s="31"/>
      <c r="GJA43" s="30"/>
      <c r="GJB43" s="31"/>
      <c r="GJC43" s="30"/>
      <c r="GJD43" s="31"/>
      <c r="GJE43" s="30"/>
      <c r="GJF43" s="31"/>
      <c r="GJG43" s="30"/>
      <c r="GJH43" s="31"/>
      <c r="GJI43" s="30"/>
      <c r="GJJ43" s="31"/>
      <c r="GJK43" s="30"/>
      <c r="GJL43" s="31"/>
      <c r="GJM43" s="30"/>
      <c r="GJN43" s="31"/>
      <c r="GJO43" s="30"/>
      <c r="GJP43" s="31"/>
      <c r="GJQ43" s="30"/>
      <c r="GJR43" s="31"/>
      <c r="GJS43" s="30"/>
      <c r="GJT43" s="31"/>
      <c r="GJU43" s="30"/>
      <c r="GJV43" s="31"/>
      <c r="GJW43" s="30"/>
      <c r="GJX43" s="31"/>
      <c r="GJY43" s="30"/>
      <c r="GJZ43" s="31"/>
      <c r="GKA43" s="30"/>
      <c r="GKB43" s="31"/>
      <c r="GKC43" s="30"/>
      <c r="GKD43" s="31"/>
      <c r="GKE43" s="30"/>
      <c r="GKF43" s="31"/>
      <c r="GKG43" s="30"/>
      <c r="GKH43" s="31"/>
      <c r="GKI43" s="30"/>
      <c r="GKJ43" s="31"/>
      <c r="GKK43" s="30"/>
      <c r="GKL43" s="31"/>
      <c r="GKM43" s="30"/>
      <c r="GKN43" s="31"/>
      <c r="GKO43" s="30"/>
      <c r="GKP43" s="31"/>
      <c r="GKQ43" s="30"/>
      <c r="GKR43" s="31"/>
      <c r="GKS43" s="30"/>
      <c r="GKT43" s="31"/>
      <c r="GKU43" s="30"/>
      <c r="GKV43" s="31"/>
      <c r="GKW43" s="30"/>
      <c r="GKX43" s="31"/>
      <c r="GKY43" s="30"/>
      <c r="GKZ43" s="31"/>
      <c r="GLA43" s="30"/>
      <c r="GLB43" s="31"/>
      <c r="GLC43" s="30"/>
      <c r="GLD43" s="31"/>
      <c r="GLE43" s="30"/>
      <c r="GLF43" s="31"/>
      <c r="GLG43" s="30"/>
      <c r="GLH43" s="31"/>
      <c r="GLI43" s="30"/>
      <c r="GLJ43" s="31"/>
      <c r="GLK43" s="30"/>
      <c r="GLL43" s="31"/>
      <c r="GLM43" s="30"/>
      <c r="GLN43" s="31"/>
      <c r="GLO43" s="30"/>
      <c r="GLP43" s="31"/>
      <c r="GLQ43" s="30"/>
      <c r="GLR43" s="31"/>
      <c r="GLS43" s="30"/>
      <c r="GLT43" s="31"/>
      <c r="GLU43" s="30"/>
      <c r="GLV43" s="31"/>
      <c r="GLW43" s="30"/>
      <c r="GLX43" s="31"/>
      <c r="GLY43" s="30"/>
      <c r="GLZ43" s="31"/>
      <c r="GMA43" s="30"/>
      <c r="GMB43" s="31"/>
      <c r="GMC43" s="30"/>
      <c r="GMD43" s="31"/>
      <c r="GME43" s="30"/>
      <c r="GMF43" s="31"/>
      <c r="GMG43" s="30"/>
      <c r="GMH43" s="31"/>
      <c r="GMI43" s="30"/>
      <c r="GMJ43" s="31"/>
      <c r="GMK43" s="30"/>
      <c r="GML43" s="31"/>
      <c r="GMM43" s="30"/>
      <c r="GMN43" s="31"/>
      <c r="GMO43" s="30"/>
      <c r="GMP43" s="31"/>
      <c r="GMQ43" s="30"/>
      <c r="GMR43" s="31"/>
      <c r="GMS43" s="30"/>
      <c r="GMT43" s="31"/>
      <c r="GMU43" s="30"/>
      <c r="GMV43" s="31"/>
      <c r="GMW43" s="30"/>
      <c r="GMX43" s="31"/>
      <c r="GMY43" s="30"/>
      <c r="GMZ43" s="31"/>
      <c r="GNA43" s="30"/>
      <c r="GNB43" s="31"/>
      <c r="GNC43" s="30"/>
      <c r="GND43" s="31"/>
      <c r="GNE43" s="30"/>
      <c r="GNF43" s="31"/>
      <c r="GNG43" s="30"/>
      <c r="GNH43" s="31"/>
      <c r="GNI43" s="30"/>
      <c r="GNJ43" s="31"/>
      <c r="GNK43" s="30"/>
      <c r="GNL43" s="31"/>
      <c r="GNM43" s="30"/>
      <c r="GNN43" s="31"/>
      <c r="GNO43" s="30"/>
      <c r="GNP43" s="31"/>
      <c r="GNQ43" s="30"/>
      <c r="GNR43" s="31"/>
      <c r="GNS43" s="30"/>
      <c r="GNT43" s="31"/>
      <c r="GNU43" s="30"/>
      <c r="GNV43" s="31"/>
      <c r="GNW43" s="30"/>
      <c r="GNX43" s="31"/>
      <c r="GNY43" s="30"/>
      <c r="GNZ43" s="31"/>
      <c r="GOA43" s="30"/>
      <c r="GOB43" s="31"/>
      <c r="GOC43" s="30"/>
      <c r="GOD43" s="31"/>
      <c r="GOE43" s="30"/>
      <c r="GOF43" s="31"/>
      <c r="GOG43" s="30"/>
      <c r="GOH43" s="31"/>
      <c r="GOI43" s="30"/>
      <c r="GOJ43" s="31"/>
      <c r="GOK43" s="30"/>
      <c r="GOL43" s="31"/>
      <c r="GOM43" s="30"/>
      <c r="GON43" s="31"/>
      <c r="GOO43" s="30"/>
      <c r="GOP43" s="31"/>
      <c r="GOQ43" s="30"/>
      <c r="GOR43" s="31"/>
      <c r="GOS43" s="30"/>
      <c r="GOT43" s="31"/>
      <c r="GOU43" s="30"/>
      <c r="GOV43" s="31"/>
      <c r="GOW43" s="30"/>
      <c r="GOX43" s="31"/>
      <c r="GOY43" s="30"/>
      <c r="GOZ43" s="31"/>
      <c r="GPA43" s="30"/>
      <c r="GPB43" s="31"/>
      <c r="GPC43" s="30"/>
      <c r="GPD43" s="31"/>
      <c r="GPE43" s="30"/>
      <c r="GPF43" s="31"/>
      <c r="GPG43" s="30"/>
      <c r="GPH43" s="31"/>
      <c r="GPI43" s="30"/>
      <c r="GPJ43" s="31"/>
      <c r="GPK43" s="30"/>
      <c r="GPL43" s="31"/>
      <c r="GPM43" s="30"/>
      <c r="GPN43" s="31"/>
      <c r="GPO43" s="30"/>
      <c r="GPP43" s="31"/>
      <c r="GPQ43" s="30"/>
      <c r="GPR43" s="31"/>
      <c r="GPS43" s="30"/>
      <c r="GPT43" s="31"/>
      <c r="GPU43" s="30"/>
      <c r="GPV43" s="31"/>
      <c r="GPW43" s="30"/>
      <c r="GPX43" s="31"/>
      <c r="GPY43" s="30"/>
      <c r="GPZ43" s="31"/>
      <c r="GQA43" s="30"/>
      <c r="GQB43" s="31"/>
      <c r="GQC43" s="30"/>
      <c r="GQD43" s="31"/>
      <c r="GQE43" s="30"/>
      <c r="GQF43" s="31"/>
      <c r="GQG43" s="30"/>
      <c r="GQH43" s="31"/>
      <c r="GQI43" s="30"/>
      <c r="GQJ43" s="31"/>
      <c r="GQK43" s="30"/>
      <c r="GQL43" s="31"/>
      <c r="GQM43" s="30"/>
      <c r="GQN43" s="31"/>
      <c r="GQO43" s="30"/>
      <c r="GQP43" s="31"/>
      <c r="GQQ43" s="30"/>
      <c r="GQR43" s="31"/>
      <c r="GQS43" s="30"/>
      <c r="GQT43" s="31"/>
      <c r="GQU43" s="30"/>
      <c r="GQV43" s="31"/>
      <c r="GQW43" s="30"/>
      <c r="GQX43" s="31"/>
      <c r="GQY43" s="30"/>
      <c r="GQZ43" s="31"/>
      <c r="GRA43" s="30"/>
      <c r="GRB43" s="31"/>
      <c r="GRC43" s="30"/>
      <c r="GRD43" s="31"/>
      <c r="GRE43" s="30"/>
      <c r="GRF43" s="31"/>
      <c r="GRG43" s="30"/>
      <c r="GRH43" s="31"/>
      <c r="GRI43" s="30"/>
      <c r="GRJ43" s="31"/>
      <c r="GRK43" s="30"/>
      <c r="GRL43" s="31"/>
      <c r="GRM43" s="30"/>
      <c r="GRN43" s="31"/>
      <c r="GRO43" s="30"/>
      <c r="GRP43" s="31"/>
      <c r="GRQ43" s="30"/>
      <c r="GRR43" s="31"/>
      <c r="GRS43" s="30"/>
      <c r="GRT43" s="31"/>
      <c r="GRU43" s="30"/>
      <c r="GRV43" s="31"/>
      <c r="GRW43" s="30"/>
      <c r="GRX43" s="31"/>
      <c r="GRY43" s="30"/>
      <c r="GRZ43" s="31"/>
      <c r="GSA43" s="30"/>
      <c r="GSB43" s="31"/>
      <c r="GSC43" s="30"/>
      <c r="GSD43" s="31"/>
      <c r="GSE43" s="30"/>
      <c r="GSF43" s="31"/>
      <c r="GSG43" s="30"/>
      <c r="GSH43" s="31"/>
      <c r="GSI43" s="30"/>
      <c r="GSJ43" s="31"/>
      <c r="GSK43" s="30"/>
      <c r="GSL43" s="31"/>
      <c r="GSM43" s="30"/>
      <c r="GSN43" s="31"/>
      <c r="GSO43" s="30"/>
      <c r="GSP43" s="31"/>
      <c r="GSQ43" s="30"/>
      <c r="GSR43" s="31"/>
      <c r="GSS43" s="30"/>
      <c r="GST43" s="31"/>
      <c r="GSU43" s="30"/>
      <c r="GSV43" s="31"/>
      <c r="GSW43" s="30"/>
      <c r="GSX43" s="31"/>
      <c r="GSY43" s="30"/>
      <c r="GSZ43" s="31"/>
      <c r="GTA43" s="30"/>
      <c r="GTB43" s="31"/>
      <c r="GTC43" s="30"/>
      <c r="GTD43" s="31"/>
      <c r="GTE43" s="30"/>
      <c r="GTF43" s="31"/>
      <c r="GTG43" s="30"/>
      <c r="GTH43" s="31"/>
      <c r="GTI43" s="30"/>
      <c r="GTJ43" s="31"/>
      <c r="GTK43" s="30"/>
      <c r="GTL43" s="31"/>
      <c r="GTM43" s="30"/>
      <c r="GTN43" s="31"/>
      <c r="GTO43" s="30"/>
      <c r="GTP43" s="31"/>
      <c r="GTQ43" s="30"/>
      <c r="GTR43" s="31"/>
      <c r="GTS43" s="30"/>
      <c r="GTT43" s="31"/>
      <c r="GTU43" s="30"/>
      <c r="GTV43" s="31"/>
      <c r="GTW43" s="30"/>
      <c r="GTX43" s="31"/>
      <c r="GTY43" s="30"/>
      <c r="GTZ43" s="31"/>
      <c r="GUA43" s="30"/>
      <c r="GUB43" s="31"/>
      <c r="GUC43" s="30"/>
      <c r="GUD43" s="31"/>
      <c r="GUE43" s="30"/>
      <c r="GUF43" s="31"/>
      <c r="GUG43" s="30"/>
      <c r="GUH43" s="31"/>
      <c r="GUI43" s="30"/>
      <c r="GUJ43" s="31"/>
      <c r="GUK43" s="30"/>
      <c r="GUL43" s="31"/>
      <c r="GUM43" s="30"/>
      <c r="GUN43" s="31"/>
      <c r="GUO43" s="30"/>
      <c r="GUP43" s="31"/>
      <c r="GUQ43" s="30"/>
      <c r="GUR43" s="31"/>
      <c r="GUS43" s="30"/>
      <c r="GUT43" s="31"/>
      <c r="GUU43" s="30"/>
      <c r="GUV43" s="31"/>
      <c r="GUW43" s="30"/>
      <c r="GUX43" s="31"/>
      <c r="GUY43" s="30"/>
      <c r="GUZ43" s="31"/>
      <c r="GVA43" s="30"/>
      <c r="GVB43" s="31"/>
      <c r="GVC43" s="30"/>
      <c r="GVD43" s="31"/>
      <c r="GVE43" s="30"/>
      <c r="GVF43" s="31"/>
      <c r="GVG43" s="30"/>
      <c r="GVH43" s="31"/>
      <c r="GVI43" s="30"/>
      <c r="GVJ43" s="31"/>
      <c r="GVK43" s="30"/>
      <c r="GVL43" s="31"/>
      <c r="GVM43" s="30"/>
      <c r="GVN43" s="31"/>
      <c r="GVO43" s="30"/>
      <c r="GVP43" s="31"/>
      <c r="GVQ43" s="30"/>
      <c r="GVR43" s="31"/>
      <c r="GVS43" s="30"/>
      <c r="GVT43" s="31"/>
      <c r="GVU43" s="30"/>
      <c r="GVV43" s="31"/>
      <c r="GVW43" s="30"/>
      <c r="GVX43" s="31"/>
      <c r="GVY43" s="30"/>
      <c r="GVZ43" s="31"/>
      <c r="GWA43" s="30"/>
      <c r="GWB43" s="31"/>
      <c r="GWC43" s="30"/>
      <c r="GWD43" s="31"/>
      <c r="GWE43" s="30"/>
      <c r="GWF43" s="31"/>
      <c r="GWG43" s="30"/>
      <c r="GWH43" s="31"/>
      <c r="GWI43" s="30"/>
      <c r="GWJ43" s="31"/>
      <c r="GWK43" s="30"/>
      <c r="GWL43" s="31"/>
      <c r="GWM43" s="30"/>
      <c r="GWN43" s="31"/>
      <c r="GWO43" s="30"/>
      <c r="GWP43" s="31"/>
      <c r="GWQ43" s="30"/>
      <c r="GWR43" s="31"/>
      <c r="GWS43" s="30"/>
      <c r="GWT43" s="31"/>
      <c r="GWU43" s="30"/>
      <c r="GWV43" s="31"/>
      <c r="GWW43" s="30"/>
      <c r="GWX43" s="31"/>
      <c r="GWY43" s="30"/>
      <c r="GWZ43" s="31"/>
      <c r="GXA43" s="30"/>
      <c r="GXB43" s="31"/>
      <c r="GXC43" s="30"/>
      <c r="GXD43" s="31"/>
      <c r="GXE43" s="30"/>
      <c r="GXF43" s="31"/>
      <c r="GXG43" s="30"/>
      <c r="GXH43" s="31"/>
      <c r="GXI43" s="30"/>
      <c r="GXJ43" s="31"/>
      <c r="GXK43" s="30"/>
      <c r="GXL43" s="31"/>
      <c r="GXM43" s="30"/>
      <c r="GXN43" s="31"/>
      <c r="GXO43" s="30"/>
      <c r="GXP43" s="31"/>
      <c r="GXQ43" s="30"/>
      <c r="GXR43" s="31"/>
      <c r="GXS43" s="30"/>
      <c r="GXT43" s="31"/>
      <c r="GXU43" s="30"/>
      <c r="GXV43" s="31"/>
      <c r="GXW43" s="30"/>
      <c r="GXX43" s="31"/>
      <c r="GXY43" s="30"/>
      <c r="GXZ43" s="31"/>
      <c r="GYA43" s="30"/>
      <c r="GYB43" s="31"/>
      <c r="GYC43" s="30"/>
      <c r="GYD43" s="31"/>
      <c r="GYE43" s="30"/>
      <c r="GYF43" s="31"/>
      <c r="GYG43" s="30"/>
      <c r="GYH43" s="31"/>
      <c r="GYI43" s="30"/>
      <c r="GYJ43" s="31"/>
      <c r="GYK43" s="30"/>
      <c r="GYL43" s="31"/>
      <c r="GYM43" s="30"/>
      <c r="GYN43" s="31"/>
      <c r="GYO43" s="30"/>
      <c r="GYP43" s="31"/>
      <c r="GYQ43" s="30"/>
      <c r="GYR43" s="31"/>
      <c r="GYS43" s="30"/>
      <c r="GYT43" s="31"/>
      <c r="GYU43" s="30"/>
      <c r="GYV43" s="31"/>
      <c r="GYW43" s="30"/>
      <c r="GYX43" s="31"/>
      <c r="GYY43" s="30"/>
      <c r="GYZ43" s="31"/>
      <c r="GZA43" s="30"/>
      <c r="GZB43" s="31"/>
      <c r="GZC43" s="30"/>
      <c r="GZD43" s="31"/>
      <c r="GZE43" s="30"/>
      <c r="GZF43" s="31"/>
      <c r="GZG43" s="30"/>
      <c r="GZH43" s="31"/>
      <c r="GZI43" s="30"/>
      <c r="GZJ43" s="31"/>
      <c r="GZK43" s="30"/>
      <c r="GZL43" s="31"/>
      <c r="GZM43" s="30"/>
      <c r="GZN43" s="31"/>
      <c r="GZO43" s="30"/>
      <c r="GZP43" s="31"/>
      <c r="GZQ43" s="30"/>
      <c r="GZR43" s="31"/>
      <c r="GZS43" s="30"/>
      <c r="GZT43" s="31"/>
      <c r="GZU43" s="30"/>
      <c r="GZV43" s="31"/>
      <c r="GZW43" s="30"/>
      <c r="GZX43" s="31"/>
      <c r="GZY43" s="30"/>
      <c r="GZZ43" s="31"/>
      <c r="HAA43" s="30"/>
      <c r="HAB43" s="31"/>
      <c r="HAC43" s="30"/>
      <c r="HAD43" s="31"/>
      <c r="HAE43" s="30"/>
      <c r="HAF43" s="31"/>
      <c r="HAG43" s="30"/>
      <c r="HAH43" s="31"/>
      <c r="HAI43" s="30"/>
      <c r="HAJ43" s="31"/>
      <c r="HAK43" s="30"/>
      <c r="HAL43" s="31"/>
      <c r="HAM43" s="30"/>
      <c r="HAN43" s="31"/>
      <c r="HAO43" s="30"/>
      <c r="HAP43" s="31"/>
      <c r="HAQ43" s="30"/>
      <c r="HAR43" s="31"/>
      <c r="HAS43" s="30"/>
      <c r="HAT43" s="31"/>
      <c r="HAU43" s="30"/>
      <c r="HAV43" s="31"/>
      <c r="HAW43" s="30"/>
      <c r="HAX43" s="31"/>
      <c r="HAY43" s="30"/>
      <c r="HAZ43" s="31"/>
      <c r="HBA43" s="30"/>
      <c r="HBB43" s="31"/>
      <c r="HBC43" s="30"/>
      <c r="HBD43" s="31"/>
      <c r="HBE43" s="30"/>
      <c r="HBF43" s="31"/>
      <c r="HBG43" s="30"/>
      <c r="HBH43" s="31"/>
      <c r="HBI43" s="30"/>
      <c r="HBJ43" s="31"/>
      <c r="HBK43" s="30"/>
      <c r="HBL43" s="31"/>
      <c r="HBM43" s="30"/>
      <c r="HBN43" s="31"/>
      <c r="HBO43" s="30"/>
      <c r="HBP43" s="31"/>
      <c r="HBQ43" s="30"/>
      <c r="HBR43" s="31"/>
      <c r="HBS43" s="30"/>
      <c r="HBT43" s="31"/>
      <c r="HBU43" s="30"/>
      <c r="HBV43" s="31"/>
      <c r="HBW43" s="30"/>
      <c r="HBX43" s="31"/>
      <c r="HBY43" s="30"/>
      <c r="HBZ43" s="31"/>
      <c r="HCA43" s="30"/>
      <c r="HCB43" s="31"/>
      <c r="HCC43" s="30"/>
      <c r="HCD43" s="31"/>
      <c r="HCE43" s="30"/>
      <c r="HCF43" s="31"/>
      <c r="HCG43" s="30"/>
      <c r="HCH43" s="31"/>
      <c r="HCI43" s="30"/>
      <c r="HCJ43" s="31"/>
      <c r="HCK43" s="30"/>
      <c r="HCL43" s="31"/>
      <c r="HCM43" s="30"/>
      <c r="HCN43" s="31"/>
      <c r="HCO43" s="30"/>
      <c r="HCP43" s="31"/>
      <c r="HCQ43" s="30"/>
      <c r="HCR43" s="31"/>
      <c r="HCS43" s="30"/>
      <c r="HCT43" s="31"/>
      <c r="HCU43" s="30"/>
      <c r="HCV43" s="31"/>
      <c r="HCW43" s="30"/>
      <c r="HCX43" s="31"/>
      <c r="HCY43" s="30"/>
      <c r="HCZ43" s="31"/>
      <c r="HDA43" s="30"/>
      <c r="HDB43" s="31"/>
      <c r="HDC43" s="30"/>
      <c r="HDD43" s="31"/>
      <c r="HDE43" s="30"/>
      <c r="HDF43" s="31"/>
      <c r="HDG43" s="30"/>
      <c r="HDH43" s="31"/>
      <c r="HDI43" s="30"/>
      <c r="HDJ43" s="31"/>
      <c r="HDK43" s="30"/>
      <c r="HDL43" s="31"/>
      <c r="HDM43" s="30"/>
      <c r="HDN43" s="31"/>
      <c r="HDO43" s="30"/>
      <c r="HDP43" s="31"/>
      <c r="HDQ43" s="30"/>
      <c r="HDR43" s="31"/>
      <c r="HDS43" s="30"/>
      <c r="HDT43" s="31"/>
      <c r="HDU43" s="30"/>
      <c r="HDV43" s="31"/>
      <c r="HDW43" s="30"/>
      <c r="HDX43" s="31"/>
      <c r="HDY43" s="30"/>
      <c r="HDZ43" s="31"/>
      <c r="HEA43" s="30"/>
      <c r="HEB43" s="31"/>
      <c r="HEC43" s="30"/>
      <c r="HED43" s="31"/>
      <c r="HEE43" s="30"/>
      <c r="HEF43" s="31"/>
      <c r="HEG43" s="30"/>
      <c r="HEH43" s="31"/>
      <c r="HEI43" s="30"/>
      <c r="HEJ43" s="31"/>
      <c r="HEK43" s="30"/>
      <c r="HEL43" s="31"/>
      <c r="HEM43" s="30"/>
      <c r="HEN43" s="31"/>
      <c r="HEO43" s="30"/>
      <c r="HEP43" s="31"/>
      <c r="HEQ43" s="30"/>
      <c r="HER43" s="31"/>
      <c r="HES43" s="30"/>
      <c r="HET43" s="31"/>
      <c r="HEU43" s="30"/>
      <c r="HEV43" s="31"/>
      <c r="HEW43" s="30"/>
      <c r="HEX43" s="31"/>
      <c r="HEY43" s="30"/>
      <c r="HEZ43" s="31"/>
      <c r="HFA43" s="30"/>
      <c r="HFB43" s="31"/>
      <c r="HFC43" s="30"/>
      <c r="HFD43" s="31"/>
      <c r="HFE43" s="30"/>
      <c r="HFF43" s="31"/>
      <c r="HFG43" s="30"/>
      <c r="HFH43" s="31"/>
      <c r="HFI43" s="30"/>
      <c r="HFJ43" s="31"/>
      <c r="HFK43" s="30"/>
      <c r="HFL43" s="31"/>
      <c r="HFM43" s="30"/>
      <c r="HFN43" s="31"/>
      <c r="HFO43" s="30"/>
      <c r="HFP43" s="31"/>
      <c r="HFQ43" s="30"/>
      <c r="HFR43" s="31"/>
      <c r="HFS43" s="30"/>
      <c r="HFT43" s="31"/>
      <c r="HFU43" s="30"/>
      <c r="HFV43" s="31"/>
      <c r="HFW43" s="30"/>
      <c r="HFX43" s="31"/>
      <c r="HFY43" s="30"/>
      <c r="HFZ43" s="31"/>
      <c r="HGA43" s="30"/>
      <c r="HGB43" s="31"/>
      <c r="HGC43" s="30"/>
      <c r="HGD43" s="31"/>
      <c r="HGE43" s="30"/>
      <c r="HGF43" s="31"/>
      <c r="HGG43" s="30"/>
      <c r="HGH43" s="31"/>
      <c r="HGI43" s="30"/>
      <c r="HGJ43" s="31"/>
      <c r="HGK43" s="30"/>
      <c r="HGL43" s="31"/>
      <c r="HGM43" s="30"/>
      <c r="HGN43" s="31"/>
      <c r="HGO43" s="30"/>
      <c r="HGP43" s="31"/>
      <c r="HGQ43" s="30"/>
      <c r="HGR43" s="31"/>
      <c r="HGS43" s="30"/>
      <c r="HGT43" s="31"/>
      <c r="HGU43" s="30"/>
      <c r="HGV43" s="31"/>
      <c r="HGW43" s="30"/>
      <c r="HGX43" s="31"/>
      <c r="HGY43" s="30"/>
      <c r="HGZ43" s="31"/>
      <c r="HHA43" s="30"/>
      <c r="HHB43" s="31"/>
      <c r="HHC43" s="30"/>
      <c r="HHD43" s="31"/>
      <c r="HHE43" s="30"/>
      <c r="HHF43" s="31"/>
      <c r="HHG43" s="30"/>
      <c r="HHH43" s="31"/>
      <c r="HHI43" s="30"/>
      <c r="HHJ43" s="31"/>
      <c r="HHK43" s="30"/>
      <c r="HHL43" s="31"/>
      <c r="HHM43" s="30"/>
      <c r="HHN43" s="31"/>
      <c r="HHO43" s="30"/>
      <c r="HHP43" s="31"/>
      <c r="HHQ43" s="30"/>
      <c r="HHR43" s="31"/>
      <c r="HHS43" s="30"/>
      <c r="HHT43" s="31"/>
      <c r="HHU43" s="30"/>
      <c r="HHV43" s="31"/>
      <c r="HHW43" s="30"/>
      <c r="HHX43" s="31"/>
      <c r="HHY43" s="30"/>
      <c r="HHZ43" s="31"/>
      <c r="HIA43" s="30"/>
      <c r="HIB43" s="31"/>
      <c r="HIC43" s="30"/>
      <c r="HID43" s="31"/>
      <c r="HIE43" s="30"/>
      <c r="HIF43" s="31"/>
      <c r="HIG43" s="30"/>
      <c r="HIH43" s="31"/>
      <c r="HII43" s="30"/>
      <c r="HIJ43" s="31"/>
      <c r="HIK43" s="30"/>
      <c r="HIL43" s="31"/>
      <c r="HIM43" s="30"/>
      <c r="HIN43" s="31"/>
      <c r="HIO43" s="30"/>
      <c r="HIP43" s="31"/>
      <c r="HIQ43" s="30"/>
      <c r="HIR43" s="31"/>
      <c r="HIS43" s="30"/>
      <c r="HIT43" s="31"/>
      <c r="HIU43" s="30"/>
      <c r="HIV43" s="31"/>
      <c r="HIW43" s="30"/>
      <c r="HIX43" s="31"/>
      <c r="HIY43" s="30"/>
      <c r="HIZ43" s="31"/>
      <c r="HJA43" s="30"/>
      <c r="HJB43" s="31"/>
      <c r="HJC43" s="30"/>
      <c r="HJD43" s="31"/>
      <c r="HJE43" s="30"/>
      <c r="HJF43" s="31"/>
      <c r="HJG43" s="30"/>
      <c r="HJH43" s="31"/>
      <c r="HJI43" s="30"/>
      <c r="HJJ43" s="31"/>
      <c r="HJK43" s="30"/>
      <c r="HJL43" s="31"/>
      <c r="HJM43" s="30"/>
      <c r="HJN43" s="31"/>
      <c r="HJO43" s="30"/>
      <c r="HJP43" s="31"/>
      <c r="HJQ43" s="30"/>
      <c r="HJR43" s="31"/>
      <c r="HJS43" s="30"/>
      <c r="HJT43" s="31"/>
      <c r="HJU43" s="30"/>
      <c r="HJV43" s="31"/>
      <c r="HJW43" s="30"/>
      <c r="HJX43" s="31"/>
      <c r="HJY43" s="30"/>
      <c r="HJZ43" s="31"/>
      <c r="HKA43" s="30"/>
      <c r="HKB43" s="31"/>
      <c r="HKC43" s="30"/>
      <c r="HKD43" s="31"/>
      <c r="HKE43" s="30"/>
      <c r="HKF43" s="31"/>
      <c r="HKG43" s="30"/>
      <c r="HKH43" s="31"/>
      <c r="HKI43" s="30"/>
      <c r="HKJ43" s="31"/>
      <c r="HKK43" s="30"/>
      <c r="HKL43" s="31"/>
      <c r="HKM43" s="30"/>
      <c r="HKN43" s="31"/>
      <c r="HKO43" s="30"/>
      <c r="HKP43" s="31"/>
      <c r="HKQ43" s="30"/>
      <c r="HKR43" s="31"/>
      <c r="HKS43" s="30"/>
      <c r="HKT43" s="31"/>
      <c r="HKU43" s="30"/>
      <c r="HKV43" s="31"/>
      <c r="HKW43" s="30"/>
      <c r="HKX43" s="31"/>
      <c r="HKY43" s="30"/>
      <c r="HKZ43" s="31"/>
      <c r="HLA43" s="30"/>
      <c r="HLB43" s="31"/>
      <c r="HLC43" s="30"/>
      <c r="HLD43" s="31"/>
      <c r="HLE43" s="30"/>
      <c r="HLF43" s="31"/>
      <c r="HLG43" s="30"/>
      <c r="HLH43" s="31"/>
      <c r="HLI43" s="30"/>
      <c r="HLJ43" s="31"/>
      <c r="HLK43" s="30"/>
      <c r="HLL43" s="31"/>
      <c r="HLM43" s="30"/>
      <c r="HLN43" s="31"/>
      <c r="HLO43" s="30"/>
      <c r="HLP43" s="31"/>
      <c r="HLQ43" s="30"/>
      <c r="HLR43" s="31"/>
      <c r="HLS43" s="30"/>
      <c r="HLT43" s="31"/>
      <c r="HLU43" s="30"/>
      <c r="HLV43" s="31"/>
      <c r="HLW43" s="30"/>
      <c r="HLX43" s="31"/>
      <c r="HLY43" s="30"/>
      <c r="HLZ43" s="31"/>
      <c r="HMA43" s="30"/>
      <c r="HMB43" s="31"/>
      <c r="HMC43" s="30"/>
      <c r="HMD43" s="31"/>
      <c r="HME43" s="30"/>
      <c r="HMF43" s="31"/>
      <c r="HMG43" s="30"/>
      <c r="HMH43" s="31"/>
      <c r="HMI43" s="30"/>
      <c r="HMJ43" s="31"/>
      <c r="HMK43" s="30"/>
      <c r="HML43" s="31"/>
      <c r="HMM43" s="30"/>
      <c r="HMN43" s="31"/>
      <c r="HMO43" s="30"/>
      <c r="HMP43" s="31"/>
      <c r="HMQ43" s="30"/>
      <c r="HMR43" s="31"/>
      <c r="HMS43" s="30"/>
      <c r="HMT43" s="31"/>
      <c r="HMU43" s="30"/>
      <c r="HMV43" s="31"/>
      <c r="HMW43" s="30"/>
      <c r="HMX43" s="31"/>
      <c r="HMY43" s="30"/>
      <c r="HMZ43" s="31"/>
      <c r="HNA43" s="30"/>
      <c r="HNB43" s="31"/>
      <c r="HNC43" s="30"/>
      <c r="HND43" s="31"/>
      <c r="HNE43" s="30"/>
      <c r="HNF43" s="31"/>
      <c r="HNG43" s="30"/>
      <c r="HNH43" s="31"/>
      <c r="HNI43" s="30"/>
      <c r="HNJ43" s="31"/>
      <c r="HNK43" s="30"/>
      <c r="HNL43" s="31"/>
      <c r="HNM43" s="30"/>
      <c r="HNN43" s="31"/>
      <c r="HNO43" s="30"/>
      <c r="HNP43" s="31"/>
      <c r="HNQ43" s="30"/>
      <c r="HNR43" s="31"/>
      <c r="HNS43" s="30"/>
      <c r="HNT43" s="31"/>
      <c r="HNU43" s="30"/>
      <c r="HNV43" s="31"/>
      <c r="HNW43" s="30"/>
      <c r="HNX43" s="31"/>
      <c r="HNY43" s="30"/>
      <c r="HNZ43" s="31"/>
      <c r="HOA43" s="30"/>
      <c r="HOB43" s="31"/>
      <c r="HOC43" s="30"/>
      <c r="HOD43" s="31"/>
      <c r="HOE43" s="30"/>
      <c r="HOF43" s="31"/>
      <c r="HOG43" s="30"/>
      <c r="HOH43" s="31"/>
      <c r="HOI43" s="30"/>
      <c r="HOJ43" s="31"/>
      <c r="HOK43" s="30"/>
      <c r="HOL43" s="31"/>
      <c r="HOM43" s="30"/>
      <c r="HON43" s="31"/>
      <c r="HOO43" s="30"/>
      <c r="HOP43" s="31"/>
      <c r="HOQ43" s="30"/>
      <c r="HOR43" s="31"/>
      <c r="HOS43" s="30"/>
      <c r="HOT43" s="31"/>
      <c r="HOU43" s="30"/>
      <c r="HOV43" s="31"/>
      <c r="HOW43" s="30"/>
      <c r="HOX43" s="31"/>
      <c r="HOY43" s="30"/>
      <c r="HOZ43" s="31"/>
      <c r="HPA43" s="30"/>
      <c r="HPB43" s="31"/>
      <c r="HPC43" s="30"/>
      <c r="HPD43" s="31"/>
      <c r="HPE43" s="30"/>
      <c r="HPF43" s="31"/>
      <c r="HPG43" s="30"/>
      <c r="HPH43" s="31"/>
      <c r="HPI43" s="30"/>
      <c r="HPJ43" s="31"/>
      <c r="HPK43" s="30"/>
      <c r="HPL43" s="31"/>
      <c r="HPM43" s="30"/>
      <c r="HPN43" s="31"/>
      <c r="HPO43" s="30"/>
      <c r="HPP43" s="31"/>
      <c r="HPQ43" s="30"/>
      <c r="HPR43" s="31"/>
      <c r="HPS43" s="30"/>
      <c r="HPT43" s="31"/>
      <c r="HPU43" s="30"/>
      <c r="HPV43" s="31"/>
      <c r="HPW43" s="30"/>
      <c r="HPX43" s="31"/>
      <c r="HPY43" s="30"/>
      <c r="HPZ43" s="31"/>
      <c r="HQA43" s="30"/>
      <c r="HQB43" s="31"/>
      <c r="HQC43" s="30"/>
      <c r="HQD43" s="31"/>
      <c r="HQE43" s="30"/>
      <c r="HQF43" s="31"/>
      <c r="HQG43" s="30"/>
      <c r="HQH43" s="31"/>
      <c r="HQI43" s="30"/>
      <c r="HQJ43" s="31"/>
      <c r="HQK43" s="30"/>
      <c r="HQL43" s="31"/>
      <c r="HQM43" s="30"/>
      <c r="HQN43" s="31"/>
      <c r="HQO43" s="30"/>
      <c r="HQP43" s="31"/>
      <c r="HQQ43" s="30"/>
      <c r="HQR43" s="31"/>
      <c r="HQS43" s="30"/>
      <c r="HQT43" s="31"/>
      <c r="HQU43" s="30"/>
      <c r="HQV43" s="31"/>
      <c r="HQW43" s="30"/>
      <c r="HQX43" s="31"/>
      <c r="HQY43" s="30"/>
      <c r="HQZ43" s="31"/>
      <c r="HRA43" s="30"/>
      <c r="HRB43" s="31"/>
      <c r="HRC43" s="30"/>
      <c r="HRD43" s="31"/>
      <c r="HRE43" s="30"/>
      <c r="HRF43" s="31"/>
      <c r="HRG43" s="30"/>
      <c r="HRH43" s="31"/>
      <c r="HRI43" s="30"/>
      <c r="HRJ43" s="31"/>
      <c r="HRK43" s="30"/>
      <c r="HRL43" s="31"/>
      <c r="HRM43" s="30"/>
      <c r="HRN43" s="31"/>
      <c r="HRO43" s="30"/>
      <c r="HRP43" s="31"/>
      <c r="HRQ43" s="30"/>
      <c r="HRR43" s="31"/>
      <c r="HRS43" s="30"/>
      <c r="HRT43" s="31"/>
      <c r="HRU43" s="30"/>
      <c r="HRV43" s="31"/>
      <c r="HRW43" s="30"/>
      <c r="HRX43" s="31"/>
      <c r="HRY43" s="30"/>
      <c r="HRZ43" s="31"/>
      <c r="HSA43" s="30"/>
      <c r="HSB43" s="31"/>
      <c r="HSC43" s="30"/>
      <c r="HSD43" s="31"/>
      <c r="HSE43" s="30"/>
      <c r="HSF43" s="31"/>
      <c r="HSG43" s="30"/>
      <c r="HSH43" s="31"/>
      <c r="HSI43" s="30"/>
      <c r="HSJ43" s="31"/>
      <c r="HSK43" s="30"/>
      <c r="HSL43" s="31"/>
      <c r="HSM43" s="30"/>
      <c r="HSN43" s="31"/>
      <c r="HSO43" s="30"/>
      <c r="HSP43" s="31"/>
      <c r="HSQ43" s="30"/>
      <c r="HSR43" s="31"/>
      <c r="HSS43" s="30"/>
      <c r="HST43" s="31"/>
      <c r="HSU43" s="30"/>
      <c r="HSV43" s="31"/>
      <c r="HSW43" s="30"/>
      <c r="HSX43" s="31"/>
      <c r="HSY43" s="30"/>
      <c r="HSZ43" s="31"/>
      <c r="HTA43" s="30"/>
      <c r="HTB43" s="31"/>
      <c r="HTC43" s="30"/>
      <c r="HTD43" s="31"/>
      <c r="HTE43" s="30"/>
      <c r="HTF43" s="31"/>
      <c r="HTG43" s="30"/>
      <c r="HTH43" s="31"/>
      <c r="HTI43" s="30"/>
      <c r="HTJ43" s="31"/>
      <c r="HTK43" s="30"/>
      <c r="HTL43" s="31"/>
      <c r="HTM43" s="30"/>
      <c r="HTN43" s="31"/>
      <c r="HTO43" s="30"/>
      <c r="HTP43" s="31"/>
      <c r="HTQ43" s="30"/>
      <c r="HTR43" s="31"/>
      <c r="HTS43" s="30"/>
      <c r="HTT43" s="31"/>
      <c r="HTU43" s="30"/>
      <c r="HTV43" s="31"/>
      <c r="HTW43" s="30"/>
      <c r="HTX43" s="31"/>
      <c r="HTY43" s="30"/>
      <c r="HTZ43" s="31"/>
      <c r="HUA43" s="30"/>
      <c r="HUB43" s="31"/>
      <c r="HUC43" s="30"/>
      <c r="HUD43" s="31"/>
      <c r="HUE43" s="30"/>
      <c r="HUF43" s="31"/>
      <c r="HUG43" s="30"/>
      <c r="HUH43" s="31"/>
      <c r="HUI43" s="30"/>
      <c r="HUJ43" s="31"/>
      <c r="HUK43" s="30"/>
      <c r="HUL43" s="31"/>
      <c r="HUM43" s="30"/>
      <c r="HUN43" s="31"/>
      <c r="HUO43" s="30"/>
      <c r="HUP43" s="31"/>
      <c r="HUQ43" s="30"/>
      <c r="HUR43" s="31"/>
      <c r="HUS43" s="30"/>
      <c r="HUT43" s="31"/>
      <c r="HUU43" s="30"/>
      <c r="HUV43" s="31"/>
      <c r="HUW43" s="30"/>
      <c r="HUX43" s="31"/>
      <c r="HUY43" s="30"/>
      <c r="HUZ43" s="31"/>
      <c r="HVA43" s="30"/>
      <c r="HVB43" s="31"/>
      <c r="HVC43" s="30"/>
      <c r="HVD43" s="31"/>
      <c r="HVE43" s="30"/>
      <c r="HVF43" s="31"/>
      <c r="HVG43" s="30"/>
      <c r="HVH43" s="31"/>
      <c r="HVI43" s="30"/>
      <c r="HVJ43" s="31"/>
      <c r="HVK43" s="30"/>
      <c r="HVL43" s="31"/>
      <c r="HVM43" s="30"/>
      <c r="HVN43" s="31"/>
      <c r="HVO43" s="30"/>
      <c r="HVP43" s="31"/>
      <c r="HVQ43" s="30"/>
      <c r="HVR43" s="31"/>
      <c r="HVS43" s="30"/>
      <c r="HVT43" s="31"/>
      <c r="HVU43" s="30"/>
      <c r="HVV43" s="31"/>
      <c r="HVW43" s="30"/>
      <c r="HVX43" s="31"/>
      <c r="HVY43" s="30"/>
      <c r="HVZ43" s="31"/>
      <c r="HWA43" s="30"/>
      <c r="HWB43" s="31"/>
      <c r="HWC43" s="30"/>
      <c r="HWD43" s="31"/>
      <c r="HWE43" s="30"/>
      <c r="HWF43" s="31"/>
      <c r="HWG43" s="30"/>
      <c r="HWH43" s="31"/>
      <c r="HWI43" s="30"/>
      <c r="HWJ43" s="31"/>
      <c r="HWK43" s="30"/>
      <c r="HWL43" s="31"/>
      <c r="HWM43" s="30"/>
      <c r="HWN43" s="31"/>
      <c r="HWO43" s="30"/>
      <c r="HWP43" s="31"/>
      <c r="HWQ43" s="30"/>
      <c r="HWR43" s="31"/>
      <c r="HWS43" s="30"/>
      <c r="HWT43" s="31"/>
      <c r="HWU43" s="30"/>
      <c r="HWV43" s="31"/>
      <c r="HWW43" s="30"/>
      <c r="HWX43" s="31"/>
      <c r="HWY43" s="30"/>
      <c r="HWZ43" s="31"/>
      <c r="HXA43" s="30"/>
      <c r="HXB43" s="31"/>
      <c r="HXC43" s="30"/>
      <c r="HXD43" s="31"/>
      <c r="HXE43" s="30"/>
      <c r="HXF43" s="31"/>
      <c r="HXG43" s="30"/>
      <c r="HXH43" s="31"/>
      <c r="HXI43" s="30"/>
      <c r="HXJ43" s="31"/>
      <c r="HXK43" s="30"/>
      <c r="HXL43" s="31"/>
      <c r="HXM43" s="30"/>
      <c r="HXN43" s="31"/>
      <c r="HXO43" s="30"/>
      <c r="HXP43" s="31"/>
      <c r="HXQ43" s="30"/>
      <c r="HXR43" s="31"/>
      <c r="HXS43" s="30"/>
      <c r="HXT43" s="31"/>
      <c r="HXU43" s="30"/>
      <c r="HXV43" s="31"/>
      <c r="HXW43" s="30"/>
      <c r="HXX43" s="31"/>
      <c r="HXY43" s="30"/>
      <c r="HXZ43" s="31"/>
      <c r="HYA43" s="30"/>
      <c r="HYB43" s="31"/>
      <c r="HYC43" s="30"/>
      <c r="HYD43" s="31"/>
      <c r="HYE43" s="30"/>
      <c r="HYF43" s="31"/>
      <c r="HYG43" s="30"/>
      <c r="HYH43" s="31"/>
      <c r="HYI43" s="30"/>
      <c r="HYJ43" s="31"/>
      <c r="HYK43" s="30"/>
      <c r="HYL43" s="31"/>
      <c r="HYM43" s="30"/>
      <c r="HYN43" s="31"/>
      <c r="HYO43" s="30"/>
      <c r="HYP43" s="31"/>
      <c r="HYQ43" s="30"/>
      <c r="HYR43" s="31"/>
      <c r="HYS43" s="30"/>
      <c r="HYT43" s="31"/>
      <c r="HYU43" s="30"/>
      <c r="HYV43" s="31"/>
      <c r="HYW43" s="30"/>
      <c r="HYX43" s="31"/>
      <c r="HYY43" s="30"/>
      <c r="HYZ43" s="31"/>
      <c r="HZA43" s="30"/>
      <c r="HZB43" s="31"/>
      <c r="HZC43" s="30"/>
      <c r="HZD43" s="31"/>
      <c r="HZE43" s="30"/>
      <c r="HZF43" s="31"/>
      <c r="HZG43" s="30"/>
      <c r="HZH43" s="31"/>
      <c r="HZI43" s="30"/>
      <c r="HZJ43" s="31"/>
      <c r="HZK43" s="30"/>
      <c r="HZL43" s="31"/>
      <c r="HZM43" s="30"/>
      <c r="HZN43" s="31"/>
      <c r="HZO43" s="30"/>
      <c r="HZP43" s="31"/>
      <c r="HZQ43" s="30"/>
      <c r="HZR43" s="31"/>
      <c r="HZS43" s="30"/>
      <c r="HZT43" s="31"/>
      <c r="HZU43" s="30"/>
      <c r="HZV43" s="31"/>
      <c r="HZW43" s="30"/>
      <c r="HZX43" s="31"/>
      <c r="HZY43" s="30"/>
      <c r="HZZ43" s="31"/>
      <c r="IAA43" s="30"/>
      <c r="IAB43" s="31"/>
      <c r="IAC43" s="30"/>
      <c r="IAD43" s="31"/>
      <c r="IAE43" s="30"/>
      <c r="IAF43" s="31"/>
      <c r="IAG43" s="30"/>
      <c r="IAH43" s="31"/>
      <c r="IAI43" s="30"/>
      <c r="IAJ43" s="31"/>
      <c r="IAK43" s="30"/>
      <c r="IAL43" s="31"/>
      <c r="IAM43" s="30"/>
      <c r="IAN43" s="31"/>
      <c r="IAO43" s="30"/>
      <c r="IAP43" s="31"/>
      <c r="IAQ43" s="30"/>
      <c r="IAR43" s="31"/>
      <c r="IAS43" s="30"/>
      <c r="IAT43" s="31"/>
      <c r="IAU43" s="30"/>
      <c r="IAV43" s="31"/>
      <c r="IAW43" s="30"/>
      <c r="IAX43" s="31"/>
      <c r="IAY43" s="30"/>
      <c r="IAZ43" s="31"/>
      <c r="IBA43" s="30"/>
      <c r="IBB43" s="31"/>
      <c r="IBC43" s="30"/>
      <c r="IBD43" s="31"/>
      <c r="IBE43" s="30"/>
      <c r="IBF43" s="31"/>
      <c r="IBG43" s="30"/>
      <c r="IBH43" s="31"/>
      <c r="IBI43" s="30"/>
      <c r="IBJ43" s="31"/>
      <c r="IBK43" s="30"/>
      <c r="IBL43" s="31"/>
      <c r="IBM43" s="30"/>
      <c r="IBN43" s="31"/>
      <c r="IBO43" s="30"/>
      <c r="IBP43" s="31"/>
      <c r="IBQ43" s="30"/>
      <c r="IBR43" s="31"/>
      <c r="IBS43" s="30"/>
      <c r="IBT43" s="31"/>
      <c r="IBU43" s="30"/>
      <c r="IBV43" s="31"/>
      <c r="IBW43" s="30"/>
      <c r="IBX43" s="31"/>
      <c r="IBY43" s="30"/>
      <c r="IBZ43" s="31"/>
      <c r="ICA43" s="30"/>
      <c r="ICB43" s="31"/>
      <c r="ICC43" s="30"/>
      <c r="ICD43" s="31"/>
      <c r="ICE43" s="30"/>
      <c r="ICF43" s="31"/>
      <c r="ICG43" s="30"/>
      <c r="ICH43" s="31"/>
      <c r="ICI43" s="30"/>
      <c r="ICJ43" s="31"/>
      <c r="ICK43" s="30"/>
      <c r="ICL43" s="31"/>
      <c r="ICM43" s="30"/>
      <c r="ICN43" s="31"/>
      <c r="ICO43" s="30"/>
      <c r="ICP43" s="31"/>
      <c r="ICQ43" s="30"/>
      <c r="ICR43" s="31"/>
      <c r="ICS43" s="30"/>
      <c r="ICT43" s="31"/>
      <c r="ICU43" s="30"/>
      <c r="ICV43" s="31"/>
      <c r="ICW43" s="30"/>
      <c r="ICX43" s="31"/>
      <c r="ICY43" s="30"/>
      <c r="ICZ43" s="31"/>
      <c r="IDA43" s="30"/>
      <c r="IDB43" s="31"/>
      <c r="IDC43" s="30"/>
      <c r="IDD43" s="31"/>
      <c r="IDE43" s="30"/>
      <c r="IDF43" s="31"/>
      <c r="IDG43" s="30"/>
      <c r="IDH43" s="31"/>
      <c r="IDI43" s="30"/>
      <c r="IDJ43" s="31"/>
      <c r="IDK43" s="30"/>
      <c r="IDL43" s="31"/>
      <c r="IDM43" s="30"/>
      <c r="IDN43" s="31"/>
      <c r="IDO43" s="30"/>
      <c r="IDP43" s="31"/>
      <c r="IDQ43" s="30"/>
      <c r="IDR43" s="31"/>
      <c r="IDS43" s="30"/>
      <c r="IDT43" s="31"/>
      <c r="IDU43" s="30"/>
      <c r="IDV43" s="31"/>
      <c r="IDW43" s="30"/>
      <c r="IDX43" s="31"/>
      <c r="IDY43" s="30"/>
      <c r="IDZ43" s="31"/>
      <c r="IEA43" s="30"/>
      <c r="IEB43" s="31"/>
      <c r="IEC43" s="30"/>
      <c r="IED43" s="31"/>
      <c r="IEE43" s="30"/>
      <c r="IEF43" s="31"/>
      <c r="IEG43" s="30"/>
      <c r="IEH43" s="31"/>
      <c r="IEI43" s="30"/>
      <c r="IEJ43" s="31"/>
      <c r="IEK43" s="30"/>
      <c r="IEL43" s="31"/>
      <c r="IEM43" s="30"/>
      <c r="IEN43" s="31"/>
      <c r="IEO43" s="30"/>
      <c r="IEP43" s="31"/>
      <c r="IEQ43" s="30"/>
      <c r="IER43" s="31"/>
      <c r="IES43" s="30"/>
      <c r="IET43" s="31"/>
      <c r="IEU43" s="30"/>
      <c r="IEV43" s="31"/>
      <c r="IEW43" s="30"/>
      <c r="IEX43" s="31"/>
      <c r="IEY43" s="30"/>
      <c r="IEZ43" s="31"/>
      <c r="IFA43" s="30"/>
      <c r="IFB43" s="31"/>
      <c r="IFC43" s="30"/>
      <c r="IFD43" s="31"/>
      <c r="IFE43" s="30"/>
      <c r="IFF43" s="31"/>
      <c r="IFG43" s="30"/>
      <c r="IFH43" s="31"/>
      <c r="IFI43" s="30"/>
      <c r="IFJ43" s="31"/>
      <c r="IFK43" s="30"/>
      <c r="IFL43" s="31"/>
      <c r="IFM43" s="30"/>
      <c r="IFN43" s="31"/>
      <c r="IFO43" s="30"/>
      <c r="IFP43" s="31"/>
      <c r="IFQ43" s="30"/>
      <c r="IFR43" s="31"/>
      <c r="IFS43" s="30"/>
      <c r="IFT43" s="31"/>
      <c r="IFU43" s="30"/>
      <c r="IFV43" s="31"/>
      <c r="IFW43" s="30"/>
      <c r="IFX43" s="31"/>
      <c r="IFY43" s="30"/>
      <c r="IFZ43" s="31"/>
      <c r="IGA43" s="30"/>
      <c r="IGB43" s="31"/>
      <c r="IGC43" s="30"/>
      <c r="IGD43" s="31"/>
      <c r="IGE43" s="30"/>
      <c r="IGF43" s="31"/>
      <c r="IGG43" s="30"/>
      <c r="IGH43" s="31"/>
      <c r="IGI43" s="30"/>
      <c r="IGJ43" s="31"/>
      <c r="IGK43" s="30"/>
      <c r="IGL43" s="31"/>
      <c r="IGM43" s="30"/>
      <c r="IGN43" s="31"/>
      <c r="IGO43" s="30"/>
      <c r="IGP43" s="31"/>
      <c r="IGQ43" s="30"/>
      <c r="IGR43" s="31"/>
      <c r="IGS43" s="30"/>
      <c r="IGT43" s="31"/>
      <c r="IGU43" s="30"/>
      <c r="IGV43" s="31"/>
      <c r="IGW43" s="30"/>
      <c r="IGX43" s="31"/>
      <c r="IGY43" s="30"/>
      <c r="IGZ43" s="31"/>
      <c r="IHA43" s="30"/>
      <c r="IHB43" s="31"/>
      <c r="IHC43" s="30"/>
      <c r="IHD43" s="31"/>
      <c r="IHE43" s="30"/>
      <c r="IHF43" s="31"/>
      <c r="IHG43" s="30"/>
      <c r="IHH43" s="31"/>
      <c r="IHI43" s="30"/>
      <c r="IHJ43" s="31"/>
      <c r="IHK43" s="30"/>
      <c r="IHL43" s="31"/>
      <c r="IHM43" s="30"/>
      <c r="IHN43" s="31"/>
      <c r="IHO43" s="30"/>
      <c r="IHP43" s="31"/>
      <c r="IHQ43" s="30"/>
      <c r="IHR43" s="31"/>
      <c r="IHS43" s="30"/>
      <c r="IHT43" s="31"/>
      <c r="IHU43" s="30"/>
      <c r="IHV43" s="31"/>
      <c r="IHW43" s="30"/>
      <c r="IHX43" s="31"/>
      <c r="IHY43" s="30"/>
      <c r="IHZ43" s="31"/>
      <c r="IIA43" s="30"/>
      <c r="IIB43" s="31"/>
      <c r="IIC43" s="30"/>
      <c r="IID43" s="31"/>
      <c r="IIE43" s="30"/>
      <c r="IIF43" s="31"/>
      <c r="IIG43" s="30"/>
      <c r="IIH43" s="31"/>
      <c r="III43" s="30"/>
      <c r="IIJ43" s="31"/>
      <c r="IIK43" s="30"/>
      <c r="IIL43" s="31"/>
      <c r="IIM43" s="30"/>
      <c r="IIN43" s="31"/>
      <c r="IIO43" s="30"/>
      <c r="IIP43" s="31"/>
      <c r="IIQ43" s="30"/>
      <c r="IIR43" s="31"/>
      <c r="IIS43" s="30"/>
      <c r="IIT43" s="31"/>
      <c r="IIU43" s="30"/>
      <c r="IIV43" s="31"/>
      <c r="IIW43" s="30"/>
      <c r="IIX43" s="31"/>
      <c r="IIY43" s="30"/>
      <c r="IIZ43" s="31"/>
      <c r="IJA43" s="30"/>
      <c r="IJB43" s="31"/>
      <c r="IJC43" s="30"/>
      <c r="IJD43" s="31"/>
      <c r="IJE43" s="30"/>
      <c r="IJF43" s="31"/>
      <c r="IJG43" s="30"/>
      <c r="IJH43" s="31"/>
      <c r="IJI43" s="30"/>
      <c r="IJJ43" s="31"/>
      <c r="IJK43" s="30"/>
      <c r="IJL43" s="31"/>
      <c r="IJM43" s="30"/>
      <c r="IJN43" s="31"/>
      <c r="IJO43" s="30"/>
      <c r="IJP43" s="31"/>
      <c r="IJQ43" s="30"/>
      <c r="IJR43" s="31"/>
      <c r="IJS43" s="30"/>
      <c r="IJT43" s="31"/>
      <c r="IJU43" s="30"/>
      <c r="IJV43" s="31"/>
      <c r="IJW43" s="30"/>
      <c r="IJX43" s="31"/>
      <c r="IJY43" s="30"/>
      <c r="IJZ43" s="31"/>
      <c r="IKA43" s="30"/>
      <c r="IKB43" s="31"/>
      <c r="IKC43" s="30"/>
      <c r="IKD43" s="31"/>
      <c r="IKE43" s="30"/>
      <c r="IKF43" s="31"/>
      <c r="IKG43" s="30"/>
      <c r="IKH43" s="31"/>
      <c r="IKI43" s="30"/>
      <c r="IKJ43" s="31"/>
      <c r="IKK43" s="30"/>
      <c r="IKL43" s="31"/>
      <c r="IKM43" s="30"/>
      <c r="IKN43" s="31"/>
      <c r="IKO43" s="30"/>
      <c r="IKP43" s="31"/>
      <c r="IKQ43" s="30"/>
      <c r="IKR43" s="31"/>
      <c r="IKS43" s="30"/>
      <c r="IKT43" s="31"/>
      <c r="IKU43" s="30"/>
      <c r="IKV43" s="31"/>
      <c r="IKW43" s="30"/>
      <c r="IKX43" s="31"/>
      <c r="IKY43" s="30"/>
      <c r="IKZ43" s="31"/>
      <c r="ILA43" s="30"/>
      <c r="ILB43" s="31"/>
      <c r="ILC43" s="30"/>
      <c r="ILD43" s="31"/>
      <c r="ILE43" s="30"/>
      <c r="ILF43" s="31"/>
      <c r="ILG43" s="30"/>
      <c r="ILH43" s="31"/>
      <c r="ILI43" s="30"/>
      <c r="ILJ43" s="31"/>
      <c r="ILK43" s="30"/>
      <c r="ILL43" s="31"/>
      <c r="ILM43" s="30"/>
      <c r="ILN43" s="31"/>
      <c r="ILO43" s="30"/>
      <c r="ILP43" s="31"/>
      <c r="ILQ43" s="30"/>
      <c r="ILR43" s="31"/>
      <c r="ILS43" s="30"/>
      <c r="ILT43" s="31"/>
      <c r="ILU43" s="30"/>
      <c r="ILV43" s="31"/>
      <c r="ILW43" s="30"/>
      <c r="ILX43" s="31"/>
      <c r="ILY43" s="30"/>
      <c r="ILZ43" s="31"/>
      <c r="IMA43" s="30"/>
      <c r="IMB43" s="31"/>
      <c r="IMC43" s="30"/>
      <c r="IMD43" s="31"/>
      <c r="IME43" s="30"/>
      <c r="IMF43" s="31"/>
      <c r="IMG43" s="30"/>
      <c r="IMH43" s="31"/>
      <c r="IMI43" s="30"/>
      <c r="IMJ43" s="31"/>
      <c r="IMK43" s="30"/>
      <c r="IML43" s="31"/>
      <c r="IMM43" s="30"/>
      <c r="IMN43" s="31"/>
      <c r="IMO43" s="30"/>
      <c r="IMP43" s="31"/>
      <c r="IMQ43" s="30"/>
      <c r="IMR43" s="31"/>
      <c r="IMS43" s="30"/>
      <c r="IMT43" s="31"/>
      <c r="IMU43" s="30"/>
      <c r="IMV43" s="31"/>
      <c r="IMW43" s="30"/>
      <c r="IMX43" s="31"/>
      <c r="IMY43" s="30"/>
      <c r="IMZ43" s="31"/>
      <c r="INA43" s="30"/>
      <c r="INB43" s="31"/>
      <c r="INC43" s="30"/>
      <c r="IND43" s="31"/>
      <c r="INE43" s="30"/>
      <c r="INF43" s="31"/>
      <c r="ING43" s="30"/>
      <c r="INH43" s="31"/>
      <c r="INI43" s="30"/>
      <c r="INJ43" s="31"/>
      <c r="INK43" s="30"/>
      <c r="INL43" s="31"/>
      <c r="INM43" s="30"/>
      <c r="INN43" s="31"/>
      <c r="INO43" s="30"/>
      <c r="INP43" s="31"/>
      <c r="INQ43" s="30"/>
      <c r="INR43" s="31"/>
      <c r="INS43" s="30"/>
      <c r="INT43" s="31"/>
      <c r="INU43" s="30"/>
      <c r="INV43" s="31"/>
      <c r="INW43" s="30"/>
      <c r="INX43" s="31"/>
      <c r="INY43" s="30"/>
      <c r="INZ43" s="31"/>
      <c r="IOA43" s="30"/>
      <c r="IOB43" s="31"/>
      <c r="IOC43" s="30"/>
      <c r="IOD43" s="31"/>
      <c r="IOE43" s="30"/>
      <c r="IOF43" s="31"/>
      <c r="IOG43" s="30"/>
      <c r="IOH43" s="31"/>
      <c r="IOI43" s="30"/>
      <c r="IOJ43" s="31"/>
      <c r="IOK43" s="30"/>
      <c r="IOL43" s="31"/>
      <c r="IOM43" s="30"/>
      <c r="ION43" s="31"/>
      <c r="IOO43" s="30"/>
      <c r="IOP43" s="31"/>
      <c r="IOQ43" s="30"/>
      <c r="IOR43" s="31"/>
      <c r="IOS43" s="30"/>
      <c r="IOT43" s="31"/>
      <c r="IOU43" s="30"/>
      <c r="IOV43" s="31"/>
      <c r="IOW43" s="30"/>
      <c r="IOX43" s="31"/>
      <c r="IOY43" s="30"/>
      <c r="IOZ43" s="31"/>
      <c r="IPA43" s="30"/>
      <c r="IPB43" s="31"/>
      <c r="IPC43" s="30"/>
      <c r="IPD43" s="31"/>
      <c r="IPE43" s="30"/>
      <c r="IPF43" s="31"/>
      <c r="IPG43" s="30"/>
      <c r="IPH43" s="31"/>
      <c r="IPI43" s="30"/>
      <c r="IPJ43" s="31"/>
      <c r="IPK43" s="30"/>
      <c r="IPL43" s="31"/>
      <c r="IPM43" s="30"/>
      <c r="IPN43" s="31"/>
      <c r="IPO43" s="30"/>
      <c r="IPP43" s="31"/>
      <c r="IPQ43" s="30"/>
      <c r="IPR43" s="31"/>
      <c r="IPS43" s="30"/>
      <c r="IPT43" s="31"/>
      <c r="IPU43" s="30"/>
      <c r="IPV43" s="31"/>
      <c r="IPW43" s="30"/>
      <c r="IPX43" s="31"/>
      <c r="IPY43" s="30"/>
      <c r="IPZ43" s="31"/>
      <c r="IQA43" s="30"/>
      <c r="IQB43" s="31"/>
      <c r="IQC43" s="30"/>
      <c r="IQD43" s="31"/>
      <c r="IQE43" s="30"/>
      <c r="IQF43" s="31"/>
      <c r="IQG43" s="30"/>
      <c r="IQH43" s="31"/>
      <c r="IQI43" s="30"/>
      <c r="IQJ43" s="31"/>
      <c r="IQK43" s="30"/>
      <c r="IQL43" s="31"/>
      <c r="IQM43" s="30"/>
      <c r="IQN43" s="31"/>
      <c r="IQO43" s="30"/>
      <c r="IQP43" s="31"/>
      <c r="IQQ43" s="30"/>
      <c r="IQR43" s="31"/>
      <c r="IQS43" s="30"/>
      <c r="IQT43" s="31"/>
      <c r="IQU43" s="30"/>
      <c r="IQV43" s="31"/>
      <c r="IQW43" s="30"/>
      <c r="IQX43" s="31"/>
      <c r="IQY43" s="30"/>
      <c r="IQZ43" s="31"/>
      <c r="IRA43" s="30"/>
      <c r="IRB43" s="31"/>
      <c r="IRC43" s="30"/>
      <c r="IRD43" s="31"/>
      <c r="IRE43" s="30"/>
      <c r="IRF43" s="31"/>
      <c r="IRG43" s="30"/>
      <c r="IRH43" s="31"/>
      <c r="IRI43" s="30"/>
      <c r="IRJ43" s="31"/>
      <c r="IRK43" s="30"/>
      <c r="IRL43" s="31"/>
      <c r="IRM43" s="30"/>
      <c r="IRN43" s="31"/>
      <c r="IRO43" s="30"/>
      <c r="IRP43" s="31"/>
      <c r="IRQ43" s="30"/>
      <c r="IRR43" s="31"/>
      <c r="IRS43" s="30"/>
      <c r="IRT43" s="31"/>
      <c r="IRU43" s="30"/>
      <c r="IRV43" s="31"/>
      <c r="IRW43" s="30"/>
      <c r="IRX43" s="31"/>
      <c r="IRY43" s="30"/>
      <c r="IRZ43" s="31"/>
      <c r="ISA43" s="30"/>
      <c r="ISB43" s="31"/>
      <c r="ISC43" s="30"/>
      <c r="ISD43" s="31"/>
      <c r="ISE43" s="30"/>
      <c r="ISF43" s="31"/>
      <c r="ISG43" s="30"/>
      <c r="ISH43" s="31"/>
      <c r="ISI43" s="30"/>
      <c r="ISJ43" s="31"/>
      <c r="ISK43" s="30"/>
      <c r="ISL43" s="31"/>
      <c r="ISM43" s="30"/>
      <c r="ISN43" s="31"/>
      <c r="ISO43" s="30"/>
      <c r="ISP43" s="31"/>
      <c r="ISQ43" s="30"/>
      <c r="ISR43" s="31"/>
      <c r="ISS43" s="30"/>
      <c r="IST43" s="31"/>
      <c r="ISU43" s="30"/>
      <c r="ISV43" s="31"/>
      <c r="ISW43" s="30"/>
      <c r="ISX43" s="31"/>
      <c r="ISY43" s="30"/>
      <c r="ISZ43" s="31"/>
      <c r="ITA43" s="30"/>
      <c r="ITB43" s="31"/>
      <c r="ITC43" s="30"/>
      <c r="ITD43" s="31"/>
      <c r="ITE43" s="30"/>
      <c r="ITF43" s="31"/>
      <c r="ITG43" s="30"/>
      <c r="ITH43" s="31"/>
      <c r="ITI43" s="30"/>
      <c r="ITJ43" s="31"/>
      <c r="ITK43" s="30"/>
      <c r="ITL43" s="31"/>
      <c r="ITM43" s="30"/>
      <c r="ITN43" s="31"/>
      <c r="ITO43" s="30"/>
      <c r="ITP43" s="31"/>
      <c r="ITQ43" s="30"/>
      <c r="ITR43" s="31"/>
      <c r="ITS43" s="30"/>
      <c r="ITT43" s="31"/>
      <c r="ITU43" s="30"/>
      <c r="ITV43" s="31"/>
      <c r="ITW43" s="30"/>
      <c r="ITX43" s="31"/>
      <c r="ITY43" s="30"/>
      <c r="ITZ43" s="31"/>
      <c r="IUA43" s="30"/>
      <c r="IUB43" s="31"/>
      <c r="IUC43" s="30"/>
      <c r="IUD43" s="31"/>
      <c r="IUE43" s="30"/>
      <c r="IUF43" s="31"/>
      <c r="IUG43" s="30"/>
      <c r="IUH43" s="31"/>
      <c r="IUI43" s="30"/>
      <c r="IUJ43" s="31"/>
      <c r="IUK43" s="30"/>
      <c r="IUL43" s="31"/>
      <c r="IUM43" s="30"/>
      <c r="IUN43" s="31"/>
      <c r="IUO43" s="30"/>
      <c r="IUP43" s="31"/>
      <c r="IUQ43" s="30"/>
      <c r="IUR43" s="31"/>
      <c r="IUS43" s="30"/>
      <c r="IUT43" s="31"/>
      <c r="IUU43" s="30"/>
      <c r="IUV43" s="31"/>
      <c r="IUW43" s="30"/>
      <c r="IUX43" s="31"/>
      <c r="IUY43" s="30"/>
      <c r="IUZ43" s="31"/>
      <c r="IVA43" s="30"/>
      <c r="IVB43" s="31"/>
      <c r="IVC43" s="30"/>
      <c r="IVD43" s="31"/>
      <c r="IVE43" s="30"/>
      <c r="IVF43" s="31"/>
      <c r="IVG43" s="30"/>
      <c r="IVH43" s="31"/>
      <c r="IVI43" s="30"/>
      <c r="IVJ43" s="31"/>
      <c r="IVK43" s="30"/>
      <c r="IVL43" s="31"/>
      <c r="IVM43" s="30"/>
      <c r="IVN43" s="31"/>
      <c r="IVO43" s="30"/>
      <c r="IVP43" s="31"/>
      <c r="IVQ43" s="30"/>
      <c r="IVR43" s="31"/>
      <c r="IVS43" s="30"/>
      <c r="IVT43" s="31"/>
      <c r="IVU43" s="30"/>
      <c r="IVV43" s="31"/>
      <c r="IVW43" s="30"/>
      <c r="IVX43" s="31"/>
      <c r="IVY43" s="30"/>
      <c r="IVZ43" s="31"/>
      <c r="IWA43" s="30"/>
      <c r="IWB43" s="31"/>
      <c r="IWC43" s="30"/>
      <c r="IWD43" s="31"/>
      <c r="IWE43" s="30"/>
      <c r="IWF43" s="31"/>
      <c r="IWG43" s="30"/>
      <c r="IWH43" s="31"/>
      <c r="IWI43" s="30"/>
      <c r="IWJ43" s="31"/>
      <c r="IWK43" s="30"/>
      <c r="IWL43" s="31"/>
      <c r="IWM43" s="30"/>
      <c r="IWN43" s="31"/>
      <c r="IWO43" s="30"/>
      <c r="IWP43" s="31"/>
      <c r="IWQ43" s="30"/>
      <c r="IWR43" s="31"/>
      <c r="IWS43" s="30"/>
      <c r="IWT43" s="31"/>
      <c r="IWU43" s="30"/>
      <c r="IWV43" s="31"/>
      <c r="IWW43" s="30"/>
      <c r="IWX43" s="31"/>
      <c r="IWY43" s="30"/>
      <c r="IWZ43" s="31"/>
      <c r="IXA43" s="30"/>
      <c r="IXB43" s="31"/>
      <c r="IXC43" s="30"/>
      <c r="IXD43" s="31"/>
      <c r="IXE43" s="30"/>
      <c r="IXF43" s="31"/>
      <c r="IXG43" s="30"/>
      <c r="IXH43" s="31"/>
      <c r="IXI43" s="30"/>
      <c r="IXJ43" s="31"/>
      <c r="IXK43" s="30"/>
      <c r="IXL43" s="31"/>
      <c r="IXM43" s="30"/>
      <c r="IXN43" s="31"/>
      <c r="IXO43" s="30"/>
      <c r="IXP43" s="31"/>
      <c r="IXQ43" s="30"/>
      <c r="IXR43" s="31"/>
      <c r="IXS43" s="30"/>
      <c r="IXT43" s="31"/>
      <c r="IXU43" s="30"/>
      <c r="IXV43" s="31"/>
      <c r="IXW43" s="30"/>
      <c r="IXX43" s="31"/>
      <c r="IXY43" s="30"/>
      <c r="IXZ43" s="31"/>
      <c r="IYA43" s="30"/>
      <c r="IYB43" s="31"/>
      <c r="IYC43" s="30"/>
      <c r="IYD43" s="31"/>
      <c r="IYE43" s="30"/>
      <c r="IYF43" s="31"/>
      <c r="IYG43" s="30"/>
      <c r="IYH43" s="31"/>
      <c r="IYI43" s="30"/>
      <c r="IYJ43" s="31"/>
      <c r="IYK43" s="30"/>
      <c r="IYL43" s="31"/>
      <c r="IYM43" s="30"/>
      <c r="IYN43" s="31"/>
      <c r="IYO43" s="30"/>
      <c r="IYP43" s="31"/>
      <c r="IYQ43" s="30"/>
      <c r="IYR43" s="31"/>
      <c r="IYS43" s="30"/>
      <c r="IYT43" s="31"/>
      <c r="IYU43" s="30"/>
      <c r="IYV43" s="31"/>
      <c r="IYW43" s="30"/>
      <c r="IYX43" s="31"/>
      <c r="IYY43" s="30"/>
      <c r="IYZ43" s="31"/>
      <c r="IZA43" s="30"/>
      <c r="IZB43" s="31"/>
      <c r="IZC43" s="30"/>
      <c r="IZD43" s="31"/>
      <c r="IZE43" s="30"/>
      <c r="IZF43" s="31"/>
      <c r="IZG43" s="30"/>
      <c r="IZH43" s="31"/>
      <c r="IZI43" s="30"/>
      <c r="IZJ43" s="31"/>
      <c r="IZK43" s="30"/>
      <c r="IZL43" s="31"/>
      <c r="IZM43" s="30"/>
      <c r="IZN43" s="31"/>
      <c r="IZO43" s="30"/>
      <c r="IZP43" s="31"/>
      <c r="IZQ43" s="30"/>
      <c r="IZR43" s="31"/>
      <c r="IZS43" s="30"/>
      <c r="IZT43" s="31"/>
      <c r="IZU43" s="30"/>
      <c r="IZV43" s="31"/>
      <c r="IZW43" s="30"/>
      <c r="IZX43" s="31"/>
      <c r="IZY43" s="30"/>
      <c r="IZZ43" s="31"/>
      <c r="JAA43" s="30"/>
      <c r="JAB43" s="31"/>
      <c r="JAC43" s="30"/>
      <c r="JAD43" s="31"/>
      <c r="JAE43" s="30"/>
      <c r="JAF43" s="31"/>
      <c r="JAG43" s="30"/>
      <c r="JAH43" s="31"/>
      <c r="JAI43" s="30"/>
      <c r="JAJ43" s="31"/>
      <c r="JAK43" s="30"/>
      <c r="JAL43" s="31"/>
      <c r="JAM43" s="30"/>
      <c r="JAN43" s="31"/>
      <c r="JAO43" s="30"/>
      <c r="JAP43" s="31"/>
      <c r="JAQ43" s="30"/>
      <c r="JAR43" s="31"/>
      <c r="JAS43" s="30"/>
      <c r="JAT43" s="31"/>
      <c r="JAU43" s="30"/>
      <c r="JAV43" s="31"/>
      <c r="JAW43" s="30"/>
      <c r="JAX43" s="31"/>
      <c r="JAY43" s="30"/>
      <c r="JAZ43" s="31"/>
      <c r="JBA43" s="30"/>
      <c r="JBB43" s="31"/>
      <c r="JBC43" s="30"/>
      <c r="JBD43" s="31"/>
      <c r="JBE43" s="30"/>
      <c r="JBF43" s="31"/>
      <c r="JBG43" s="30"/>
      <c r="JBH43" s="31"/>
      <c r="JBI43" s="30"/>
      <c r="JBJ43" s="31"/>
      <c r="JBK43" s="30"/>
      <c r="JBL43" s="31"/>
      <c r="JBM43" s="30"/>
      <c r="JBN43" s="31"/>
      <c r="JBO43" s="30"/>
      <c r="JBP43" s="31"/>
      <c r="JBQ43" s="30"/>
      <c r="JBR43" s="31"/>
      <c r="JBS43" s="30"/>
      <c r="JBT43" s="31"/>
      <c r="JBU43" s="30"/>
      <c r="JBV43" s="31"/>
      <c r="JBW43" s="30"/>
      <c r="JBX43" s="31"/>
      <c r="JBY43" s="30"/>
      <c r="JBZ43" s="31"/>
      <c r="JCA43" s="30"/>
      <c r="JCB43" s="31"/>
      <c r="JCC43" s="30"/>
      <c r="JCD43" s="31"/>
      <c r="JCE43" s="30"/>
      <c r="JCF43" s="31"/>
      <c r="JCG43" s="30"/>
      <c r="JCH43" s="31"/>
      <c r="JCI43" s="30"/>
      <c r="JCJ43" s="31"/>
      <c r="JCK43" s="30"/>
      <c r="JCL43" s="31"/>
      <c r="JCM43" s="30"/>
      <c r="JCN43" s="31"/>
      <c r="JCO43" s="30"/>
      <c r="JCP43" s="31"/>
      <c r="JCQ43" s="30"/>
      <c r="JCR43" s="31"/>
      <c r="JCS43" s="30"/>
      <c r="JCT43" s="31"/>
      <c r="JCU43" s="30"/>
      <c r="JCV43" s="31"/>
      <c r="JCW43" s="30"/>
      <c r="JCX43" s="31"/>
      <c r="JCY43" s="30"/>
      <c r="JCZ43" s="31"/>
      <c r="JDA43" s="30"/>
      <c r="JDB43" s="31"/>
      <c r="JDC43" s="30"/>
      <c r="JDD43" s="31"/>
      <c r="JDE43" s="30"/>
      <c r="JDF43" s="31"/>
      <c r="JDG43" s="30"/>
      <c r="JDH43" s="31"/>
      <c r="JDI43" s="30"/>
      <c r="JDJ43" s="31"/>
      <c r="JDK43" s="30"/>
      <c r="JDL43" s="31"/>
      <c r="JDM43" s="30"/>
      <c r="JDN43" s="31"/>
      <c r="JDO43" s="30"/>
      <c r="JDP43" s="31"/>
      <c r="JDQ43" s="30"/>
      <c r="JDR43" s="31"/>
      <c r="JDS43" s="30"/>
      <c r="JDT43" s="31"/>
      <c r="JDU43" s="30"/>
      <c r="JDV43" s="31"/>
      <c r="JDW43" s="30"/>
      <c r="JDX43" s="31"/>
      <c r="JDY43" s="30"/>
      <c r="JDZ43" s="31"/>
      <c r="JEA43" s="30"/>
      <c r="JEB43" s="31"/>
      <c r="JEC43" s="30"/>
      <c r="JED43" s="31"/>
      <c r="JEE43" s="30"/>
      <c r="JEF43" s="31"/>
      <c r="JEG43" s="30"/>
      <c r="JEH43" s="31"/>
      <c r="JEI43" s="30"/>
      <c r="JEJ43" s="31"/>
      <c r="JEK43" s="30"/>
      <c r="JEL43" s="31"/>
      <c r="JEM43" s="30"/>
      <c r="JEN43" s="31"/>
      <c r="JEO43" s="30"/>
      <c r="JEP43" s="31"/>
      <c r="JEQ43" s="30"/>
      <c r="JER43" s="31"/>
      <c r="JES43" s="30"/>
      <c r="JET43" s="31"/>
      <c r="JEU43" s="30"/>
      <c r="JEV43" s="31"/>
      <c r="JEW43" s="30"/>
      <c r="JEX43" s="31"/>
      <c r="JEY43" s="30"/>
      <c r="JEZ43" s="31"/>
      <c r="JFA43" s="30"/>
      <c r="JFB43" s="31"/>
      <c r="JFC43" s="30"/>
      <c r="JFD43" s="31"/>
      <c r="JFE43" s="30"/>
      <c r="JFF43" s="31"/>
      <c r="JFG43" s="30"/>
      <c r="JFH43" s="31"/>
      <c r="JFI43" s="30"/>
      <c r="JFJ43" s="31"/>
      <c r="JFK43" s="30"/>
      <c r="JFL43" s="31"/>
      <c r="JFM43" s="30"/>
      <c r="JFN43" s="31"/>
      <c r="JFO43" s="30"/>
      <c r="JFP43" s="31"/>
      <c r="JFQ43" s="30"/>
      <c r="JFR43" s="31"/>
      <c r="JFS43" s="30"/>
      <c r="JFT43" s="31"/>
      <c r="JFU43" s="30"/>
      <c r="JFV43" s="31"/>
      <c r="JFW43" s="30"/>
      <c r="JFX43" s="31"/>
      <c r="JFY43" s="30"/>
      <c r="JFZ43" s="31"/>
      <c r="JGA43" s="30"/>
      <c r="JGB43" s="31"/>
      <c r="JGC43" s="30"/>
      <c r="JGD43" s="31"/>
      <c r="JGE43" s="30"/>
      <c r="JGF43" s="31"/>
      <c r="JGG43" s="30"/>
      <c r="JGH43" s="31"/>
      <c r="JGI43" s="30"/>
      <c r="JGJ43" s="31"/>
      <c r="JGK43" s="30"/>
      <c r="JGL43" s="31"/>
      <c r="JGM43" s="30"/>
      <c r="JGN43" s="31"/>
      <c r="JGO43" s="30"/>
      <c r="JGP43" s="31"/>
      <c r="JGQ43" s="30"/>
      <c r="JGR43" s="31"/>
      <c r="JGS43" s="30"/>
      <c r="JGT43" s="31"/>
      <c r="JGU43" s="30"/>
      <c r="JGV43" s="31"/>
      <c r="JGW43" s="30"/>
      <c r="JGX43" s="31"/>
      <c r="JGY43" s="30"/>
      <c r="JGZ43" s="31"/>
      <c r="JHA43" s="30"/>
      <c r="JHB43" s="31"/>
      <c r="JHC43" s="30"/>
      <c r="JHD43" s="31"/>
      <c r="JHE43" s="30"/>
      <c r="JHF43" s="31"/>
      <c r="JHG43" s="30"/>
      <c r="JHH43" s="31"/>
      <c r="JHI43" s="30"/>
      <c r="JHJ43" s="31"/>
      <c r="JHK43" s="30"/>
      <c r="JHL43" s="31"/>
      <c r="JHM43" s="30"/>
      <c r="JHN43" s="31"/>
      <c r="JHO43" s="30"/>
      <c r="JHP43" s="31"/>
      <c r="JHQ43" s="30"/>
      <c r="JHR43" s="31"/>
      <c r="JHS43" s="30"/>
      <c r="JHT43" s="31"/>
      <c r="JHU43" s="30"/>
      <c r="JHV43" s="31"/>
      <c r="JHW43" s="30"/>
      <c r="JHX43" s="31"/>
      <c r="JHY43" s="30"/>
      <c r="JHZ43" s="31"/>
      <c r="JIA43" s="30"/>
      <c r="JIB43" s="31"/>
      <c r="JIC43" s="30"/>
      <c r="JID43" s="31"/>
      <c r="JIE43" s="30"/>
      <c r="JIF43" s="31"/>
      <c r="JIG43" s="30"/>
      <c r="JIH43" s="31"/>
      <c r="JII43" s="30"/>
      <c r="JIJ43" s="31"/>
      <c r="JIK43" s="30"/>
      <c r="JIL43" s="31"/>
      <c r="JIM43" s="30"/>
      <c r="JIN43" s="31"/>
      <c r="JIO43" s="30"/>
      <c r="JIP43" s="31"/>
      <c r="JIQ43" s="30"/>
      <c r="JIR43" s="31"/>
      <c r="JIS43" s="30"/>
      <c r="JIT43" s="31"/>
      <c r="JIU43" s="30"/>
      <c r="JIV43" s="31"/>
      <c r="JIW43" s="30"/>
      <c r="JIX43" s="31"/>
      <c r="JIY43" s="30"/>
      <c r="JIZ43" s="31"/>
      <c r="JJA43" s="30"/>
      <c r="JJB43" s="31"/>
      <c r="JJC43" s="30"/>
      <c r="JJD43" s="31"/>
      <c r="JJE43" s="30"/>
      <c r="JJF43" s="31"/>
      <c r="JJG43" s="30"/>
      <c r="JJH43" s="31"/>
      <c r="JJI43" s="30"/>
      <c r="JJJ43" s="31"/>
      <c r="JJK43" s="30"/>
      <c r="JJL43" s="31"/>
      <c r="JJM43" s="30"/>
      <c r="JJN43" s="31"/>
      <c r="JJO43" s="30"/>
      <c r="JJP43" s="31"/>
      <c r="JJQ43" s="30"/>
      <c r="JJR43" s="31"/>
      <c r="JJS43" s="30"/>
      <c r="JJT43" s="31"/>
      <c r="JJU43" s="30"/>
      <c r="JJV43" s="31"/>
      <c r="JJW43" s="30"/>
      <c r="JJX43" s="31"/>
      <c r="JJY43" s="30"/>
      <c r="JJZ43" s="31"/>
      <c r="JKA43" s="30"/>
      <c r="JKB43" s="31"/>
      <c r="JKC43" s="30"/>
      <c r="JKD43" s="31"/>
      <c r="JKE43" s="30"/>
      <c r="JKF43" s="31"/>
      <c r="JKG43" s="30"/>
      <c r="JKH43" s="31"/>
      <c r="JKI43" s="30"/>
      <c r="JKJ43" s="31"/>
      <c r="JKK43" s="30"/>
      <c r="JKL43" s="31"/>
      <c r="JKM43" s="30"/>
      <c r="JKN43" s="31"/>
      <c r="JKO43" s="30"/>
      <c r="JKP43" s="31"/>
      <c r="JKQ43" s="30"/>
      <c r="JKR43" s="31"/>
      <c r="JKS43" s="30"/>
      <c r="JKT43" s="31"/>
      <c r="JKU43" s="30"/>
      <c r="JKV43" s="31"/>
      <c r="JKW43" s="30"/>
      <c r="JKX43" s="31"/>
      <c r="JKY43" s="30"/>
      <c r="JKZ43" s="31"/>
      <c r="JLA43" s="30"/>
      <c r="JLB43" s="31"/>
      <c r="JLC43" s="30"/>
      <c r="JLD43" s="31"/>
      <c r="JLE43" s="30"/>
      <c r="JLF43" s="31"/>
      <c r="JLG43" s="30"/>
      <c r="JLH43" s="31"/>
      <c r="JLI43" s="30"/>
      <c r="JLJ43" s="31"/>
      <c r="JLK43" s="30"/>
      <c r="JLL43" s="31"/>
      <c r="JLM43" s="30"/>
      <c r="JLN43" s="31"/>
      <c r="JLO43" s="30"/>
      <c r="JLP43" s="31"/>
      <c r="JLQ43" s="30"/>
      <c r="JLR43" s="31"/>
      <c r="JLS43" s="30"/>
      <c r="JLT43" s="31"/>
      <c r="JLU43" s="30"/>
      <c r="JLV43" s="31"/>
      <c r="JLW43" s="30"/>
      <c r="JLX43" s="31"/>
      <c r="JLY43" s="30"/>
      <c r="JLZ43" s="31"/>
      <c r="JMA43" s="30"/>
      <c r="JMB43" s="31"/>
      <c r="JMC43" s="30"/>
      <c r="JMD43" s="31"/>
      <c r="JME43" s="30"/>
      <c r="JMF43" s="31"/>
      <c r="JMG43" s="30"/>
      <c r="JMH43" s="31"/>
      <c r="JMI43" s="30"/>
      <c r="JMJ43" s="31"/>
      <c r="JMK43" s="30"/>
      <c r="JML43" s="31"/>
      <c r="JMM43" s="30"/>
      <c r="JMN43" s="31"/>
      <c r="JMO43" s="30"/>
      <c r="JMP43" s="31"/>
      <c r="JMQ43" s="30"/>
      <c r="JMR43" s="31"/>
      <c r="JMS43" s="30"/>
      <c r="JMT43" s="31"/>
      <c r="JMU43" s="30"/>
      <c r="JMV43" s="31"/>
      <c r="JMW43" s="30"/>
      <c r="JMX43" s="31"/>
      <c r="JMY43" s="30"/>
      <c r="JMZ43" s="31"/>
      <c r="JNA43" s="30"/>
      <c r="JNB43" s="31"/>
      <c r="JNC43" s="30"/>
      <c r="JND43" s="31"/>
      <c r="JNE43" s="30"/>
      <c r="JNF43" s="31"/>
      <c r="JNG43" s="30"/>
      <c r="JNH43" s="31"/>
      <c r="JNI43" s="30"/>
      <c r="JNJ43" s="31"/>
      <c r="JNK43" s="30"/>
      <c r="JNL43" s="31"/>
      <c r="JNM43" s="30"/>
      <c r="JNN43" s="31"/>
      <c r="JNO43" s="30"/>
      <c r="JNP43" s="31"/>
      <c r="JNQ43" s="30"/>
      <c r="JNR43" s="31"/>
      <c r="JNS43" s="30"/>
      <c r="JNT43" s="31"/>
      <c r="JNU43" s="30"/>
      <c r="JNV43" s="31"/>
      <c r="JNW43" s="30"/>
      <c r="JNX43" s="31"/>
      <c r="JNY43" s="30"/>
      <c r="JNZ43" s="31"/>
      <c r="JOA43" s="30"/>
      <c r="JOB43" s="31"/>
      <c r="JOC43" s="30"/>
      <c r="JOD43" s="31"/>
      <c r="JOE43" s="30"/>
      <c r="JOF43" s="31"/>
      <c r="JOG43" s="30"/>
      <c r="JOH43" s="31"/>
      <c r="JOI43" s="30"/>
      <c r="JOJ43" s="31"/>
      <c r="JOK43" s="30"/>
      <c r="JOL43" s="31"/>
      <c r="JOM43" s="30"/>
      <c r="JON43" s="31"/>
      <c r="JOO43" s="30"/>
      <c r="JOP43" s="31"/>
      <c r="JOQ43" s="30"/>
      <c r="JOR43" s="31"/>
      <c r="JOS43" s="30"/>
      <c r="JOT43" s="31"/>
      <c r="JOU43" s="30"/>
      <c r="JOV43" s="31"/>
      <c r="JOW43" s="30"/>
      <c r="JOX43" s="31"/>
      <c r="JOY43" s="30"/>
      <c r="JOZ43" s="31"/>
      <c r="JPA43" s="30"/>
      <c r="JPB43" s="31"/>
      <c r="JPC43" s="30"/>
      <c r="JPD43" s="31"/>
      <c r="JPE43" s="30"/>
      <c r="JPF43" s="31"/>
      <c r="JPG43" s="30"/>
      <c r="JPH43" s="31"/>
      <c r="JPI43" s="30"/>
      <c r="JPJ43" s="31"/>
      <c r="JPK43" s="30"/>
      <c r="JPL43" s="31"/>
      <c r="JPM43" s="30"/>
      <c r="JPN43" s="31"/>
      <c r="JPO43" s="30"/>
      <c r="JPP43" s="31"/>
      <c r="JPQ43" s="30"/>
      <c r="JPR43" s="31"/>
      <c r="JPS43" s="30"/>
      <c r="JPT43" s="31"/>
      <c r="JPU43" s="30"/>
      <c r="JPV43" s="31"/>
      <c r="JPW43" s="30"/>
      <c r="JPX43" s="31"/>
      <c r="JPY43" s="30"/>
      <c r="JPZ43" s="31"/>
      <c r="JQA43" s="30"/>
      <c r="JQB43" s="31"/>
      <c r="JQC43" s="30"/>
      <c r="JQD43" s="31"/>
      <c r="JQE43" s="30"/>
      <c r="JQF43" s="31"/>
      <c r="JQG43" s="30"/>
      <c r="JQH43" s="31"/>
      <c r="JQI43" s="30"/>
      <c r="JQJ43" s="31"/>
      <c r="JQK43" s="30"/>
      <c r="JQL43" s="31"/>
      <c r="JQM43" s="30"/>
      <c r="JQN43" s="31"/>
      <c r="JQO43" s="30"/>
      <c r="JQP43" s="31"/>
      <c r="JQQ43" s="30"/>
      <c r="JQR43" s="31"/>
      <c r="JQS43" s="30"/>
      <c r="JQT43" s="31"/>
      <c r="JQU43" s="30"/>
      <c r="JQV43" s="31"/>
      <c r="JQW43" s="30"/>
      <c r="JQX43" s="31"/>
      <c r="JQY43" s="30"/>
      <c r="JQZ43" s="31"/>
      <c r="JRA43" s="30"/>
      <c r="JRB43" s="31"/>
      <c r="JRC43" s="30"/>
      <c r="JRD43" s="31"/>
      <c r="JRE43" s="30"/>
      <c r="JRF43" s="31"/>
      <c r="JRG43" s="30"/>
      <c r="JRH43" s="31"/>
      <c r="JRI43" s="30"/>
      <c r="JRJ43" s="31"/>
      <c r="JRK43" s="30"/>
      <c r="JRL43" s="31"/>
      <c r="JRM43" s="30"/>
      <c r="JRN43" s="31"/>
      <c r="JRO43" s="30"/>
      <c r="JRP43" s="31"/>
      <c r="JRQ43" s="30"/>
      <c r="JRR43" s="31"/>
      <c r="JRS43" s="30"/>
      <c r="JRT43" s="31"/>
      <c r="JRU43" s="30"/>
      <c r="JRV43" s="31"/>
      <c r="JRW43" s="30"/>
      <c r="JRX43" s="31"/>
      <c r="JRY43" s="30"/>
      <c r="JRZ43" s="31"/>
      <c r="JSA43" s="30"/>
      <c r="JSB43" s="31"/>
      <c r="JSC43" s="30"/>
      <c r="JSD43" s="31"/>
      <c r="JSE43" s="30"/>
      <c r="JSF43" s="31"/>
      <c r="JSG43" s="30"/>
      <c r="JSH43" s="31"/>
      <c r="JSI43" s="30"/>
      <c r="JSJ43" s="31"/>
      <c r="JSK43" s="30"/>
      <c r="JSL43" s="31"/>
      <c r="JSM43" s="30"/>
      <c r="JSN43" s="31"/>
      <c r="JSO43" s="30"/>
      <c r="JSP43" s="31"/>
      <c r="JSQ43" s="30"/>
      <c r="JSR43" s="31"/>
      <c r="JSS43" s="30"/>
      <c r="JST43" s="31"/>
      <c r="JSU43" s="30"/>
      <c r="JSV43" s="31"/>
      <c r="JSW43" s="30"/>
      <c r="JSX43" s="31"/>
      <c r="JSY43" s="30"/>
      <c r="JSZ43" s="31"/>
      <c r="JTA43" s="30"/>
      <c r="JTB43" s="31"/>
      <c r="JTC43" s="30"/>
      <c r="JTD43" s="31"/>
      <c r="JTE43" s="30"/>
      <c r="JTF43" s="31"/>
      <c r="JTG43" s="30"/>
      <c r="JTH43" s="31"/>
      <c r="JTI43" s="30"/>
      <c r="JTJ43" s="31"/>
      <c r="JTK43" s="30"/>
      <c r="JTL43" s="31"/>
      <c r="JTM43" s="30"/>
      <c r="JTN43" s="31"/>
      <c r="JTO43" s="30"/>
      <c r="JTP43" s="31"/>
      <c r="JTQ43" s="30"/>
      <c r="JTR43" s="31"/>
      <c r="JTS43" s="30"/>
      <c r="JTT43" s="31"/>
      <c r="JTU43" s="30"/>
      <c r="JTV43" s="31"/>
      <c r="JTW43" s="30"/>
      <c r="JTX43" s="31"/>
      <c r="JTY43" s="30"/>
      <c r="JTZ43" s="31"/>
      <c r="JUA43" s="30"/>
      <c r="JUB43" s="31"/>
      <c r="JUC43" s="30"/>
      <c r="JUD43" s="31"/>
      <c r="JUE43" s="30"/>
      <c r="JUF43" s="31"/>
      <c r="JUG43" s="30"/>
      <c r="JUH43" s="31"/>
      <c r="JUI43" s="30"/>
      <c r="JUJ43" s="31"/>
      <c r="JUK43" s="30"/>
      <c r="JUL43" s="31"/>
      <c r="JUM43" s="30"/>
      <c r="JUN43" s="31"/>
      <c r="JUO43" s="30"/>
      <c r="JUP43" s="31"/>
      <c r="JUQ43" s="30"/>
      <c r="JUR43" s="31"/>
      <c r="JUS43" s="30"/>
      <c r="JUT43" s="31"/>
      <c r="JUU43" s="30"/>
      <c r="JUV43" s="31"/>
      <c r="JUW43" s="30"/>
      <c r="JUX43" s="31"/>
      <c r="JUY43" s="30"/>
      <c r="JUZ43" s="31"/>
      <c r="JVA43" s="30"/>
      <c r="JVB43" s="31"/>
      <c r="JVC43" s="30"/>
      <c r="JVD43" s="31"/>
      <c r="JVE43" s="30"/>
      <c r="JVF43" s="31"/>
      <c r="JVG43" s="30"/>
      <c r="JVH43" s="31"/>
      <c r="JVI43" s="30"/>
      <c r="JVJ43" s="31"/>
      <c r="JVK43" s="30"/>
      <c r="JVL43" s="31"/>
      <c r="JVM43" s="30"/>
      <c r="JVN43" s="31"/>
      <c r="JVO43" s="30"/>
      <c r="JVP43" s="31"/>
      <c r="JVQ43" s="30"/>
      <c r="JVR43" s="31"/>
      <c r="JVS43" s="30"/>
      <c r="JVT43" s="31"/>
      <c r="JVU43" s="30"/>
      <c r="JVV43" s="31"/>
      <c r="JVW43" s="30"/>
      <c r="JVX43" s="31"/>
      <c r="JVY43" s="30"/>
      <c r="JVZ43" s="31"/>
      <c r="JWA43" s="30"/>
      <c r="JWB43" s="31"/>
      <c r="JWC43" s="30"/>
      <c r="JWD43" s="31"/>
      <c r="JWE43" s="30"/>
      <c r="JWF43" s="31"/>
      <c r="JWG43" s="30"/>
      <c r="JWH43" s="31"/>
      <c r="JWI43" s="30"/>
      <c r="JWJ43" s="31"/>
      <c r="JWK43" s="30"/>
      <c r="JWL43" s="31"/>
      <c r="JWM43" s="30"/>
      <c r="JWN43" s="31"/>
      <c r="JWO43" s="30"/>
      <c r="JWP43" s="31"/>
      <c r="JWQ43" s="30"/>
      <c r="JWR43" s="31"/>
      <c r="JWS43" s="30"/>
      <c r="JWT43" s="31"/>
      <c r="JWU43" s="30"/>
      <c r="JWV43" s="31"/>
      <c r="JWW43" s="30"/>
      <c r="JWX43" s="31"/>
      <c r="JWY43" s="30"/>
      <c r="JWZ43" s="31"/>
      <c r="JXA43" s="30"/>
      <c r="JXB43" s="31"/>
      <c r="JXC43" s="30"/>
      <c r="JXD43" s="31"/>
      <c r="JXE43" s="30"/>
      <c r="JXF43" s="31"/>
      <c r="JXG43" s="30"/>
      <c r="JXH43" s="31"/>
      <c r="JXI43" s="30"/>
      <c r="JXJ43" s="31"/>
      <c r="JXK43" s="30"/>
      <c r="JXL43" s="31"/>
      <c r="JXM43" s="30"/>
      <c r="JXN43" s="31"/>
      <c r="JXO43" s="30"/>
      <c r="JXP43" s="31"/>
      <c r="JXQ43" s="30"/>
      <c r="JXR43" s="31"/>
      <c r="JXS43" s="30"/>
      <c r="JXT43" s="31"/>
      <c r="JXU43" s="30"/>
      <c r="JXV43" s="31"/>
      <c r="JXW43" s="30"/>
      <c r="JXX43" s="31"/>
      <c r="JXY43" s="30"/>
      <c r="JXZ43" s="31"/>
      <c r="JYA43" s="30"/>
      <c r="JYB43" s="31"/>
      <c r="JYC43" s="30"/>
      <c r="JYD43" s="31"/>
      <c r="JYE43" s="30"/>
      <c r="JYF43" s="31"/>
      <c r="JYG43" s="30"/>
      <c r="JYH43" s="31"/>
      <c r="JYI43" s="30"/>
      <c r="JYJ43" s="31"/>
      <c r="JYK43" s="30"/>
      <c r="JYL43" s="31"/>
      <c r="JYM43" s="30"/>
      <c r="JYN43" s="31"/>
      <c r="JYO43" s="30"/>
      <c r="JYP43" s="31"/>
      <c r="JYQ43" s="30"/>
      <c r="JYR43" s="31"/>
      <c r="JYS43" s="30"/>
      <c r="JYT43" s="31"/>
      <c r="JYU43" s="30"/>
      <c r="JYV43" s="31"/>
      <c r="JYW43" s="30"/>
      <c r="JYX43" s="31"/>
      <c r="JYY43" s="30"/>
      <c r="JYZ43" s="31"/>
      <c r="JZA43" s="30"/>
      <c r="JZB43" s="31"/>
      <c r="JZC43" s="30"/>
      <c r="JZD43" s="31"/>
      <c r="JZE43" s="30"/>
      <c r="JZF43" s="31"/>
      <c r="JZG43" s="30"/>
      <c r="JZH43" s="31"/>
      <c r="JZI43" s="30"/>
      <c r="JZJ43" s="31"/>
      <c r="JZK43" s="30"/>
      <c r="JZL43" s="31"/>
      <c r="JZM43" s="30"/>
      <c r="JZN43" s="31"/>
      <c r="JZO43" s="30"/>
      <c r="JZP43" s="31"/>
      <c r="JZQ43" s="30"/>
      <c r="JZR43" s="31"/>
      <c r="JZS43" s="30"/>
      <c r="JZT43" s="31"/>
      <c r="JZU43" s="30"/>
      <c r="JZV43" s="31"/>
      <c r="JZW43" s="30"/>
      <c r="JZX43" s="31"/>
      <c r="JZY43" s="30"/>
      <c r="JZZ43" s="31"/>
      <c r="KAA43" s="30"/>
      <c r="KAB43" s="31"/>
      <c r="KAC43" s="30"/>
      <c r="KAD43" s="31"/>
      <c r="KAE43" s="30"/>
      <c r="KAF43" s="31"/>
      <c r="KAG43" s="30"/>
      <c r="KAH43" s="31"/>
      <c r="KAI43" s="30"/>
      <c r="KAJ43" s="31"/>
      <c r="KAK43" s="30"/>
      <c r="KAL43" s="31"/>
      <c r="KAM43" s="30"/>
      <c r="KAN43" s="31"/>
      <c r="KAO43" s="30"/>
      <c r="KAP43" s="31"/>
      <c r="KAQ43" s="30"/>
      <c r="KAR43" s="31"/>
      <c r="KAS43" s="30"/>
      <c r="KAT43" s="31"/>
      <c r="KAU43" s="30"/>
      <c r="KAV43" s="31"/>
      <c r="KAW43" s="30"/>
      <c r="KAX43" s="31"/>
      <c r="KAY43" s="30"/>
      <c r="KAZ43" s="31"/>
      <c r="KBA43" s="30"/>
      <c r="KBB43" s="31"/>
      <c r="KBC43" s="30"/>
      <c r="KBD43" s="31"/>
      <c r="KBE43" s="30"/>
      <c r="KBF43" s="31"/>
      <c r="KBG43" s="30"/>
      <c r="KBH43" s="31"/>
      <c r="KBI43" s="30"/>
      <c r="KBJ43" s="31"/>
      <c r="KBK43" s="30"/>
      <c r="KBL43" s="31"/>
      <c r="KBM43" s="30"/>
      <c r="KBN43" s="31"/>
      <c r="KBO43" s="30"/>
      <c r="KBP43" s="31"/>
      <c r="KBQ43" s="30"/>
      <c r="KBR43" s="31"/>
      <c r="KBS43" s="30"/>
      <c r="KBT43" s="31"/>
      <c r="KBU43" s="30"/>
      <c r="KBV43" s="31"/>
      <c r="KBW43" s="30"/>
      <c r="KBX43" s="31"/>
      <c r="KBY43" s="30"/>
      <c r="KBZ43" s="31"/>
      <c r="KCA43" s="30"/>
      <c r="KCB43" s="31"/>
      <c r="KCC43" s="30"/>
      <c r="KCD43" s="31"/>
      <c r="KCE43" s="30"/>
      <c r="KCF43" s="31"/>
      <c r="KCG43" s="30"/>
      <c r="KCH43" s="31"/>
      <c r="KCI43" s="30"/>
      <c r="KCJ43" s="31"/>
      <c r="KCK43" s="30"/>
      <c r="KCL43" s="31"/>
      <c r="KCM43" s="30"/>
      <c r="KCN43" s="31"/>
      <c r="KCO43" s="30"/>
      <c r="KCP43" s="31"/>
      <c r="KCQ43" s="30"/>
      <c r="KCR43" s="31"/>
      <c r="KCS43" s="30"/>
      <c r="KCT43" s="31"/>
      <c r="KCU43" s="30"/>
      <c r="KCV43" s="31"/>
      <c r="KCW43" s="30"/>
      <c r="KCX43" s="31"/>
      <c r="KCY43" s="30"/>
      <c r="KCZ43" s="31"/>
      <c r="KDA43" s="30"/>
      <c r="KDB43" s="31"/>
      <c r="KDC43" s="30"/>
      <c r="KDD43" s="31"/>
      <c r="KDE43" s="30"/>
      <c r="KDF43" s="31"/>
      <c r="KDG43" s="30"/>
      <c r="KDH43" s="31"/>
      <c r="KDI43" s="30"/>
      <c r="KDJ43" s="31"/>
      <c r="KDK43" s="30"/>
      <c r="KDL43" s="31"/>
      <c r="KDM43" s="30"/>
      <c r="KDN43" s="31"/>
      <c r="KDO43" s="30"/>
      <c r="KDP43" s="31"/>
      <c r="KDQ43" s="30"/>
      <c r="KDR43" s="31"/>
      <c r="KDS43" s="30"/>
      <c r="KDT43" s="31"/>
      <c r="KDU43" s="30"/>
      <c r="KDV43" s="31"/>
      <c r="KDW43" s="30"/>
      <c r="KDX43" s="31"/>
      <c r="KDY43" s="30"/>
      <c r="KDZ43" s="31"/>
      <c r="KEA43" s="30"/>
      <c r="KEB43" s="31"/>
      <c r="KEC43" s="30"/>
      <c r="KED43" s="31"/>
      <c r="KEE43" s="30"/>
      <c r="KEF43" s="31"/>
      <c r="KEG43" s="30"/>
      <c r="KEH43" s="31"/>
      <c r="KEI43" s="30"/>
      <c r="KEJ43" s="31"/>
      <c r="KEK43" s="30"/>
      <c r="KEL43" s="31"/>
      <c r="KEM43" s="30"/>
      <c r="KEN43" s="31"/>
      <c r="KEO43" s="30"/>
      <c r="KEP43" s="31"/>
      <c r="KEQ43" s="30"/>
      <c r="KER43" s="31"/>
      <c r="KES43" s="30"/>
      <c r="KET43" s="31"/>
      <c r="KEU43" s="30"/>
      <c r="KEV43" s="31"/>
      <c r="KEW43" s="30"/>
      <c r="KEX43" s="31"/>
      <c r="KEY43" s="30"/>
      <c r="KEZ43" s="31"/>
      <c r="KFA43" s="30"/>
      <c r="KFB43" s="31"/>
      <c r="KFC43" s="30"/>
      <c r="KFD43" s="31"/>
      <c r="KFE43" s="30"/>
      <c r="KFF43" s="31"/>
      <c r="KFG43" s="30"/>
      <c r="KFH43" s="31"/>
      <c r="KFI43" s="30"/>
      <c r="KFJ43" s="31"/>
      <c r="KFK43" s="30"/>
      <c r="KFL43" s="31"/>
      <c r="KFM43" s="30"/>
      <c r="KFN43" s="31"/>
      <c r="KFO43" s="30"/>
      <c r="KFP43" s="31"/>
      <c r="KFQ43" s="30"/>
      <c r="KFR43" s="31"/>
      <c r="KFS43" s="30"/>
      <c r="KFT43" s="31"/>
      <c r="KFU43" s="30"/>
      <c r="KFV43" s="31"/>
      <c r="KFW43" s="30"/>
      <c r="KFX43" s="31"/>
      <c r="KFY43" s="30"/>
      <c r="KFZ43" s="31"/>
      <c r="KGA43" s="30"/>
      <c r="KGB43" s="31"/>
      <c r="KGC43" s="30"/>
      <c r="KGD43" s="31"/>
      <c r="KGE43" s="30"/>
      <c r="KGF43" s="31"/>
      <c r="KGG43" s="30"/>
      <c r="KGH43" s="31"/>
      <c r="KGI43" s="30"/>
      <c r="KGJ43" s="31"/>
      <c r="KGK43" s="30"/>
      <c r="KGL43" s="31"/>
      <c r="KGM43" s="30"/>
      <c r="KGN43" s="31"/>
      <c r="KGO43" s="30"/>
      <c r="KGP43" s="31"/>
      <c r="KGQ43" s="30"/>
      <c r="KGR43" s="31"/>
      <c r="KGS43" s="30"/>
      <c r="KGT43" s="31"/>
      <c r="KGU43" s="30"/>
      <c r="KGV43" s="31"/>
      <c r="KGW43" s="30"/>
      <c r="KGX43" s="31"/>
      <c r="KGY43" s="30"/>
      <c r="KGZ43" s="31"/>
      <c r="KHA43" s="30"/>
      <c r="KHB43" s="31"/>
      <c r="KHC43" s="30"/>
      <c r="KHD43" s="31"/>
      <c r="KHE43" s="30"/>
      <c r="KHF43" s="31"/>
      <c r="KHG43" s="30"/>
      <c r="KHH43" s="31"/>
      <c r="KHI43" s="30"/>
      <c r="KHJ43" s="31"/>
      <c r="KHK43" s="30"/>
      <c r="KHL43" s="31"/>
      <c r="KHM43" s="30"/>
      <c r="KHN43" s="31"/>
      <c r="KHO43" s="30"/>
      <c r="KHP43" s="31"/>
      <c r="KHQ43" s="30"/>
      <c r="KHR43" s="31"/>
      <c r="KHS43" s="30"/>
      <c r="KHT43" s="31"/>
      <c r="KHU43" s="30"/>
      <c r="KHV43" s="31"/>
      <c r="KHW43" s="30"/>
      <c r="KHX43" s="31"/>
      <c r="KHY43" s="30"/>
      <c r="KHZ43" s="31"/>
      <c r="KIA43" s="30"/>
      <c r="KIB43" s="31"/>
      <c r="KIC43" s="30"/>
      <c r="KID43" s="31"/>
      <c r="KIE43" s="30"/>
      <c r="KIF43" s="31"/>
      <c r="KIG43" s="30"/>
      <c r="KIH43" s="31"/>
      <c r="KII43" s="30"/>
      <c r="KIJ43" s="31"/>
      <c r="KIK43" s="30"/>
      <c r="KIL43" s="31"/>
      <c r="KIM43" s="30"/>
      <c r="KIN43" s="31"/>
      <c r="KIO43" s="30"/>
      <c r="KIP43" s="31"/>
      <c r="KIQ43" s="30"/>
      <c r="KIR43" s="31"/>
      <c r="KIS43" s="30"/>
      <c r="KIT43" s="31"/>
      <c r="KIU43" s="30"/>
      <c r="KIV43" s="31"/>
      <c r="KIW43" s="30"/>
      <c r="KIX43" s="31"/>
      <c r="KIY43" s="30"/>
      <c r="KIZ43" s="31"/>
      <c r="KJA43" s="30"/>
      <c r="KJB43" s="31"/>
      <c r="KJC43" s="30"/>
      <c r="KJD43" s="31"/>
      <c r="KJE43" s="30"/>
      <c r="KJF43" s="31"/>
      <c r="KJG43" s="30"/>
      <c r="KJH43" s="31"/>
      <c r="KJI43" s="30"/>
      <c r="KJJ43" s="31"/>
      <c r="KJK43" s="30"/>
      <c r="KJL43" s="31"/>
      <c r="KJM43" s="30"/>
      <c r="KJN43" s="31"/>
      <c r="KJO43" s="30"/>
      <c r="KJP43" s="31"/>
      <c r="KJQ43" s="30"/>
      <c r="KJR43" s="31"/>
      <c r="KJS43" s="30"/>
      <c r="KJT43" s="31"/>
      <c r="KJU43" s="30"/>
      <c r="KJV43" s="31"/>
      <c r="KJW43" s="30"/>
      <c r="KJX43" s="31"/>
      <c r="KJY43" s="30"/>
      <c r="KJZ43" s="31"/>
      <c r="KKA43" s="30"/>
      <c r="KKB43" s="31"/>
      <c r="KKC43" s="30"/>
      <c r="KKD43" s="31"/>
      <c r="KKE43" s="30"/>
      <c r="KKF43" s="31"/>
      <c r="KKG43" s="30"/>
      <c r="KKH43" s="31"/>
      <c r="KKI43" s="30"/>
      <c r="KKJ43" s="31"/>
      <c r="KKK43" s="30"/>
      <c r="KKL43" s="31"/>
      <c r="KKM43" s="30"/>
      <c r="KKN43" s="31"/>
      <c r="KKO43" s="30"/>
      <c r="KKP43" s="31"/>
      <c r="KKQ43" s="30"/>
      <c r="KKR43" s="31"/>
      <c r="KKS43" s="30"/>
      <c r="KKT43" s="31"/>
      <c r="KKU43" s="30"/>
      <c r="KKV43" s="31"/>
      <c r="KKW43" s="30"/>
      <c r="KKX43" s="31"/>
      <c r="KKY43" s="30"/>
      <c r="KKZ43" s="31"/>
      <c r="KLA43" s="30"/>
      <c r="KLB43" s="31"/>
      <c r="KLC43" s="30"/>
      <c r="KLD43" s="31"/>
      <c r="KLE43" s="30"/>
      <c r="KLF43" s="31"/>
      <c r="KLG43" s="30"/>
      <c r="KLH43" s="31"/>
      <c r="KLI43" s="30"/>
      <c r="KLJ43" s="31"/>
      <c r="KLK43" s="30"/>
      <c r="KLL43" s="31"/>
      <c r="KLM43" s="30"/>
      <c r="KLN43" s="31"/>
      <c r="KLO43" s="30"/>
      <c r="KLP43" s="31"/>
      <c r="KLQ43" s="30"/>
      <c r="KLR43" s="31"/>
      <c r="KLS43" s="30"/>
      <c r="KLT43" s="31"/>
      <c r="KLU43" s="30"/>
      <c r="KLV43" s="31"/>
      <c r="KLW43" s="30"/>
      <c r="KLX43" s="31"/>
      <c r="KLY43" s="30"/>
      <c r="KLZ43" s="31"/>
      <c r="KMA43" s="30"/>
      <c r="KMB43" s="31"/>
      <c r="KMC43" s="30"/>
      <c r="KMD43" s="31"/>
      <c r="KME43" s="30"/>
      <c r="KMF43" s="31"/>
      <c r="KMG43" s="30"/>
      <c r="KMH43" s="31"/>
      <c r="KMI43" s="30"/>
      <c r="KMJ43" s="31"/>
      <c r="KMK43" s="30"/>
      <c r="KML43" s="31"/>
      <c r="KMM43" s="30"/>
      <c r="KMN43" s="31"/>
      <c r="KMO43" s="30"/>
      <c r="KMP43" s="31"/>
      <c r="KMQ43" s="30"/>
      <c r="KMR43" s="31"/>
      <c r="KMS43" s="30"/>
      <c r="KMT43" s="31"/>
      <c r="KMU43" s="30"/>
      <c r="KMV43" s="31"/>
      <c r="KMW43" s="30"/>
      <c r="KMX43" s="31"/>
      <c r="KMY43" s="30"/>
      <c r="KMZ43" s="31"/>
      <c r="KNA43" s="30"/>
      <c r="KNB43" s="31"/>
      <c r="KNC43" s="30"/>
      <c r="KND43" s="31"/>
      <c r="KNE43" s="30"/>
      <c r="KNF43" s="31"/>
      <c r="KNG43" s="30"/>
      <c r="KNH43" s="31"/>
      <c r="KNI43" s="30"/>
      <c r="KNJ43" s="31"/>
      <c r="KNK43" s="30"/>
      <c r="KNL43" s="31"/>
      <c r="KNM43" s="30"/>
      <c r="KNN43" s="31"/>
      <c r="KNO43" s="30"/>
      <c r="KNP43" s="31"/>
      <c r="KNQ43" s="30"/>
      <c r="KNR43" s="31"/>
      <c r="KNS43" s="30"/>
      <c r="KNT43" s="31"/>
      <c r="KNU43" s="30"/>
      <c r="KNV43" s="31"/>
      <c r="KNW43" s="30"/>
      <c r="KNX43" s="31"/>
      <c r="KNY43" s="30"/>
      <c r="KNZ43" s="31"/>
      <c r="KOA43" s="30"/>
      <c r="KOB43" s="31"/>
      <c r="KOC43" s="30"/>
      <c r="KOD43" s="31"/>
      <c r="KOE43" s="30"/>
      <c r="KOF43" s="31"/>
      <c r="KOG43" s="30"/>
      <c r="KOH43" s="31"/>
      <c r="KOI43" s="30"/>
      <c r="KOJ43" s="31"/>
      <c r="KOK43" s="30"/>
      <c r="KOL43" s="31"/>
      <c r="KOM43" s="30"/>
      <c r="KON43" s="31"/>
      <c r="KOO43" s="30"/>
      <c r="KOP43" s="31"/>
      <c r="KOQ43" s="30"/>
      <c r="KOR43" s="31"/>
      <c r="KOS43" s="30"/>
      <c r="KOT43" s="31"/>
      <c r="KOU43" s="30"/>
      <c r="KOV43" s="31"/>
      <c r="KOW43" s="30"/>
      <c r="KOX43" s="31"/>
      <c r="KOY43" s="30"/>
      <c r="KOZ43" s="31"/>
      <c r="KPA43" s="30"/>
      <c r="KPB43" s="31"/>
      <c r="KPC43" s="30"/>
      <c r="KPD43" s="31"/>
      <c r="KPE43" s="30"/>
      <c r="KPF43" s="31"/>
      <c r="KPG43" s="30"/>
      <c r="KPH43" s="31"/>
      <c r="KPI43" s="30"/>
      <c r="KPJ43" s="31"/>
      <c r="KPK43" s="30"/>
      <c r="KPL43" s="31"/>
      <c r="KPM43" s="30"/>
      <c r="KPN43" s="31"/>
      <c r="KPO43" s="30"/>
      <c r="KPP43" s="31"/>
      <c r="KPQ43" s="30"/>
      <c r="KPR43" s="31"/>
      <c r="KPS43" s="30"/>
      <c r="KPT43" s="31"/>
      <c r="KPU43" s="30"/>
      <c r="KPV43" s="31"/>
      <c r="KPW43" s="30"/>
      <c r="KPX43" s="31"/>
      <c r="KPY43" s="30"/>
      <c r="KPZ43" s="31"/>
      <c r="KQA43" s="30"/>
      <c r="KQB43" s="31"/>
      <c r="KQC43" s="30"/>
      <c r="KQD43" s="31"/>
      <c r="KQE43" s="30"/>
      <c r="KQF43" s="31"/>
      <c r="KQG43" s="30"/>
      <c r="KQH43" s="31"/>
      <c r="KQI43" s="30"/>
      <c r="KQJ43" s="31"/>
      <c r="KQK43" s="30"/>
      <c r="KQL43" s="31"/>
      <c r="KQM43" s="30"/>
      <c r="KQN43" s="31"/>
      <c r="KQO43" s="30"/>
      <c r="KQP43" s="31"/>
      <c r="KQQ43" s="30"/>
      <c r="KQR43" s="31"/>
      <c r="KQS43" s="30"/>
      <c r="KQT43" s="31"/>
      <c r="KQU43" s="30"/>
      <c r="KQV43" s="31"/>
      <c r="KQW43" s="30"/>
      <c r="KQX43" s="31"/>
      <c r="KQY43" s="30"/>
      <c r="KQZ43" s="31"/>
      <c r="KRA43" s="30"/>
      <c r="KRB43" s="31"/>
      <c r="KRC43" s="30"/>
      <c r="KRD43" s="31"/>
      <c r="KRE43" s="30"/>
      <c r="KRF43" s="31"/>
      <c r="KRG43" s="30"/>
      <c r="KRH43" s="31"/>
      <c r="KRI43" s="30"/>
      <c r="KRJ43" s="31"/>
      <c r="KRK43" s="30"/>
      <c r="KRL43" s="31"/>
      <c r="KRM43" s="30"/>
      <c r="KRN43" s="31"/>
      <c r="KRO43" s="30"/>
      <c r="KRP43" s="31"/>
      <c r="KRQ43" s="30"/>
      <c r="KRR43" s="31"/>
      <c r="KRS43" s="30"/>
      <c r="KRT43" s="31"/>
      <c r="KRU43" s="30"/>
      <c r="KRV43" s="31"/>
      <c r="KRW43" s="30"/>
      <c r="KRX43" s="31"/>
      <c r="KRY43" s="30"/>
      <c r="KRZ43" s="31"/>
      <c r="KSA43" s="30"/>
      <c r="KSB43" s="31"/>
      <c r="KSC43" s="30"/>
      <c r="KSD43" s="31"/>
      <c r="KSE43" s="30"/>
      <c r="KSF43" s="31"/>
      <c r="KSG43" s="30"/>
      <c r="KSH43" s="31"/>
      <c r="KSI43" s="30"/>
      <c r="KSJ43" s="31"/>
      <c r="KSK43" s="30"/>
      <c r="KSL43" s="31"/>
      <c r="KSM43" s="30"/>
      <c r="KSN43" s="31"/>
      <c r="KSO43" s="30"/>
      <c r="KSP43" s="31"/>
      <c r="KSQ43" s="30"/>
      <c r="KSR43" s="31"/>
      <c r="KSS43" s="30"/>
      <c r="KST43" s="31"/>
      <c r="KSU43" s="30"/>
      <c r="KSV43" s="31"/>
      <c r="KSW43" s="30"/>
      <c r="KSX43" s="31"/>
      <c r="KSY43" s="30"/>
      <c r="KSZ43" s="31"/>
      <c r="KTA43" s="30"/>
      <c r="KTB43" s="31"/>
      <c r="KTC43" s="30"/>
      <c r="KTD43" s="31"/>
      <c r="KTE43" s="30"/>
      <c r="KTF43" s="31"/>
      <c r="KTG43" s="30"/>
      <c r="KTH43" s="31"/>
      <c r="KTI43" s="30"/>
      <c r="KTJ43" s="31"/>
      <c r="KTK43" s="30"/>
      <c r="KTL43" s="31"/>
      <c r="KTM43" s="30"/>
      <c r="KTN43" s="31"/>
      <c r="KTO43" s="30"/>
      <c r="KTP43" s="31"/>
      <c r="KTQ43" s="30"/>
      <c r="KTR43" s="31"/>
      <c r="KTS43" s="30"/>
      <c r="KTT43" s="31"/>
      <c r="KTU43" s="30"/>
      <c r="KTV43" s="31"/>
      <c r="KTW43" s="30"/>
      <c r="KTX43" s="31"/>
      <c r="KTY43" s="30"/>
      <c r="KTZ43" s="31"/>
      <c r="KUA43" s="30"/>
      <c r="KUB43" s="31"/>
      <c r="KUC43" s="30"/>
      <c r="KUD43" s="31"/>
      <c r="KUE43" s="30"/>
      <c r="KUF43" s="31"/>
      <c r="KUG43" s="30"/>
      <c r="KUH43" s="31"/>
      <c r="KUI43" s="30"/>
      <c r="KUJ43" s="31"/>
      <c r="KUK43" s="30"/>
      <c r="KUL43" s="31"/>
      <c r="KUM43" s="30"/>
      <c r="KUN43" s="31"/>
      <c r="KUO43" s="30"/>
      <c r="KUP43" s="31"/>
      <c r="KUQ43" s="30"/>
      <c r="KUR43" s="31"/>
      <c r="KUS43" s="30"/>
      <c r="KUT43" s="31"/>
      <c r="KUU43" s="30"/>
      <c r="KUV43" s="31"/>
      <c r="KUW43" s="30"/>
      <c r="KUX43" s="31"/>
      <c r="KUY43" s="30"/>
      <c r="KUZ43" s="31"/>
      <c r="KVA43" s="30"/>
      <c r="KVB43" s="31"/>
      <c r="KVC43" s="30"/>
      <c r="KVD43" s="31"/>
      <c r="KVE43" s="30"/>
      <c r="KVF43" s="31"/>
      <c r="KVG43" s="30"/>
      <c r="KVH43" s="31"/>
      <c r="KVI43" s="30"/>
      <c r="KVJ43" s="31"/>
      <c r="KVK43" s="30"/>
      <c r="KVL43" s="31"/>
      <c r="KVM43" s="30"/>
      <c r="KVN43" s="31"/>
      <c r="KVO43" s="30"/>
      <c r="KVP43" s="31"/>
      <c r="KVQ43" s="30"/>
      <c r="KVR43" s="31"/>
      <c r="KVS43" s="30"/>
      <c r="KVT43" s="31"/>
      <c r="KVU43" s="30"/>
      <c r="KVV43" s="31"/>
      <c r="KVW43" s="30"/>
      <c r="KVX43" s="31"/>
      <c r="KVY43" s="30"/>
      <c r="KVZ43" s="31"/>
      <c r="KWA43" s="30"/>
      <c r="KWB43" s="31"/>
      <c r="KWC43" s="30"/>
      <c r="KWD43" s="31"/>
      <c r="KWE43" s="30"/>
      <c r="KWF43" s="31"/>
      <c r="KWG43" s="30"/>
      <c r="KWH43" s="31"/>
      <c r="KWI43" s="30"/>
      <c r="KWJ43" s="31"/>
      <c r="KWK43" s="30"/>
      <c r="KWL43" s="31"/>
      <c r="KWM43" s="30"/>
      <c r="KWN43" s="31"/>
      <c r="KWO43" s="30"/>
      <c r="KWP43" s="31"/>
      <c r="KWQ43" s="30"/>
      <c r="KWR43" s="31"/>
      <c r="KWS43" s="30"/>
      <c r="KWT43" s="31"/>
      <c r="KWU43" s="30"/>
      <c r="KWV43" s="31"/>
      <c r="KWW43" s="30"/>
      <c r="KWX43" s="31"/>
      <c r="KWY43" s="30"/>
      <c r="KWZ43" s="31"/>
      <c r="KXA43" s="30"/>
      <c r="KXB43" s="31"/>
      <c r="KXC43" s="30"/>
      <c r="KXD43" s="31"/>
      <c r="KXE43" s="30"/>
      <c r="KXF43" s="31"/>
      <c r="KXG43" s="30"/>
      <c r="KXH43" s="31"/>
      <c r="KXI43" s="30"/>
      <c r="KXJ43" s="31"/>
      <c r="KXK43" s="30"/>
      <c r="KXL43" s="31"/>
      <c r="KXM43" s="30"/>
      <c r="KXN43" s="31"/>
      <c r="KXO43" s="30"/>
      <c r="KXP43" s="31"/>
      <c r="KXQ43" s="30"/>
      <c r="KXR43" s="31"/>
      <c r="KXS43" s="30"/>
      <c r="KXT43" s="31"/>
      <c r="KXU43" s="30"/>
      <c r="KXV43" s="31"/>
      <c r="KXW43" s="30"/>
      <c r="KXX43" s="31"/>
      <c r="KXY43" s="30"/>
      <c r="KXZ43" s="31"/>
      <c r="KYA43" s="30"/>
      <c r="KYB43" s="31"/>
      <c r="KYC43" s="30"/>
      <c r="KYD43" s="31"/>
      <c r="KYE43" s="30"/>
      <c r="KYF43" s="31"/>
      <c r="KYG43" s="30"/>
      <c r="KYH43" s="31"/>
      <c r="KYI43" s="30"/>
      <c r="KYJ43" s="31"/>
      <c r="KYK43" s="30"/>
      <c r="KYL43" s="31"/>
      <c r="KYM43" s="30"/>
      <c r="KYN43" s="31"/>
      <c r="KYO43" s="30"/>
      <c r="KYP43" s="31"/>
      <c r="KYQ43" s="30"/>
      <c r="KYR43" s="31"/>
      <c r="KYS43" s="30"/>
      <c r="KYT43" s="31"/>
      <c r="KYU43" s="30"/>
      <c r="KYV43" s="31"/>
      <c r="KYW43" s="30"/>
      <c r="KYX43" s="31"/>
      <c r="KYY43" s="30"/>
      <c r="KYZ43" s="31"/>
      <c r="KZA43" s="30"/>
      <c r="KZB43" s="31"/>
      <c r="KZC43" s="30"/>
      <c r="KZD43" s="31"/>
      <c r="KZE43" s="30"/>
      <c r="KZF43" s="31"/>
      <c r="KZG43" s="30"/>
      <c r="KZH43" s="31"/>
      <c r="KZI43" s="30"/>
      <c r="KZJ43" s="31"/>
      <c r="KZK43" s="30"/>
      <c r="KZL43" s="31"/>
      <c r="KZM43" s="30"/>
      <c r="KZN43" s="31"/>
      <c r="KZO43" s="30"/>
      <c r="KZP43" s="31"/>
      <c r="KZQ43" s="30"/>
      <c r="KZR43" s="31"/>
      <c r="KZS43" s="30"/>
      <c r="KZT43" s="31"/>
      <c r="KZU43" s="30"/>
      <c r="KZV43" s="31"/>
      <c r="KZW43" s="30"/>
      <c r="KZX43" s="31"/>
      <c r="KZY43" s="30"/>
      <c r="KZZ43" s="31"/>
      <c r="LAA43" s="30"/>
      <c r="LAB43" s="31"/>
      <c r="LAC43" s="30"/>
      <c r="LAD43" s="31"/>
      <c r="LAE43" s="30"/>
      <c r="LAF43" s="31"/>
      <c r="LAG43" s="30"/>
      <c r="LAH43" s="31"/>
      <c r="LAI43" s="30"/>
      <c r="LAJ43" s="31"/>
      <c r="LAK43" s="30"/>
      <c r="LAL43" s="31"/>
      <c r="LAM43" s="30"/>
      <c r="LAN43" s="31"/>
      <c r="LAO43" s="30"/>
      <c r="LAP43" s="31"/>
      <c r="LAQ43" s="30"/>
      <c r="LAR43" s="31"/>
      <c r="LAS43" s="30"/>
      <c r="LAT43" s="31"/>
      <c r="LAU43" s="30"/>
      <c r="LAV43" s="31"/>
      <c r="LAW43" s="30"/>
      <c r="LAX43" s="31"/>
      <c r="LAY43" s="30"/>
      <c r="LAZ43" s="31"/>
      <c r="LBA43" s="30"/>
      <c r="LBB43" s="31"/>
      <c r="LBC43" s="30"/>
      <c r="LBD43" s="31"/>
      <c r="LBE43" s="30"/>
      <c r="LBF43" s="31"/>
      <c r="LBG43" s="30"/>
      <c r="LBH43" s="31"/>
      <c r="LBI43" s="30"/>
      <c r="LBJ43" s="31"/>
      <c r="LBK43" s="30"/>
      <c r="LBL43" s="31"/>
      <c r="LBM43" s="30"/>
      <c r="LBN43" s="31"/>
      <c r="LBO43" s="30"/>
      <c r="LBP43" s="31"/>
      <c r="LBQ43" s="30"/>
      <c r="LBR43" s="31"/>
      <c r="LBS43" s="30"/>
      <c r="LBT43" s="31"/>
      <c r="LBU43" s="30"/>
      <c r="LBV43" s="31"/>
      <c r="LBW43" s="30"/>
      <c r="LBX43" s="31"/>
      <c r="LBY43" s="30"/>
      <c r="LBZ43" s="31"/>
      <c r="LCA43" s="30"/>
      <c r="LCB43" s="31"/>
      <c r="LCC43" s="30"/>
      <c r="LCD43" s="31"/>
      <c r="LCE43" s="30"/>
      <c r="LCF43" s="31"/>
      <c r="LCG43" s="30"/>
      <c r="LCH43" s="31"/>
      <c r="LCI43" s="30"/>
      <c r="LCJ43" s="31"/>
      <c r="LCK43" s="30"/>
      <c r="LCL43" s="31"/>
      <c r="LCM43" s="30"/>
      <c r="LCN43" s="31"/>
      <c r="LCO43" s="30"/>
      <c r="LCP43" s="31"/>
      <c r="LCQ43" s="30"/>
      <c r="LCR43" s="31"/>
      <c r="LCS43" s="30"/>
      <c r="LCT43" s="31"/>
      <c r="LCU43" s="30"/>
      <c r="LCV43" s="31"/>
      <c r="LCW43" s="30"/>
      <c r="LCX43" s="31"/>
      <c r="LCY43" s="30"/>
      <c r="LCZ43" s="31"/>
      <c r="LDA43" s="30"/>
      <c r="LDB43" s="31"/>
      <c r="LDC43" s="30"/>
      <c r="LDD43" s="31"/>
      <c r="LDE43" s="30"/>
      <c r="LDF43" s="31"/>
      <c r="LDG43" s="30"/>
      <c r="LDH43" s="31"/>
      <c r="LDI43" s="30"/>
      <c r="LDJ43" s="31"/>
      <c r="LDK43" s="30"/>
      <c r="LDL43" s="31"/>
      <c r="LDM43" s="30"/>
      <c r="LDN43" s="31"/>
      <c r="LDO43" s="30"/>
      <c r="LDP43" s="31"/>
      <c r="LDQ43" s="30"/>
      <c r="LDR43" s="31"/>
      <c r="LDS43" s="30"/>
      <c r="LDT43" s="31"/>
      <c r="LDU43" s="30"/>
      <c r="LDV43" s="31"/>
      <c r="LDW43" s="30"/>
      <c r="LDX43" s="31"/>
      <c r="LDY43" s="30"/>
      <c r="LDZ43" s="31"/>
      <c r="LEA43" s="30"/>
      <c r="LEB43" s="31"/>
      <c r="LEC43" s="30"/>
      <c r="LED43" s="31"/>
      <c r="LEE43" s="30"/>
      <c r="LEF43" s="31"/>
      <c r="LEG43" s="30"/>
      <c r="LEH43" s="31"/>
      <c r="LEI43" s="30"/>
      <c r="LEJ43" s="31"/>
      <c r="LEK43" s="30"/>
      <c r="LEL43" s="31"/>
      <c r="LEM43" s="30"/>
      <c r="LEN43" s="31"/>
      <c r="LEO43" s="30"/>
      <c r="LEP43" s="31"/>
      <c r="LEQ43" s="30"/>
      <c r="LER43" s="31"/>
      <c r="LES43" s="30"/>
      <c r="LET43" s="31"/>
      <c r="LEU43" s="30"/>
      <c r="LEV43" s="31"/>
      <c r="LEW43" s="30"/>
      <c r="LEX43" s="31"/>
      <c r="LEY43" s="30"/>
      <c r="LEZ43" s="31"/>
      <c r="LFA43" s="30"/>
      <c r="LFB43" s="31"/>
      <c r="LFC43" s="30"/>
      <c r="LFD43" s="31"/>
      <c r="LFE43" s="30"/>
      <c r="LFF43" s="31"/>
      <c r="LFG43" s="30"/>
      <c r="LFH43" s="31"/>
      <c r="LFI43" s="30"/>
      <c r="LFJ43" s="31"/>
      <c r="LFK43" s="30"/>
      <c r="LFL43" s="31"/>
      <c r="LFM43" s="30"/>
      <c r="LFN43" s="31"/>
      <c r="LFO43" s="30"/>
      <c r="LFP43" s="31"/>
      <c r="LFQ43" s="30"/>
      <c r="LFR43" s="31"/>
      <c r="LFS43" s="30"/>
      <c r="LFT43" s="31"/>
      <c r="LFU43" s="30"/>
      <c r="LFV43" s="31"/>
      <c r="LFW43" s="30"/>
      <c r="LFX43" s="31"/>
      <c r="LFY43" s="30"/>
      <c r="LFZ43" s="31"/>
      <c r="LGA43" s="30"/>
      <c r="LGB43" s="31"/>
      <c r="LGC43" s="30"/>
      <c r="LGD43" s="31"/>
      <c r="LGE43" s="30"/>
      <c r="LGF43" s="31"/>
      <c r="LGG43" s="30"/>
      <c r="LGH43" s="31"/>
      <c r="LGI43" s="30"/>
      <c r="LGJ43" s="31"/>
      <c r="LGK43" s="30"/>
      <c r="LGL43" s="31"/>
      <c r="LGM43" s="30"/>
      <c r="LGN43" s="31"/>
      <c r="LGO43" s="30"/>
      <c r="LGP43" s="31"/>
      <c r="LGQ43" s="30"/>
      <c r="LGR43" s="31"/>
      <c r="LGS43" s="30"/>
      <c r="LGT43" s="31"/>
      <c r="LGU43" s="30"/>
      <c r="LGV43" s="31"/>
      <c r="LGW43" s="30"/>
      <c r="LGX43" s="31"/>
      <c r="LGY43" s="30"/>
      <c r="LGZ43" s="31"/>
      <c r="LHA43" s="30"/>
      <c r="LHB43" s="31"/>
      <c r="LHC43" s="30"/>
      <c r="LHD43" s="31"/>
      <c r="LHE43" s="30"/>
      <c r="LHF43" s="31"/>
      <c r="LHG43" s="30"/>
      <c r="LHH43" s="31"/>
      <c r="LHI43" s="30"/>
      <c r="LHJ43" s="31"/>
      <c r="LHK43" s="30"/>
      <c r="LHL43" s="31"/>
      <c r="LHM43" s="30"/>
      <c r="LHN43" s="31"/>
      <c r="LHO43" s="30"/>
      <c r="LHP43" s="31"/>
      <c r="LHQ43" s="30"/>
      <c r="LHR43" s="31"/>
      <c r="LHS43" s="30"/>
      <c r="LHT43" s="31"/>
      <c r="LHU43" s="30"/>
      <c r="LHV43" s="31"/>
      <c r="LHW43" s="30"/>
      <c r="LHX43" s="31"/>
      <c r="LHY43" s="30"/>
      <c r="LHZ43" s="31"/>
      <c r="LIA43" s="30"/>
      <c r="LIB43" s="31"/>
      <c r="LIC43" s="30"/>
      <c r="LID43" s="31"/>
      <c r="LIE43" s="30"/>
      <c r="LIF43" s="31"/>
      <c r="LIG43" s="30"/>
      <c r="LIH43" s="31"/>
      <c r="LII43" s="30"/>
      <c r="LIJ43" s="31"/>
      <c r="LIK43" s="30"/>
      <c r="LIL43" s="31"/>
      <c r="LIM43" s="30"/>
      <c r="LIN43" s="31"/>
      <c r="LIO43" s="30"/>
      <c r="LIP43" s="31"/>
      <c r="LIQ43" s="30"/>
      <c r="LIR43" s="31"/>
      <c r="LIS43" s="30"/>
      <c r="LIT43" s="31"/>
      <c r="LIU43" s="30"/>
      <c r="LIV43" s="31"/>
      <c r="LIW43" s="30"/>
      <c r="LIX43" s="31"/>
      <c r="LIY43" s="30"/>
      <c r="LIZ43" s="31"/>
      <c r="LJA43" s="30"/>
      <c r="LJB43" s="31"/>
      <c r="LJC43" s="30"/>
      <c r="LJD43" s="31"/>
      <c r="LJE43" s="30"/>
      <c r="LJF43" s="31"/>
      <c r="LJG43" s="30"/>
      <c r="LJH43" s="31"/>
      <c r="LJI43" s="30"/>
      <c r="LJJ43" s="31"/>
      <c r="LJK43" s="30"/>
      <c r="LJL43" s="31"/>
      <c r="LJM43" s="30"/>
      <c r="LJN43" s="31"/>
      <c r="LJO43" s="30"/>
      <c r="LJP43" s="31"/>
      <c r="LJQ43" s="30"/>
      <c r="LJR43" s="31"/>
      <c r="LJS43" s="30"/>
      <c r="LJT43" s="31"/>
      <c r="LJU43" s="30"/>
      <c r="LJV43" s="31"/>
      <c r="LJW43" s="30"/>
      <c r="LJX43" s="31"/>
      <c r="LJY43" s="30"/>
      <c r="LJZ43" s="31"/>
      <c r="LKA43" s="30"/>
      <c r="LKB43" s="31"/>
      <c r="LKC43" s="30"/>
      <c r="LKD43" s="31"/>
      <c r="LKE43" s="30"/>
      <c r="LKF43" s="31"/>
      <c r="LKG43" s="30"/>
      <c r="LKH43" s="31"/>
      <c r="LKI43" s="30"/>
      <c r="LKJ43" s="31"/>
      <c r="LKK43" s="30"/>
      <c r="LKL43" s="31"/>
      <c r="LKM43" s="30"/>
      <c r="LKN43" s="31"/>
      <c r="LKO43" s="30"/>
      <c r="LKP43" s="31"/>
      <c r="LKQ43" s="30"/>
      <c r="LKR43" s="31"/>
      <c r="LKS43" s="30"/>
      <c r="LKT43" s="31"/>
      <c r="LKU43" s="30"/>
      <c r="LKV43" s="31"/>
      <c r="LKW43" s="30"/>
      <c r="LKX43" s="31"/>
      <c r="LKY43" s="30"/>
      <c r="LKZ43" s="31"/>
      <c r="LLA43" s="30"/>
      <c r="LLB43" s="31"/>
      <c r="LLC43" s="30"/>
      <c r="LLD43" s="31"/>
      <c r="LLE43" s="30"/>
      <c r="LLF43" s="31"/>
      <c r="LLG43" s="30"/>
      <c r="LLH43" s="31"/>
      <c r="LLI43" s="30"/>
      <c r="LLJ43" s="31"/>
      <c r="LLK43" s="30"/>
      <c r="LLL43" s="31"/>
      <c r="LLM43" s="30"/>
      <c r="LLN43" s="31"/>
      <c r="LLO43" s="30"/>
      <c r="LLP43" s="31"/>
      <c r="LLQ43" s="30"/>
      <c r="LLR43" s="31"/>
      <c r="LLS43" s="30"/>
      <c r="LLT43" s="31"/>
      <c r="LLU43" s="30"/>
      <c r="LLV43" s="31"/>
      <c r="LLW43" s="30"/>
      <c r="LLX43" s="31"/>
      <c r="LLY43" s="30"/>
      <c r="LLZ43" s="31"/>
      <c r="LMA43" s="30"/>
      <c r="LMB43" s="31"/>
      <c r="LMC43" s="30"/>
      <c r="LMD43" s="31"/>
      <c r="LME43" s="30"/>
      <c r="LMF43" s="31"/>
      <c r="LMG43" s="30"/>
      <c r="LMH43" s="31"/>
      <c r="LMI43" s="30"/>
      <c r="LMJ43" s="31"/>
      <c r="LMK43" s="30"/>
      <c r="LML43" s="31"/>
      <c r="LMM43" s="30"/>
      <c r="LMN43" s="31"/>
      <c r="LMO43" s="30"/>
      <c r="LMP43" s="31"/>
      <c r="LMQ43" s="30"/>
      <c r="LMR43" s="31"/>
      <c r="LMS43" s="30"/>
      <c r="LMT43" s="31"/>
      <c r="LMU43" s="30"/>
      <c r="LMV43" s="31"/>
      <c r="LMW43" s="30"/>
      <c r="LMX43" s="31"/>
      <c r="LMY43" s="30"/>
      <c r="LMZ43" s="31"/>
      <c r="LNA43" s="30"/>
      <c r="LNB43" s="31"/>
      <c r="LNC43" s="30"/>
      <c r="LND43" s="31"/>
      <c r="LNE43" s="30"/>
      <c r="LNF43" s="31"/>
      <c r="LNG43" s="30"/>
      <c r="LNH43" s="31"/>
      <c r="LNI43" s="30"/>
      <c r="LNJ43" s="31"/>
      <c r="LNK43" s="30"/>
      <c r="LNL43" s="31"/>
      <c r="LNM43" s="30"/>
      <c r="LNN43" s="31"/>
      <c r="LNO43" s="30"/>
      <c r="LNP43" s="31"/>
      <c r="LNQ43" s="30"/>
      <c r="LNR43" s="31"/>
      <c r="LNS43" s="30"/>
      <c r="LNT43" s="31"/>
      <c r="LNU43" s="30"/>
      <c r="LNV43" s="31"/>
      <c r="LNW43" s="30"/>
      <c r="LNX43" s="31"/>
      <c r="LNY43" s="30"/>
      <c r="LNZ43" s="31"/>
      <c r="LOA43" s="30"/>
      <c r="LOB43" s="31"/>
      <c r="LOC43" s="30"/>
      <c r="LOD43" s="31"/>
      <c r="LOE43" s="30"/>
      <c r="LOF43" s="31"/>
      <c r="LOG43" s="30"/>
      <c r="LOH43" s="31"/>
      <c r="LOI43" s="30"/>
      <c r="LOJ43" s="31"/>
      <c r="LOK43" s="30"/>
      <c r="LOL43" s="31"/>
      <c r="LOM43" s="30"/>
      <c r="LON43" s="31"/>
      <c r="LOO43" s="30"/>
      <c r="LOP43" s="31"/>
      <c r="LOQ43" s="30"/>
      <c r="LOR43" s="31"/>
      <c r="LOS43" s="30"/>
      <c r="LOT43" s="31"/>
      <c r="LOU43" s="30"/>
      <c r="LOV43" s="31"/>
      <c r="LOW43" s="30"/>
      <c r="LOX43" s="31"/>
      <c r="LOY43" s="30"/>
      <c r="LOZ43" s="31"/>
      <c r="LPA43" s="30"/>
      <c r="LPB43" s="31"/>
      <c r="LPC43" s="30"/>
      <c r="LPD43" s="31"/>
      <c r="LPE43" s="30"/>
      <c r="LPF43" s="31"/>
      <c r="LPG43" s="30"/>
      <c r="LPH43" s="31"/>
      <c r="LPI43" s="30"/>
      <c r="LPJ43" s="31"/>
      <c r="LPK43" s="30"/>
      <c r="LPL43" s="31"/>
      <c r="LPM43" s="30"/>
      <c r="LPN43" s="31"/>
      <c r="LPO43" s="30"/>
      <c r="LPP43" s="31"/>
      <c r="LPQ43" s="30"/>
      <c r="LPR43" s="31"/>
      <c r="LPS43" s="30"/>
      <c r="LPT43" s="31"/>
      <c r="LPU43" s="30"/>
      <c r="LPV43" s="31"/>
      <c r="LPW43" s="30"/>
      <c r="LPX43" s="31"/>
      <c r="LPY43" s="30"/>
      <c r="LPZ43" s="31"/>
      <c r="LQA43" s="30"/>
      <c r="LQB43" s="31"/>
      <c r="LQC43" s="30"/>
      <c r="LQD43" s="31"/>
      <c r="LQE43" s="30"/>
      <c r="LQF43" s="31"/>
      <c r="LQG43" s="30"/>
      <c r="LQH43" s="31"/>
      <c r="LQI43" s="30"/>
      <c r="LQJ43" s="31"/>
      <c r="LQK43" s="30"/>
      <c r="LQL43" s="31"/>
      <c r="LQM43" s="30"/>
      <c r="LQN43" s="31"/>
      <c r="LQO43" s="30"/>
      <c r="LQP43" s="31"/>
      <c r="LQQ43" s="30"/>
      <c r="LQR43" s="31"/>
      <c r="LQS43" s="30"/>
      <c r="LQT43" s="31"/>
      <c r="LQU43" s="30"/>
      <c r="LQV43" s="31"/>
      <c r="LQW43" s="30"/>
      <c r="LQX43" s="31"/>
      <c r="LQY43" s="30"/>
      <c r="LQZ43" s="31"/>
      <c r="LRA43" s="30"/>
      <c r="LRB43" s="31"/>
      <c r="LRC43" s="30"/>
      <c r="LRD43" s="31"/>
      <c r="LRE43" s="30"/>
      <c r="LRF43" s="31"/>
      <c r="LRG43" s="30"/>
      <c r="LRH43" s="31"/>
      <c r="LRI43" s="30"/>
      <c r="LRJ43" s="31"/>
      <c r="LRK43" s="30"/>
      <c r="LRL43" s="31"/>
      <c r="LRM43" s="30"/>
      <c r="LRN43" s="31"/>
      <c r="LRO43" s="30"/>
      <c r="LRP43" s="31"/>
      <c r="LRQ43" s="30"/>
      <c r="LRR43" s="31"/>
      <c r="LRS43" s="30"/>
      <c r="LRT43" s="31"/>
      <c r="LRU43" s="30"/>
      <c r="LRV43" s="31"/>
      <c r="LRW43" s="30"/>
      <c r="LRX43" s="31"/>
      <c r="LRY43" s="30"/>
      <c r="LRZ43" s="31"/>
      <c r="LSA43" s="30"/>
      <c r="LSB43" s="31"/>
      <c r="LSC43" s="30"/>
      <c r="LSD43" s="31"/>
      <c r="LSE43" s="30"/>
      <c r="LSF43" s="31"/>
      <c r="LSG43" s="30"/>
      <c r="LSH43" s="31"/>
      <c r="LSI43" s="30"/>
      <c r="LSJ43" s="31"/>
      <c r="LSK43" s="30"/>
      <c r="LSL43" s="31"/>
      <c r="LSM43" s="30"/>
      <c r="LSN43" s="31"/>
      <c r="LSO43" s="30"/>
      <c r="LSP43" s="31"/>
      <c r="LSQ43" s="30"/>
      <c r="LSR43" s="31"/>
      <c r="LSS43" s="30"/>
      <c r="LST43" s="31"/>
      <c r="LSU43" s="30"/>
      <c r="LSV43" s="31"/>
      <c r="LSW43" s="30"/>
      <c r="LSX43" s="31"/>
      <c r="LSY43" s="30"/>
      <c r="LSZ43" s="31"/>
      <c r="LTA43" s="30"/>
      <c r="LTB43" s="31"/>
      <c r="LTC43" s="30"/>
      <c r="LTD43" s="31"/>
      <c r="LTE43" s="30"/>
      <c r="LTF43" s="31"/>
      <c r="LTG43" s="30"/>
      <c r="LTH43" s="31"/>
      <c r="LTI43" s="30"/>
      <c r="LTJ43" s="31"/>
      <c r="LTK43" s="30"/>
      <c r="LTL43" s="31"/>
      <c r="LTM43" s="30"/>
      <c r="LTN43" s="31"/>
      <c r="LTO43" s="30"/>
      <c r="LTP43" s="31"/>
      <c r="LTQ43" s="30"/>
      <c r="LTR43" s="31"/>
      <c r="LTS43" s="30"/>
      <c r="LTT43" s="31"/>
      <c r="LTU43" s="30"/>
      <c r="LTV43" s="31"/>
      <c r="LTW43" s="30"/>
      <c r="LTX43" s="31"/>
      <c r="LTY43" s="30"/>
      <c r="LTZ43" s="31"/>
      <c r="LUA43" s="30"/>
      <c r="LUB43" s="31"/>
      <c r="LUC43" s="30"/>
      <c r="LUD43" s="31"/>
      <c r="LUE43" s="30"/>
      <c r="LUF43" s="31"/>
      <c r="LUG43" s="30"/>
      <c r="LUH43" s="31"/>
      <c r="LUI43" s="30"/>
      <c r="LUJ43" s="31"/>
      <c r="LUK43" s="30"/>
      <c r="LUL43" s="31"/>
      <c r="LUM43" s="30"/>
      <c r="LUN43" s="31"/>
      <c r="LUO43" s="30"/>
      <c r="LUP43" s="31"/>
      <c r="LUQ43" s="30"/>
      <c r="LUR43" s="31"/>
      <c r="LUS43" s="30"/>
      <c r="LUT43" s="31"/>
      <c r="LUU43" s="30"/>
      <c r="LUV43" s="31"/>
      <c r="LUW43" s="30"/>
      <c r="LUX43" s="31"/>
      <c r="LUY43" s="30"/>
      <c r="LUZ43" s="31"/>
      <c r="LVA43" s="30"/>
      <c r="LVB43" s="31"/>
      <c r="LVC43" s="30"/>
      <c r="LVD43" s="31"/>
      <c r="LVE43" s="30"/>
      <c r="LVF43" s="31"/>
      <c r="LVG43" s="30"/>
      <c r="LVH43" s="31"/>
      <c r="LVI43" s="30"/>
      <c r="LVJ43" s="31"/>
      <c r="LVK43" s="30"/>
      <c r="LVL43" s="31"/>
      <c r="LVM43" s="30"/>
      <c r="LVN43" s="31"/>
      <c r="LVO43" s="30"/>
      <c r="LVP43" s="31"/>
      <c r="LVQ43" s="30"/>
      <c r="LVR43" s="31"/>
      <c r="LVS43" s="30"/>
      <c r="LVT43" s="31"/>
      <c r="LVU43" s="30"/>
      <c r="LVV43" s="31"/>
      <c r="LVW43" s="30"/>
      <c r="LVX43" s="31"/>
      <c r="LVY43" s="30"/>
      <c r="LVZ43" s="31"/>
      <c r="LWA43" s="30"/>
      <c r="LWB43" s="31"/>
      <c r="LWC43" s="30"/>
      <c r="LWD43" s="31"/>
      <c r="LWE43" s="30"/>
      <c r="LWF43" s="31"/>
      <c r="LWG43" s="30"/>
      <c r="LWH43" s="31"/>
      <c r="LWI43" s="30"/>
      <c r="LWJ43" s="31"/>
      <c r="LWK43" s="30"/>
      <c r="LWL43" s="31"/>
      <c r="LWM43" s="30"/>
      <c r="LWN43" s="31"/>
      <c r="LWO43" s="30"/>
      <c r="LWP43" s="31"/>
      <c r="LWQ43" s="30"/>
      <c r="LWR43" s="31"/>
      <c r="LWS43" s="30"/>
      <c r="LWT43" s="31"/>
      <c r="LWU43" s="30"/>
      <c r="LWV43" s="31"/>
      <c r="LWW43" s="30"/>
      <c r="LWX43" s="31"/>
      <c r="LWY43" s="30"/>
      <c r="LWZ43" s="31"/>
      <c r="LXA43" s="30"/>
      <c r="LXB43" s="31"/>
      <c r="LXC43" s="30"/>
      <c r="LXD43" s="31"/>
      <c r="LXE43" s="30"/>
      <c r="LXF43" s="31"/>
      <c r="LXG43" s="30"/>
      <c r="LXH43" s="31"/>
      <c r="LXI43" s="30"/>
      <c r="LXJ43" s="31"/>
      <c r="LXK43" s="30"/>
      <c r="LXL43" s="31"/>
      <c r="LXM43" s="30"/>
      <c r="LXN43" s="31"/>
      <c r="LXO43" s="30"/>
      <c r="LXP43" s="31"/>
      <c r="LXQ43" s="30"/>
      <c r="LXR43" s="31"/>
      <c r="LXS43" s="30"/>
      <c r="LXT43" s="31"/>
      <c r="LXU43" s="30"/>
      <c r="LXV43" s="31"/>
      <c r="LXW43" s="30"/>
      <c r="LXX43" s="31"/>
      <c r="LXY43" s="30"/>
      <c r="LXZ43" s="31"/>
      <c r="LYA43" s="30"/>
      <c r="LYB43" s="31"/>
      <c r="LYC43" s="30"/>
      <c r="LYD43" s="31"/>
      <c r="LYE43" s="30"/>
      <c r="LYF43" s="31"/>
      <c r="LYG43" s="30"/>
      <c r="LYH43" s="31"/>
      <c r="LYI43" s="30"/>
      <c r="LYJ43" s="31"/>
      <c r="LYK43" s="30"/>
      <c r="LYL43" s="31"/>
      <c r="LYM43" s="30"/>
      <c r="LYN43" s="31"/>
      <c r="LYO43" s="30"/>
      <c r="LYP43" s="31"/>
      <c r="LYQ43" s="30"/>
      <c r="LYR43" s="31"/>
      <c r="LYS43" s="30"/>
      <c r="LYT43" s="31"/>
      <c r="LYU43" s="30"/>
      <c r="LYV43" s="31"/>
      <c r="LYW43" s="30"/>
      <c r="LYX43" s="31"/>
      <c r="LYY43" s="30"/>
      <c r="LYZ43" s="31"/>
      <c r="LZA43" s="30"/>
      <c r="LZB43" s="31"/>
      <c r="LZC43" s="30"/>
      <c r="LZD43" s="31"/>
      <c r="LZE43" s="30"/>
      <c r="LZF43" s="31"/>
      <c r="LZG43" s="30"/>
      <c r="LZH43" s="31"/>
      <c r="LZI43" s="30"/>
      <c r="LZJ43" s="31"/>
      <c r="LZK43" s="30"/>
      <c r="LZL43" s="31"/>
      <c r="LZM43" s="30"/>
      <c r="LZN43" s="31"/>
      <c r="LZO43" s="30"/>
      <c r="LZP43" s="31"/>
      <c r="LZQ43" s="30"/>
      <c r="LZR43" s="31"/>
      <c r="LZS43" s="30"/>
      <c r="LZT43" s="31"/>
      <c r="LZU43" s="30"/>
      <c r="LZV43" s="31"/>
      <c r="LZW43" s="30"/>
      <c r="LZX43" s="31"/>
      <c r="LZY43" s="30"/>
      <c r="LZZ43" s="31"/>
      <c r="MAA43" s="30"/>
      <c r="MAB43" s="31"/>
      <c r="MAC43" s="30"/>
      <c r="MAD43" s="31"/>
      <c r="MAE43" s="30"/>
      <c r="MAF43" s="31"/>
      <c r="MAG43" s="30"/>
      <c r="MAH43" s="31"/>
      <c r="MAI43" s="30"/>
      <c r="MAJ43" s="31"/>
      <c r="MAK43" s="30"/>
      <c r="MAL43" s="31"/>
      <c r="MAM43" s="30"/>
      <c r="MAN43" s="31"/>
      <c r="MAO43" s="30"/>
      <c r="MAP43" s="31"/>
      <c r="MAQ43" s="30"/>
      <c r="MAR43" s="31"/>
      <c r="MAS43" s="30"/>
      <c r="MAT43" s="31"/>
      <c r="MAU43" s="30"/>
      <c r="MAV43" s="31"/>
      <c r="MAW43" s="30"/>
      <c r="MAX43" s="31"/>
      <c r="MAY43" s="30"/>
      <c r="MAZ43" s="31"/>
      <c r="MBA43" s="30"/>
      <c r="MBB43" s="31"/>
      <c r="MBC43" s="30"/>
      <c r="MBD43" s="31"/>
      <c r="MBE43" s="30"/>
      <c r="MBF43" s="31"/>
      <c r="MBG43" s="30"/>
      <c r="MBH43" s="31"/>
      <c r="MBI43" s="30"/>
      <c r="MBJ43" s="31"/>
      <c r="MBK43" s="30"/>
      <c r="MBL43" s="31"/>
      <c r="MBM43" s="30"/>
      <c r="MBN43" s="31"/>
      <c r="MBO43" s="30"/>
      <c r="MBP43" s="31"/>
      <c r="MBQ43" s="30"/>
      <c r="MBR43" s="31"/>
      <c r="MBS43" s="30"/>
      <c r="MBT43" s="31"/>
      <c r="MBU43" s="30"/>
      <c r="MBV43" s="31"/>
      <c r="MBW43" s="30"/>
      <c r="MBX43" s="31"/>
      <c r="MBY43" s="30"/>
      <c r="MBZ43" s="31"/>
      <c r="MCA43" s="30"/>
      <c r="MCB43" s="31"/>
      <c r="MCC43" s="30"/>
      <c r="MCD43" s="31"/>
      <c r="MCE43" s="30"/>
      <c r="MCF43" s="31"/>
      <c r="MCG43" s="30"/>
      <c r="MCH43" s="31"/>
      <c r="MCI43" s="30"/>
      <c r="MCJ43" s="31"/>
      <c r="MCK43" s="30"/>
      <c r="MCL43" s="31"/>
      <c r="MCM43" s="30"/>
      <c r="MCN43" s="31"/>
      <c r="MCO43" s="30"/>
      <c r="MCP43" s="31"/>
      <c r="MCQ43" s="30"/>
      <c r="MCR43" s="31"/>
      <c r="MCS43" s="30"/>
      <c r="MCT43" s="31"/>
      <c r="MCU43" s="30"/>
      <c r="MCV43" s="31"/>
      <c r="MCW43" s="30"/>
      <c r="MCX43" s="31"/>
      <c r="MCY43" s="30"/>
      <c r="MCZ43" s="31"/>
      <c r="MDA43" s="30"/>
      <c r="MDB43" s="31"/>
      <c r="MDC43" s="30"/>
      <c r="MDD43" s="31"/>
      <c r="MDE43" s="30"/>
      <c r="MDF43" s="31"/>
      <c r="MDG43" s="30"/>
      <c r="MDH43" s="31"/>
      <c r="MDI43" s="30"/>
      <c r="MDJ43" s="31"/>
      <c r="MDK43" s="30"/>
      <c r="MDL43" s="31"/>
      <c r="MDM43" s="30"/>
      <c r="MDN43" s="31"/>
      <c r="MDO43" s="30"/>
      <c r="MDP43" s="31"/>
      <c r="MDQ43" s="30"/>
      <c r="MDR43" s="31"/>
      <c r="MDS43" s="30"/>
      <c r="MDT43" s="31"/>
      <c r="MDU43" s="30"/>
      <c r="MDV43" s="31"/>
      <c r="MDW43" s="30"/>
      <c r="MDX43" s="31"/>
      <c r="MDY43" s="30"/>
      <c r="MDZ43" s="31"/>
      <c r="MEA43" s="30"/>
      <c r="MEB43" s="31"/>
      <c r="MEC43" s="30"/>
      <c r="MED43" s="31"/>
      <c r="MEE43" s="30"/>
      <c r="MEF43" s="31"/>
      <c r="MEG43" s="30"/>
      <c r="MEH43" s="31"/>
      <c r="MEI43" s="30"/>
      <c r="MEJ43" s="31"/>
      <c r="MEK43" s="30"/>
      <c r="MEL43" s="31"/>
      <c r="MEM43" s="30"/>
      <c r="MEN43" s="31"/>
      <c r="MEO43" s="30"/>
      <c r="MEP43" s="31"/>
      <c r="MEQ43" s="30"/>
      <c r="MER43" s="31"/>
      <c r="MES43" s="30"/>
      <c r="MET43" s="31"/>
      <c r="MEU43" s="30"/>
      <c r="MEV43" s="31"/>
      <c r="MEW43" s="30"/>
      <c r="MEX43" s="31"/>
      <c r="MEY43" s="30"/>
      <c r="MEZ43" s="31"/>
      <c r="MFA43" s="30"/>
      <c r="MFB43" s="31"/>
      <c r="MFC43" s="30"/>
      <c r="MFD43" s="31"/>
      <c r="MFE43" s="30"/>
      <c r="MFF43" s="31"/>
      <c r="MFG43" s="30"/>
      <c r="MFH43" s="31"/>
      <c r="MFI43" s="30"/>
      <c r="MFJ43" s="31"/>
      <c r="MFK43" s="30"/>
      <c r="MFL43" s="31"/>
      <c r="MFM43" s="30"/>
      <c r="MFN43" s="31"/>
      <c r="MFO43" s="30"/>
      <c r="MFP43" s="31"/>
      <c r="MFQ43" s="30"/>
      <c r="MFR43" s="31"/>
      <c r="MFS43" s="30"/>
      <c r="MFT43" s="31"/>
      <c r="MFU43" s="30"/>
      <c r="MFV43" s="31"/>
      <c r="MFW43" s="30"/>
      <c r="MFX43" s="31"/>
      <c r="MFY43" s="30"/>
      <c r="MFZ43" s="31"/>
      <c r="MGA43" s="30"/>
      <c r="MGB43" s="31"/>
      <c r="MGC43" s="30"/>
      <c r="MGD43" s="31"/>
      <c r="MGE43" s="30"/>
      <c r="MGF43" s="31"/>
      <c r="MGG43" s="30"/>
      <c r="MGH43" s="31"/>
      <c r="MGI43" s="30"/>
      <c r="MGJ43" s="31"/>
      <c r="MGK43" s="30"/>
      <c r="MGL43" s="31"/>
      <c r="MGM43" s="30"/>
      <c r="MGN43" s="31"/>
      <c r="MGO43" s="30"/>
      <c r="MGP43" s="31"/>
      <c r="MGQ43" s="30"/>
      <c r="MGR43" s="31"/>
      <c r="MGS43" s="30"/>
      <c r="MGT43" s="31"/>
      <c r="MGU43" s="30"/>
      <c r="MGV43" s="31"/>
      <c r="MGW43" s="30"/>
      <c r="MGX43" s="31"/>
      <c r="MGY43" s="30"/>
      <c r="MGZ43" s="31"/>
      <c r="MHA43" s="30"/>
      <c r="MHB43" s="31"/>
      <c r="MHC43" s="30"/>
      <c r="MHD43" s="31"/>
      <c r="MHE43" s="30"/>
      <c r="MHF43" s="31"/>
      <c r="MHG43" s="30"/>
      <c r="MHH43" s="31"/>
      <c r="MHI43" s="30"/>
      <c r="MHJ43" s="31"/>
      <c r="MHK43" s="30"/>
      <c r="MHL43" s="31"/>
      <c r="MHM43" s="30"/>
      <c r="MHN43" s="31"/>
      <c r="MHO43" s="30"/>
      <c r="MHP43" s="31"/>
      <c r="MHQ43" s="30"/>
      <c r="MHR43" s="31"/>
      <c r="MHS43" s="30"/>
      <c r="MHT43" s="31"/>
      <c r="MHU43" s="30"/>
      <c r="MHV43" s="31"/>
      <c r="MHW43" s="30"/>
      <c r="MHX43" s="31"/>
      <c r="MHY43" s="30"/>
      <c r="MHZ43" s="31"/>
      <c r="MIA43" s="30"/>
      <c r="MIB43" s="31"/>
      <c r="MIC43" s="30"/>
      <c r="MID43" s="31"/>
      <c r="MIE43" s="30"/>
      <c r="MIF43" s="31"/>
      <c r="MIG43" s="30"/>
      <c r="MIH43" s="31"/>
      <c r="MII43" s="30"/>
      <c r="MIJ43" s="31"/>
      <c r="MIK43" s="30"/>
      <c r="MIL43" s="31"/>
      <c r="MIM43" s="30"/>
      <c r="MIN43" s="31"/>
      <c r="MIO43" s="30"/>
      <c r="MIP43" s="31"/>
      <c r="MIQ43" s="30"/>
      <c r="MIR43" s="31"/>
      <c r="MIS43" s="30"/>
      <c r="MIT43" s="31"/>
      <c r="MIU43" s="30"/>
      <c r="MIV43" s="31"/>
      <c r="MIW43" s="30"/>
      <c r="MIX43" s="31"/>
      <c r="MIY43" s="30"/>
      <c r="MIZ43" s="31"/>
      <c r="MJA43" s="30"/>
      <c r="MJB43" s="31"/>
      <c r="MJC43" s="30"/>
      <c r="MJD43" s="31"/>
      <c r="MJE43" s="30"/>
      <c r="MJF43" s="31"/>
      <c r="MJG43" s="30"/>
      <c r="MJH43" s="31"/>
      <c r="MJI43" s="30"/>
      <c r="MJJ43" s="31"/>
      <c r="MJK43" s="30"/>
      <c r="MJL43" s="31"/>
      <c r="MJM43" s="30"/>
      <c r="MJN43" s="31"/>
      <c r="MJO43" s="30"/>
      <c r="MJP43" s="31"/>
      <c r="MJQ43" s="30"/>
      <c r="MJR43" s="31"/>
      <c r="MJS43" s="30"/>
      <c r="MJT43" s="31"/>
      <c r="MJU43" s="30"/>
      <c r="MJV43" s="31"/>
      <c r="MJW43" s="30"/>
      <c r="MJX43" s="31"/>
      <c r="MJY43" s="30"/>
      <c r="MJZ43" s="31"/>
      <c r="MKA43" s="30"/>
      <c r="MKB43" s="31"/>
      <c r="MKC43" s="30"/>
      <c r="MKD43" s="31"/>
      <c r="MKE43" s="30"/>
      <c r="MKF43" s="31"/>
      <c r="MKG43" s="30"/>
      <c r="MKH43" s="31"/>
      <c r="MKI43" s="30"/>
      <c r="MKJ43" s="31"/>
      <c r="MKK43" s="30"/>
      <c r="MKL43" s="31"/>
      <c r="MKM43" s="30"/>
      <c r="MKN43" s="31"/>
      <c r="MKO43" s="30"/>
      <c r="MKP43" s="31"/>
      <c r="MKQ43" s="30"/>
      <c r="MKR43" s="31"/>
      <c r="MKS43" s="30"/>
      <c r="MKT43" s="31"/>
      <c r="MKU43" s="30"/>
      <c r="MKV43" s="31"/>
      <c r="MKW43" s="30"/>
      <c r="MKX43" s="31"/>
      <c r="MKY43" s="30"/>
      <c r="MKZ43" s="31"/>
      <c r="MLA43" s="30"/>
      <c r="MLB43" s="31"/>
      <c r="MLC43" s="30"/>
      <c r="MLD43" s="31"/>
      <c r="MLE43" s="30"/>
      <c r="MLF43" s="31"/>
      <c r="MLG43" s="30"/>
      <c r="MLH43" s="31"/>
      <c r="MLI43" s="30"/>
      <c r="MLJ43" s="31"/>
      <c r="MLK43" s="30"/>
      <c r="MLL43" s="31"/>
      <c r="MLM43" s="30"/>
      <c r="MLN43" s="31"/>
      <c r="MLO43" s="30"/>
      <c r="MLP43" s="31"/>
      <c r="MLQ43" s="30"/>
      <c r="MLR43" s="31"/>
      <c r="MLS43" s="30"/>
      <c r="MLT43" s="31"/>
      <c r="MLU43" s="30"/>
      <c r="MLV43" s="31"/>
      <c r="MLW43" s="30"/>
      <c r="MLX43" s="31"/>
      <c r="MLY43" s="30"/>
      <c r="MLZ43" s="31"/>
      <c r="MMA43" s="30"/>
      <c r="MMB43" s="31"/>
      <c r="MMC43" s="30"/>
      <c r="MMD43" s="31"/>
      <c r="MME43" s="30"/>
      <c r="MMF43" s="31"/>
      <c r="MMG43" s="30"/>
      <c r="MMH43" s="31"/>
      <c r="MMI43" s="30"/>
      <c r="MMJ43" s="31"/>
      <c r="MMK43" s="30"/>
      <c r="MML43" s="31"/>
      <c r="MMM43" s="30"/>
      <c r="MMN43" s="31"/>
      <c r="MMO43" s="30"/>
      <c r="MMP43" s="31"/>
      <c r="MMQ43" s="30"/>
      <c r="MMR43" s="31"/>
      <c r="MMS43" s="30"/>
      <c r="MMT43" s="31"/>
      <c r="MMU43" s="30"/>
      <c r="MMV43" s="31"/>
      <c r="MMW43" s="30"/>
      <c r="MMX43" s="31"/>
      <c r="MMY43" s="30"/>
      <c r="MMZ43" s="31"/>
      <c r="MNA43" s="30"/>
      <c r="MNB43" s="31"/>
      <c r="MNC43" s="30"/>
      <c r="MND43" s="31"/>
      <c r="MNE43" s="30"/>
      <c r="MNF43" s="31"/>
      <c r="MNG43" s="30"/>
      <c r="MNH43" s="31"/>
      <c r="MNI43" s="30"/>
      <c r="MNJ43" s="31"/>
      <c r="MNK43" s="30"/>
      <c r="MNL43" s="31"/>
      <c r="MNM43" s="30"/>
      <c r="MNN43" s="31"/>
      <c r="MNO43" s="30"/>
      <c r="MNP43" s="31"/>
      <c r="MNQ43" s="30"/>
      <c r="MNR43" s="31"/>
      <c r="MNS43" s="30"/>
      <c r="MNT43" s="31"/>
      <c r="MNU43" s="30"/>
      <c r="MNV43" s="31"/>
      <c r="MNW43" s="30"/>
      <c r="MNX43" s="31"/>
      <c r="MNY43" s="30"/>
      <c r="MNZ43" s="31"/>
      <c r="MOA43" s="30"/>
      <c r="MOB43" s="31"/>
      <c r="MOC43" s="30"/>
      <c r="MOD43" s="31"/>
      <c r="MOE43" s="30"/>
      <c r="MOF43" s="31"/>
      <c r="MOG43" s="30"/>
      <c r="MOH43" s="31"/>
      <c r="MOI43" s="30"/>
      <c r="MOJ43" s="31"/>
      <c r="MOK43" s="30"/>
      <c r="MOL43" s="31"/>
      <c r="MOM43" s="30"/>
      <c r="MON43" s="31"/>
      <c r="MOO43" s="30"/>
      <c r="MOP43" s="31"/>
      <c r="MOQ43" s="30"/>
      <c r="MOR43" s="31"/>
      <c r="MOS43" s="30"/>
      <c r="MOT43" s="31"/>
      <c r="MOU43" s="30"/>
      <c r="MOV43" s="31"/>
      <c r="MOW43" s="30"/>
      <c r="MOX43" s="31"/>
      <c r="MOY43" s="30"/>
      <c r="MOZ43" s="31"/>
      <c r="MPA43" s="30"/>
      <c r="MPB43" s="31"/>
      <c r="MPC43" s="30"/>
      <c r="MPD43" s="31"/>
      <c r="MPE43" s="30"/>
      <c r="MPF43" s="31"/>
      <c r="MPG43" s="30"/>
      <c r="MPH43" s="31"/>
      <c r="MPI43" s="30"/>
      <c r="MPJ43" s="31"/>
      <c r="MPK43" s="30"/>
      <c r="MPL43" s="31"/>
      <c r="MPM43" s="30"/>
      <c r="MPN43" s="31"/>
      <c r="MPO43" s="30"/>
      <c r="MPP43" s="31"/>
      <c r="MPQ43" s="30"/>
      <c r="MPR43" s="31"/>
      <c r="MPS43" s="30"/>
      <c r="MPT43" s="31"/>
      <c r="MPU43" s="30"/>
      <c r="MPV43" s="31"/>
      <c r="MPW43" s="30"/>
      <c r="MPX43" s="31"/>
      <c r="MPY43" s="30"/>
      <c r="MPZ43" s="31"/>
      <c r="MQA43" s="30"/>
      <c r="MQB43" s="31"/>
      <c r="MQC43" s="30"/>
      <c r="MQD43" s="31"/>
      <c r="MQE43" s="30"/>
      <c r="MQF43" s="31"/>
      <c r="MQG43" s="30"/>
      <c r="MQH43" s="31"/>
      <c r="MQI43" s="30"/>
      <c r="MQJ43" s="31"/>
      <c r="MQK43" s="30"/>
      <c r="MQL43" s="31"/>
      <c r="MQM43" s="30"/>
      <c r="MQN43" s="31"/>
      <c r="MQO43" s="30"/>
      <c r="MQP43" s="31"/>
      <c r="MQQ43" s="30"/>
      <c r="MQR43" s="31"/>
      <c r="MQS43" s="30"/>
      <c r="MQT43" s="31"/>
      <c r="MQU43" s="30"/>
      <c r="MQV43" s="31"/>
      <c r="MQW43" s="30"/>
      <c r="MQX43" s="31"/>
      <c r="MQY43" s="30"/>
      <c r="MQZ43" s="31"/>
      <c r="MRA43" s="30"/>
      <c r="MRB43" s="31"/>
      <c r="MRC43" s="30"/>
      <c r="MRD43" s="31"/>
      <c r="MRE43" s="30"/>
      <c r="MRF43" s="31"/>
      <c r="MRG43" s="30"/>
      <c r="MRH43" s="31"/>
      <c r="MRI43" s="30"/>
      <c r="MRJ43" s="31"/>
      <c r="MRK43" s="30"/>
      <c r="MRL43" s="31"/>
      <c r="MRM43" s="30"/>
      <c r="MRN43" s="31"/>
      <c r="MRO43" s="30"/>
      <c r="MRP43" s="31"/>
      <c r="MRQ43" s="30"/>
      <c r="MRR43" s="31"/>
      <c r="MRS43" s="30"/>
      <c r="MRT43" s="31"/>
      <c r="MRU43" s="30"/>
      <c r="MRV43" s="31"/>
      <c r="MRW43" s="30"/>
      <c r="MRX43" s="31"/>
      <c r="MRY43" s="30"/>
      <c r="MRZ43" s="31"/>
      <c r="MSA43" s="30"/>
      <c r="MSB43" s="31"/>
      <c r="MSC43" s="30"/>
      <c r="MSD43" s="31"/>
      <c r="MSE43" s="30"/>
      <c r="MSF43" s="31"/>
      <c r="MSG43" s="30"/>
      <c r="MSH43" s="31"/>
      <c r="MSI43" s="30"/>
      <c r="MSJ43" s="31"/>
      <c r="MSK43" s="30"/>
      <c r="MSL43" s="31"/>
      <c r="MSM43" s="30"/>
      <c r="MSN43" s="31"/>
      <c r="MSO43" s="30"/>
      <c r="MSP43" s="31"/>
      <c r="MSQ43" s="30"/>
      <c r="MSR43" s="31"/>
      <c r="MSS43" s="30"/>
      <c r="MST43" s="31"/>
      <c r="MSU43" s="30"/>
      <c r="MSV43" s="31"/>
      <c r="MSW43" s="30"/>
      <c r="MSX43" s="31"/>
      <c r="MSY43" s="30"/>
      <c r="MSZ43" s="31"/>
      <c r="MTA43" s="30"/>
      <c r="MTB43" s="31"/>
      <c r="MTC43" s="30"/>
      <c r="MTD43" s="31"/>
      <c r="MTE43" s="30"/>
      <c r="MTF43" s="31"/>
      <c r="MTG43" s="30"/>
      <c r="MTH43" s="31"/>
      <c r="MTI43" s="30"/>
      <c r="MTJ43" s="31"/>
      <c r="MTK43" s="30"/>
      <c r="MTL43" s="31"/>
      <c r="MTM43" s="30"/>
      <c r="MTN43" s="31"/>
      <c r="MTO43" s="30"/>
      <c r="MTP43" s="31"/>
      <c r="MTQ43" s="30"/>
      <c r="MTR43" s="31"/>
      <c r="MTS43" s="30"/>
      <c r="MTT43" s="31"/>
      <c r="MTU43" s="30"/>
      <c r="MTV43" s="31"/>
      <c r="MTW43" s="30"/>
      <c r="MTX43" s="31"/>
      <c r="MTY43" s="30"/>
      <c r="MTZ43" s="31"/>
      <c r="MUA43" s="30"/>
      <c r="MUB43" s="31"/>
      <c r="MUC43" s="30"/>
      <c r="MUD43" s="31"/>
      <c r="MUE43" s="30"/>
      <c r="MUF43" s="31"/>
      <c r="MUG43" s="30"/>
      <c r="MUH43" s="31"/>
      <c r="MUI43" s="30"/>
      <c r="MUJ43" s="31"/>
      <c r="MUK43" s="30"/>
      <c r="MUL43" s="31"/>
      <c r="MUM43" s="30"/>
      <c r="MUN43" s="31"/>
      <c r="MUO43" s="30"/>
      <c r="MUP43" s="31"/>
      <c r="MUQ43" s="30"/>
      <c r="MUR43" s="31"/>
      <c r="MUS43" s="30"/>
      <c r="MUT43" s="31"/>
      <c r="MUU43" s="30"/>
      <c r="MUV43" s="31"/>
      <c r="MUW43" s="30"/>
      <c r="MUX43" s="31"/>
      <c r="MUY43" s="30"/>
      <c r="MUZ43" s="31"/>
      <c r="MVA43" s="30"/>
      <c r="MVB43" s="31"/>
      <c r="MVC43" s="30"/>
      <c r="MVD43" s="31"/>
      <c r="MVE43" s="30"/>
      <c r="MVF43" s="31"/>
      <c r="MVG43" s="30"/>
      <c r="MVH43" s="31"/>
      <c r="MVI43" s="30"/>
      <c r="MVJ43" s="31"/>
      <c r="MVK43" s="30"/>
      <c r="MVL43" s="31"/>
      <c r="MVM43" s="30"/>
      <c r="MVN43" s="31"/>
      <c r="MVO43" s="30"/>
      <c r="MVP43" s="31"/>
      <c r="MVQ43" s="30"/>
      <c r="MVR43" s="31"/>
      <c r="MVS43" s="30"/>
      <c r="MVT43" s="31"/>
      <c r="MVU43" s="30"/>
      <c r="MVV43" s="31"/>
      <c r="MVW43" s="30"/>
      <c r="MVX43" s="31"/>
      <c r="MVY43" s="30"/>
      <c r="MVZ43" s="31"/>
      <c r="MWA43" s="30"/>
      <c r="MWB43" s="31"/>
      <c r="MWC43" s="30"/>
      <c r="MWD43" s="31"/>
      <c r="MWE43" s="30"/>
      <c r="MWF43" s="31"/>
      <c r="MWG43" s="30"/>
      <c r="MWH43" s="31"/>
      <c r="MWI43" s="30"/>
      <c r="MWJ43" s="31"/>
      <c r="MWK43" s="30"/>
      <c r="MWL43" s="31"/>
      <c r="MWM43" s="30"/>
      <c r="MWN43" s="31"/>
      <c r="MWO43" s="30"/>
      <c r="MWP43" s="31"/>
      <c r="MWQ43" s="30"/>
      <c r="MWR43" s="31"/>
      <c r="MWS43" s="30"/>
      <c r="MWT43" s="31"/>
      <c r="MWU43" s="30"/>
      <c r="MWV43" s="31"/>
      <c r="MWW43" s="30"/>
      <c r="MWX43" s="31"/>
      <c r="MWY43" s="30"/>
      <c r="MWZ43" s="31"/>
      <c r="MXA43" s="30"/>
      <c r="MXB43" s="31"/>
      <c r="MXC43" s="30"/>
      <c r="MXD43" s="31"/>
      <c r="MXE43" s="30"/>
      <c r="MXF43" s="31"/>
      <c r="MXG43" s="30"/>
      <c r="MXH43" s="31"/>
      <c r="MXI43" s="30"/>
      <c r="MXJ43" s="31"/>
      <c r="MXK43" s="30"/>
      <c r="MXL43" s="31"/>
      <c r="MXM43" s="30"/>
      <c r="MXN43" s="31"/>
      <c r="MXO43" s="30"/>
      <c r="MXP43" s="31"/>
      <c r="MXQ43" s="30"/>
      <c r="MXR43" s="31"/>
      <c r="MXS43" s="30"/>
      <c r="MXT43" s="31"/>
      <c r="MXU43" s="30"/>
      <c r="MXV43" s="31"/>
      <c r="MXW43" s="30"/>
      <c r="MXX43" s="31"/>
      <c r="MXY43" s="30"/>
      <c r="MXZ43" s="31"/>
      <c r="MYA43" s="30"/>
      <c r="MYB43" s="31"/>
      <c r="MYC43" s="30"/>
      <c r="MYD43" s="31"/>
      <c r="MYE43" s="30"/>
      <c r="MYF43" s="31"/>
      <c r="MYG43" s="30"/>
      <c r="MYH43" s="31"/>
      <c r="MYI43" s="30"/>
      <c r="MYJ43" s="31"/>
      <c r="MYK43" s="30"/>
      <c r="MYL43" s="31"/>
      <c r="MYM43" s="30"/>
      <c r="MYN43" s="31"/>
      <c r="MYO43" s="30"/>
      <c r="MYP43" s="31"/>
      <c r="MYQ43" s="30"/>
      <c r="MYR43" s="31"/>
      <c r="MYS43" s="30"/>
      <c r="MYT43" s="31"/>
      <c r="MYU43" s="30"/>
      <c r="MYV43" s="31"/>
      <c r="MYW43" s="30"/>
      <c r="MYX43" s="31"/>
      <c r="MYY43" s="30"/>
      <c r="MYZ43" s="31"/>
      <c r="MZA43" s="30"/>
      <c r="MZB43" s="31"/>
      <c r="MZC43" s="30"/>
      <c r="MZD43" s="31"/>
      <c r="MZE43" s="30"/>
      <c r="MZF43" s="31"/>
      <c r="MZG43" s="30"/>
      <c r="MZH43" s="31"/>
      <c r="MZI43" s="30"/>
      <c r="MZJ43" s="31"/>
      <c r="MZK43" s="30"/>
      <c r="MZL43" s="31"/>
      <c r="MZM43" s="30"/>
      <c r="MZN43" s="31"/>
      <c r="MZO43" s="30"/>
      <c r="MZP43" s="31"/>
      <c r="MZQ43" s="30"/>
      <c r="MZR43" s="31"/>
      <c r="MZS43" s="30"/>
      <c r="MZT43" s="31"/>
      <c r="MZU43" s="30"/>
      <c r="MZV43" s="31"/>
      <c r="MZW43" s="30"/>
      <c r="MZX43" s="31"/>
      <c r="MZY43" s="30"/>
      <c r="MZZ43" s="31"/>
      <c r="NAA43" s="30"/>
      <c r="NAB43" s="31"/>
      <c r="NAC43" s="30"/>
      <c r="NAD43" s="31"/>
      <c r="NAE43" s="30"/>
      <c r="NAF43" s="31"/>
      <c r="NAG43" s="30"/>
      <c r="NAH43" s="31"/>
      <c r="NAI43" s="30"/>
      <c r="NAJ43" s="31"/>
      <c r="NAK43" s="30"/>
      <c r="NAL43" s="31"/>
      <c r="NAM43" s="30"/>
      <c r="NAN43" s="31"/>
      <c r="NAO43" s="30"/>
      <c r="NAP43" s="31"/>
      <c r="NAQ43" s="30"/>
      <c r="NAR43" s="31"/>
      <c r="NAS43" s="30"/>
      <c r="NAT43" s="31"/>
      <c r="NAU43" s="30"/>
      <c r="NAV43" s="31"/>
      <c r="NAW43" s="30"/>
      <c r="NAX43" s="31"/>
      <c r="NAY43" s="30"/>
      <c r="NAZ43" s="31"/>
      <c r="NBA43" s="30"/>
      <c r="NBB43" s="31"/>
      <c r="NBC43" s="30"/>
      <c r="NBD43" s="31"/>
      <c r="NBE43" s="30"/>
      <c r="NBF43" s="31"/>
      <c r="NBG43" s="30"/>
      <c r="NBH43" s="31"/>
      <c r="NBI43" s="30"/>
      <c r="NBJ43" s="31"/>
      <c r="NBK43" s="30"/>
      <c r="NBL43" s="31"/>
      <c r="NBM43" s="30"/>
      <c r="NBN43" s="31"/>
      <c r="NBO43" s="30"/>
      <c r="NBP43" s="31"/>
      <c r="NBQ43" s="30"/>
      <c r="NBR43" s="31"/>
      <c r="NBS43" s="30"/>
      <c r="NBT43" s="31"/>
      <c r="NBU43" s="30"/>
      <c r="NBV43" s="31"/>
      <c r="NBW43" s="30"/>
      <c r="NBX43" s="31"/>
      <c r="NBY43" s="30"/>
      <c r="NBZ43" s="31"/>
      <c r="NCA43" s="30"/>
      <c r="NCB43" s="31"/>
      <c r="NCC43" s="30"/>
      <c r="NCD43" s="31"/>
      <c r="NCE43" s="30"/>
      <c r="NCF43" s="31"/>
      <c r="NCG43" s="30"/>
      <c r="NCH43" s="31"/>
      <c r="NCI43" s="30"/>
      <c r="NCJ43" s="31"/>
      <c r="NCK43" s="30"/>
      <c r="NCL43" s="31"/>
      <c r="NCM43" s="30"/>
      <c r="NCN43" s="31"/>
      <c r="NCO43" s="30"/>
      <c r="NCP43" s="31"/>
      <c r="NCQ43" s="30"/>
      <c r="NCR43" s="31"/>
      <c r="NCS43" s="30"/>
      <c r="NCT43" s="31"/>
      <c r="NCU43" s="30"/>
      <c r="NCV43" s="31"/>
      <c r="NCW43" s="30"/>
      <c r="NCX43" s="31"/>
      <c r="NCY43" s="30"/>
      <c r="NCZ43" s="31"/>
      <c r="NDA43" s="30"/>
      <c r="NDB43" s="31"/>
      <c r="NDC43" s="30"/>
      <c r="NDD43" s="31"/>
      <c r="NDE43" s="30"/>
      <c r="NDF43" s="31"/>
      <c r="NDG43" s="30"/>
      <c r="NDH43" s="31"/>
      <c r="NDI43" s="30"/>
      <c r="NDJ43" s="31"/>
      <c r="NDK43" s="30"/>
      <c r="NDL43" s="31"/>
      <c r="NDM43" s="30"/>
      <c r="NDN43" s="31"/>
      <c r="NDO43" s="30"/>
      <c r="NDP43" s="31"/>
      <c r="NDQ43" s="30"/>
      <c r="NDR43" s="31"/>
      <c r="NDS43" s="30"/>
      <c r="NDT43" s="31"/>
      <c r="NDU43" s="30"/>
      <c r="NDV43" s="31"/>
      <c r="NDW43" s="30"/>
      <c r="NDX43" s="31"/>
      <c r="NDY43" s="30"/>
      <c r="NDZ43" s="31"/>
      <c r="NEA43" s="30"/>
      <c r="NEB43" s="31"/>
      <c r="NEC43" s="30"/>
      <c r="NED43" s="31"/>
      <c r="NEE43" s="30"/>
      <c r="NEF43" s="31"/>
      <c r="NEG43" s="30"/>
      <c r="NEH43" s="31"/>
      <c r="NEI43" s="30"/>
      <c r="NEJ43" s="31"/>
      <c r="NEK43" s="30"/>
      <c r="NEL43" s="31"/>
      <c r="NEM43" s="30"/>
      <c r="NEN43" s="31"/>
      <c r="NEO43" s="30"/>
      <c r="NEP43" s="31"/>
      <c r="NEQ43" s="30"/>
      <c r="NER43" s="31"/>
      <c r="NES43" s="30"/>
      <c r="NET43" s="31"/>
      <c r="NEU43" s="30"/>
      <c r="NEV43" s="31"/>
      <c r="NEW43" s="30"/>
      <c r="NEX43" s="31"/>
      <c r="NEY43" s="30"/>
      <c r="NEZ43" s="31"/>
      <c r="NFA43" s="30"/>
      <c r="NFB43" s="31"/>
      <c r="NFC43" s="30"/>
      <c r="NFD43" s="31"/>
      <c r="NFE43" s="30"/>
      <c r="NFF43" s="31"/>
      <c r="NFG43" s="30"/>
      <c r="NFH43" s="31"/>
      <c r="NFI43" s="30"/>
      <c r="NFJ43" s="31"/>
      <c r="NFK43" s="30"/>
      <c r="NFL43" s="31"/>
      <c r="NFM43" s="30"/>
      <c r="NFN43" s="31"/>
      <c r="NFO43" s="30"/>
      <c r="NFP43" s="31"/>
      <c r="NFQ43" s="30"/>
      <c r="NFR43" s="31"/>
      <c r="NFS43" s="30"/>
      <c r="NFT43" s="31"/>
      <c r="NFU43" s="30"/>
      <c r="NFV43" s="31"/>
      <c r="NFW43" s="30"/>
      <c r="NFX43" s="31"/>
      <c r="NFY43" s="30"/>
      <c r="NFZ43" s="31"/>
      <c r="NGA43" s="30"/>
      <c r="NGB43" s="31"/>
      <c r="NGC43" s="30"/>
      <c r="NGD43" s="31"/>
      <c r="NGE43" s="30"/>
      <c r="NGF43" s="31"/>
      <c r="NGG43" s="30"/>
      <c r="NGH43" s="31"/>
      <c r="NGI43" s="30"/>
      <c r="NGJ43" s="31"/>
      <c r="NGK43" s="30"/>
      <c r="NGL43" s="31"/>
      <c r="NGM43" s="30"/>
      <c r="NGN43" s="31"/>
      <c r="NGO43" s="30"/>
      <c r="NGP43" s="31"/>
      <c r="NGQ43" s="30"/>
      <c r="NGR43" s="31"/>
      <c r="NGS43" s="30"/>
      <c r="NGT43" s="31"/>
      <c r="NGU43" s="30"/>
      <c r="NGV43" s="31"/>
      <c r="NGW43" s="30"/>
      <c r="NGX43" s="31"/>
      <c r="NGY43" s="30"/>
      <c r="NGZ43" s="31"/>
      <c r="NHA43" s="30"/>
      <c r="NHB43" s="31"/>
      <c r="NHC43" s="30"/>
      <c r="NHD43" s="31"/>
      <c r="NHE43" s="30"/>
      <c r="NHF43" s="31"/>
      <c r="NHG43" s="30"/>
      <c r="NHH43" s="31"/>
      <c r="NHI43" s="30"/>
      <c r="NHJ43" s="31"/>
      <c r="NHK43" s="30"/>
      <c r="NHL43" s="31"/>
      <c r="NHM43" s="30"/>
      <c r="NHN43" s="31"/>
      <c r="NHO43" s="30"/>
      <c r="NHP43" s="31"/>
      <c r="NHQ43" s="30"/>
      <c r="NHR43" s="31"/>
      <c r="NHS43" s="30"/>
      <c r="NHT43" s="31"/>
      <c r="NHU43" s="30"/>
      <c r="NHV43" s="31"/>
      <c r="NHW43" s="30"/>
      <c r="NHX43" s="31"/>
      <c r="NHY43" s="30"/>
      <c r="NHZ43" s="31"/>
      <c r="NIA43" s="30"/>
      <c r="NIB43" s="31"/>
      <c r="NIC43" s="30"/>
      <c r="NID43" s="31"/>
      <c r="NIE43" s="30"/>
      <c r="NIF43" s="31"/>
      <c r="NIG43" s="30"/>
      <c r="NIH43" s="31"/>
      <c r="NII43" s="30"/>
      <c r="NIJ43" s="31"/>
      <c r="NIK43" s="30"/>
      <c r="NIL43" s="31"/>
      <c r="NIM43" s="30"/>
      <c r="NIN43" s="31"/>
      <c r="NIO43" s="30"/>
      <c r="NIP43" s="31"/>
      <c r="NIQ43" s="30"/>
      <c r="NIR43" s="31"/>
      <c r="NIS43" s="30"/>
      <c r="NIT43" s="31"/>
      <c r="NIU43" s="30"/>
      <c r="NIV43" s="31"/>
      <c r="NIW43" s="30"/>
      <c r="NIX43" s="31"/>
      <c r="NIY43" s="30"/>
      <c r="NIZ43" s="31"/>
      <c r="NJA43" s="30"/>
      <c r="NJB43" s="31"/>
      <c r="NJC43" s="30"/>
      <c r="NJD43" s="31"/>
      <c r="NJE43" s="30"/>
      <c r="NJF43" s="31"/>
      <c r="NJG43" s="30"/>
      <c r="NJH43" s="31"/>
      <c r="NJI43" s="30"/>
      <c r="NJJ43" s="31"/>
      <c r="NJK43" s="30"/>
      <c r="NJL43" s="31"/>
      <c r="NJM43" s="30"/>
      <c r="NJN43" s="31"/>
      <c r="NJO43" s="30"/>
      <c r="NJP43" s="31"/>
      <c r="NJQ43" s="30"/>
      <c r="NJR43" s="31"/>
      <c r="NJS43" s="30"/>
      <c r="NJT43" s="31"/>
      <c r="NJU43" s="30"/>
      <c r="NJV43" s="31"/>
      <c r="NJW43" s="30"/>
      <c r="NJX43" s="31"/>
      <c r="NJY43" s="30"/>
      <c r="NJZ43" s="31"/>
      <c r="NKA43" s="30"/>
      <c r="NKB43" s="31"/>
      <c r="NKC43" s="30"/>
      <c r="NKD43" s="31"/>
      <c r="NKE43" s="30"/>
      <c r="NKF43" s="31"/>
      <c r="NKG43" s="30"/>
      <c r="NKH43" s="31"/>
      <c r="NKI43" s="30"/>
      <c r="NKJ43" s="31"/>
      <c r="NKK43" s="30"/>
      <c r="NKL43" s="31"/>
      <c r="NKM43" s="30"/>
      <c r="NKN43" s="31"/>
      <c r="NKO43" s="30"/>
      <c r="NKP43" s="31"/>
      <c r="NKQ43" s="30"/>
      <c r="NKR43" s="31"/>
      <c r="NKS43" s="30"/>
      <c r="NKT43" s="31"/>
      <c r="NKU43" s="30"/>
      <c r="NKV43" s="31"/>
      <c r="NKW43" s="30"/>
      <c r="NKX43" s="31"/>
      <c r="NKY43" s="30"/>
      <c r="NKZ43" s="31"/>
      <c r="NLA43" s="30"/>
      <c r="NLB43" s="31"/>
      <c r="NLC43" s="30"/>
      <c r="NLD43" s="31"/>
      <c r="NLE43" s="30"/>
      <c r="NLF43" s="31"/>
      <c r="NLG43" s="30"/>
      <c r="NLH43" s="31"/>
      <c r="NLI43" s="30"/>
      <c r="NLJ43" s="31"/>
      <c r="NLK43" s="30"/>
      <c r="NLL43" s="31"/>
      <c r="NLM43" s="30"/>
      <c r="NLN43" s="31"/>
      <c r="NLO43" s="30"/>
      <c r="NLP43" s="31"/>
      <c r="NLQ43" s="30"/>
      <c r="NLR43" s="31"/>
      <c r="NLS43" s="30"/>
      <c r="NLT43" s="31"/>
      <c r="NLU43" s="30"/>
      <c r="NLV43" s="31"/>
      <c r="NLW43" s="30"/>
      <c r="NLX43" s="31"/>
      <c r="NLY43" s="30"/>
      <c r="NLZ43" s="31"/>
      <c r="NMA43" s="30"/>
      <c r="NMB43" s="31"/>
      <c r="NMC43" s="30"/>
      <c r="NMD43" s="31"/>
      <c r="NME43" s="30"/>
      <c r="NMF43" s="31"/>
      <c r="NMG43" s="30"/>
      <c r="NMH43" s="31"/>
      <c r="NMI43" s="30"/>
      <c r="NMJ43" s="31"/>
      <c r="NMK43" s="30"/>
      <c r="NML43" s="31"/>
      <c r="NMM43" s="30"/>
      <c r="NMN43" s="31"/>
      <c r="NMO43" s="30"/>
      <c r="NMP43" s="31"/>
      <c r="NMQ43" s="30"/>
      <c r="NMR43" s="31"/>
      <c r="NMS43" s="30"/>
      <c r="NMT43" s="31"/>
      <c r="NMU43" s="30"/>
      <c r="NMV43" s="31"/>
      <c r="NMW43" s="30"/>
      <c r="NMX43" s="31"/>
      <c r="NMY43" s="30"/>
      <c r="NMZ43" s="31"/>
      <c r="NNA43" s="30"/>
      <c r="NNB43" s="31"/>
      <c r="NNC43" s="30"/>
      <c r="NND43" s="31"/>
      <c r="NNE43" s="30"/>
      <c r="NNF43" s="31"/>
      <c r="NNG43" s="30"/>
      <c r="NNH43" s="31"/>
      <c r="NNI43" s="30"/>
      <c r="NNJ43" s="31"/>
      <c r="NNK43" s="30"/>
      <c r="NNL43" s="31"/>
      <c r="NNM43" s="30"/>
      <c r="NNN43" s="31"/>
      <c r="NNO43" s="30"/>
      <c r="NNP43" s="31"/>
      <c r="NNQ43" s="30"/>
      <c r="NNR43" s="31"/>
      <c r="NNS43" s="30"/>
      <c r="NNT43" s="31"/>
      <c r="NNU43" s="30"/>
      <c r="NNV43" s="31"/>
      <c r="NNW43" s="30"/>
      <c r="NNX43" s="31"/>
      <c r="NNY43" s="30"/>
      <c r="NNZ43" s="31"/>
      <c r="NOA43" s="30"/>
      <c r="NOB43" s="31"/>
      <c r="NOC43" s="30"/>
      <c r="NOD43" s="31"/>
      <c r="NOE43" s="30"/>
      <c r="NOF43" s="31"/>
      <c r="NOG43" s="30"/>
      <c r="NOH43" s="31"/>
      <c r="NOI43" s="30"/>
      <c r="NOJ43" s="31"/>
      <c r="NOK43" s="30"/>
      <c r="NOL43" s="31"/>
      <c r="NOM43" s="30"/>
      <c r="NON43" s="31"/>
      <c r="NOO43" s="30"/>
      <c r="NOP43" s="31"/>
      <c r="NOQ43" s="30"/>
      <c r="NOR43" s="31"/>
      <c r="NOS43" s="30"/>
      <c r="NOT43" s="31"/>
      <c r="NOU43" s="30"/>
      <c r="NOV43" s="31"/>
      <c r="NOW43" s="30"/>
      <c r="NOX43" s="31"/>
      <c r="NOY43" s="30"/>
      <c r="NOZ43" s="31"/>
      <c r="NPA43" s="30"/>
      <c r="NPB43" s="31"/>
      <c r="NPC43" s="30"/>
      <c r="NPD43" s="31"/>
      <c r="NPE43" s="30"/>
      <c r="NPF43" s="31"/>
      <c r="NPG43" s="30"/>
      <c r="NPH43" s="31"/>
      <c r="NPI43" s="30"/>
      <c r="NPJ43" s="31"/>
      <c r="NPK43" s="30"/>
      <c r="NPL43" s="31"/>
      <c r="NPM43" s="30"/>
      <c r="NPN43" s="31"/>
      <c r="NPO43" s="30"/>
      <c r="NPP43" s="31"/>
      <c r="NPQ43" s="30"/>
      <c r="NPR43" s="31"/>
      <c r="NPS43" s="30"/>
      <c r="NPT43" s="31"/>
      <c r="NPU43" s="30"/>
      <c r="NPV43" s="31"/>
      <c r="NPW43" s="30"/>
      <c r="NPX43" s="31"/>
      <c r="NPY43" s="30"/>
      <c r="NPZ43" s="31"/>
      <c r="NQA43" s="30"/>
      <c r="NQB43" s="31"/>
      <c r="NQC43" s="30"/>
      <c r="NQD43" s="31"/>
      <c r="NQE43" s="30"/>
      <c r="NQF43" s="31"/>
      <c r="NQG43" s="30"/>
      <c r="NQH43" s="31"/>
      <c r="NQI43" s="30"/>
      <c r="NQJ43" s="31"/>
      <c r="NQK43" s="30"/>
      <c r="NQL43" s="31"/>
      <c r="NQM43" s="30"/>
      <c r="NQN43" s="31"/>
      <c r="NQO43" s="30"/>
      <c r="NQP43" s="31"/>
      <c r="NQQ43" s="30"/>
      <c r="NQR43" s="31"/>
      <c r="NQS43" s="30"/>
      <c r="NQT43" s="31"/>
      <c r="NQU43" s="30"/>
      <c r="NQV43" s="31"/>
      <c r="NQW43" s="30"/>
      <c r="NQX43" s="31"/>
      <c r="NQY43" s="30"/>
      <c r="NQZ43" s="31"/>
      <c r="NRA43" s="30"/>
      <c r="NRB43" s="31"/>
      <c r="NRC43" s="30"/>
      <c r="NRD43" s="31"/>
      <c r="NRE43" s="30"/>
      <c r="NRF43" s="31"/>
      <c r="NRG43" s="30"/>
      <c r="NRH43" s="31"/>
      <c r="NRI43" s="30"/>
      <c r="NRJ43" s="31"/>
      <c r="NRK43" s="30"/>
      <c r="NRL43" s="31"/>
      <c r="NRM43" s="30"/>
      <c r="NRN43" s="31"/>
      <c r="NRO43" s="30"/>
      <c r="NRP43" s="31"/>
      <c r="NRQ43" s="30"/>
      <c r="NRR43" s="31"/>
      <c r="NRS43" s="30"/>
      <c r="NRT43" s="31"/>
      <c r="NRU43" s="30"/>
      <c r="NRV43" s="31"/>
      <c r="NRW43" s="30"/>
      <c r="NRX43" s="31"/>
      <c r="NRY43" s="30"/>
      <c r="NRZ43" s="31"/>
      <c r="NSA43" s="30"/>
      <c r="NSB43" s="31"/>
      <c r="NSC43" s="30"/>
      <c r="NSD43" s="31"/>
      <c r="NSE43" s="30"/>
      <c r="NSF43" s="31"/>
      <c r="NSG43" s="30"/>
      <c r="NSH43" s="31"/>
      <c r="NSI43" s="30"/>
      <c r="NSJ43" s="31"/>
      <c r="NSK43" s="30"/>
      <c r="NSL43" s="31"/>
      <c r="NSM43" s="30"/>
      <c r="NSN43" s="31"/>
      <c r="NSO43" s="30"/>
      <c r="NSP43" s="31"/>
      <c r="NSQ43" s="30"/>
      <c r="NSR43" s="31"/>
      <c r="NSS43" s="30"/>
      <c r="NST43" s="31"/>
      <c r="NSU43" s="30"/>
      <c r="NSV43" s="31"/>
      <c r="NSW43" s="30"/>
      <c r="NSX43" s="31"/>
      <c r="NSY43" s="30"/>
      <c r="NSZ43" s="31"/>
      <c r="NTA43" s="30"/>
      <c r="NTB43" s="31"/>
      <c r="NTC43" s="30"/>
      <c r="NTD43" s="31"/>
      <c r="NTE43" s="30"/>
      <c r="NTF43" s="31"/>
      <c r="NTG43" s="30"/>
      <c r="NTH43" s="31"/>
      <c r="NTI43" s="30"/>
      <c r="NTJ43" s="31"/>
      <c r="NTK43" s="30"/>
      <c r="NTL43" s="31"/>
      <c r="NTM43" s="30"/>
      <c r="NTN43" s="31"/>
      <c r="NTO43" s="30"/>
      <c r="NTP43" s="31"/>
      <c r="NTQ43" s="30"/>
      <c r="NTR43" s="31"/>
      <c r="NTS43" s="30"/>
      <c r="NTT43" s="31"/>
      <c r="NTU43" s="30"/>
      <c r="NTV43" s="31"/>
      <c r="NTW43" s="30"/>
      <c r="NTX43" s="31"/>
      <c r="NTY43" s="30"/>
      <c r="NTZ43" s="31"/>
      <c r="NUA43" s="30"/>
      <c r="NUB43" s="31"/>
      <c r="NUC43" s="30"/>
      <c r="NUD43" s="31"/>
      <c r="NUE43" s="30"/>
      <c r="NUF43" s="31"/>
      <c r="NUG43" s="30"/>
      <c r="NUH43" s="31"/>
      <c r="NUI43" s="30"/>
      <c r="NUJ43" s="31"/>
      <c r="NUK43" s="30"/>
      <c r="NUL43" s="31"/>
      <c r="NUM43" s="30"/>
      <c r="NUN43" s="31"/>
      <c r="NUO43" s="30"/>
      <c r="NUP43" s="31"/>
      <c r="NUQ43" s="30"/>
      <c r="NUR43" s="31"/>
      <c r="NUS43" s="30"/>
      <c r="NUT43" s="31"/>
      <c r="NUU43" s="30"/>
      <c r="NUV43" s="31"/>
      <c r="NUW43" s="30"/>
      <c r="NUX43" s="31"/>
      <c r="NUY43" s="30"/>
      <c r="NUZ43" s="31"/>
      <c r="NVA43" s="30"/>
      <c r="NVB43" s="31"/>
      <c r="NVC43" s="30"/>
      <c r="NVD43" s="31"/>
      <c r="NVE43" s="30"/>
      <c r="NVF43" s="31"/>
      <c r="NVG43" s="30"/>
      <c r="NVH43" s="31"/>
      <c r="NVI43" s="30"/>
      <c r="NVJ43" s="31"/>
      <c r="NVK43" s="30"/>
      <c r="NVL43" s="31"/>
      <c r="NVM43" s="30"/>
      <c r="NVN43" s="31"/>
      <c r="NVO43" s="30"/>
      <c r="NVP43" s="31"/>
      <c r="NVQ43" s="30"/>
      <c r="NVR43" s="31"/>
      <c r="NVS43" s="30"/>
      <c r="NVT43" s="31"/>
      <c r="NVU43" s="30"/>
      <c r="NVV43" s="31"/>
      <c r="NVW43" s="30"/>
      <c r="NVX43" s="31"/>
      <c r="NVY43" s="30"/>
      <c r="NVZ43" s="31"/>
      <c r="NWA43" s="30"/>
      <c r="NWB43" s="31"/>
      <c r="NWC43" s="30"/>
      <c r="NWD43" s="31"/>
      <c r="NWE43" s="30"/>
      <c r="NWF43" s="31"/>
      <c r="NWG43" s="30"/>
      <c r="NWH43" s="31"/>
      <c r="NWI43" s="30"/>
      <c r="NWJ43" s="31"/>
      <c r="NWK43" s="30"/>
      <c r="NWL43" s="31"/>
      <c r="NWM43" s="30"/>
      <c r="NWN43" s="31"/>
      <c r="NWO43" s="30"/>
      <c r="NWP43" s="31"/>
      <c r="NWQ43" s="30"/>
      <c r="NWR43" s="31"/>
      <c r="NWS43" s="30"/>
      <c r="NWT43" s="31"/>
      <c r="NWU43" s="30"/>
      <c r="NWV43" s="31"/>
      <c r="NWW43" s="30"/>
      <c r="NWX43" s="31"/>
      <c r="NWY43" s="30"/>
      <c r="NWZ43" s="31"/>
      <c r="NXA43" s="30"/>
      <c r="NXB43" s="31"/>
      <c r="NXC43" s="30"/>
      <c r="NXD43" s="31"/>
      <c r="NXE43" s="30"/>
      <c r="NXF43" s="31"/>
      <c r="NXG43" s="30"/>
      <c r="NXH43" s="31"/>
      <c r="NXI43" s="30"/>
      <c r="NXJ43" s="31"/>
      <c r="NXK43" s="30"/>
      <c r="NXL43" s="31"/>
      <c r="NXM43" s="30"/>
      <c r="NXN43" s="31"/>
      <c r="NXO43" s="30"/>
      <c r="NXP43" s="31"/>
      <c r="NXQ43" s="30"/>
      <c r="NXR43" s="31"/>
      <c r="NXS43" s="30"/>
      <c r="NXT43" s="31"/>
      <c r="NXU43" s="30"/>
      <c r="NXV43" s="31"/>
      <c r="NXW43" s="30"/>
      <c r="NXX43" s="31"/>
      <c r="NXY43" s="30"/>
      <c r="NXZ43" s="31"/>
      <c r="NYA43" s="30"/>
      <c r="NYB43" s="31"/>
      <c r="NYC43" s="30"/>
      <c r="NYD43" s="31"/>
      <c r="NYE43" s="30"/>
      <c r="NYF43" s="31"/>
      <c r="NYG43" s="30"/>
      <c r="NYH43" s="31"/>
      <c r="NYI43" s="30"/>
      <c r="NYJ43" s="31"/>
      <c r="NYK43" s="30"/>
      <c r="NYL43" s="31"/>
      <c r="NYM43" s="30"/>
      <c r="NYN43" s="31"/>
      <c r="NYO43" s="30"/>
      <c r="NYP43" s="31"/>
      <c r="NYQ43" s="30"/>
      <c r="NYR43" s="31"/>
      <c r="NYS43" s="30"/>
      <c r="NYT43" s="31"/>
      <c r="NYU43" s="30"/>
      <c r="NYV43" s="31"/>
      <c r="NYW43" s="30"/>
      <c r="NYX43" s="31"/>
      <c r="NYY43" s="30"/>
      <c r="NYZ43" s="31"/>
      <c r="NZA43" s="30"/>
      <c r="NZB43" s="31"/>
      <c r="NZC43" s="30"/>
      <c r="NZD43" s="31"/>
      <c r="NZE43" s="30"/>
      <c r="NZF43" s="31"/>
      <c r="NZG43" s="30"/>
      <c r="NZH43" s="31"/>
      <c r="NZI43" s="30"/>
      <c r="NZJ43" s="31"/>
      <c r="NZK43" s="30"/>
      <c r="NZL43" s="31"/>
      <c r="NZM43" s="30"/>
      <c r="NZN43" s="31"/>
      <c r="NZO43" s="30"/>
      <c r="NZP43" s="31"/>
      <c r="NZQ43" s="30"/>
      <c r="NZR43" s="31"/>
      <c r="NZS43" s="30"/>
      <c r="NZT43" s="31"/>
      <c r="NZU43" s="30"/>
      <c r="NZV43" s="31"/>
      <c r="NZW43" s="30"/>
      <c r="NZX43" s="31"/>
      <c r="NZY43" s="30"/>
      <c r="NZZ43" s="31"/>
      <c r="OAA43" s="30"/>
      <c r="OAB43" s="31"/>
      <c r="OAC43" s="30"/>
      <c r="OAD43" s="31"/>
      <c r="OAE43" s="30"/>
      <c r="OAF43" s="31"/>
      <c r="OAG43" s="30"/>
      <c r="OAH43" s="31"/>
      <c r="OAI43" s="30"/>
      <c r="OAJ43" s="31"/>
      <c r="OAK43" s="30"/>
      <c r="OAL43" s="31"/>
      <c r="OAM43" s="30"/>
      <c r="OAN43" s="31"/>
      <c r="OAO43" s="30"/>
      <c r="OAP43" s="31"/>
      <c r="OAQ43" s="30"/>
      <c r="OAR43" s="31"/>
      <c r="OAS43" s="30"/>
      <c r="OAT43" s="31"/>
      <c r="OAU43" s="30"/>
      <c r="OAV43" s="31"/>
      <c r="OAW43" s="30"/>
      <c r="OAX43" s="31"/>
      <c r="OAY43" s="30"/>
      <c r="OAZ43" s="31"/>
      <c r="OBA43" s="30"/>
      <c r="OBB43" s="31"/>
      <c r="OBC43" s="30"/>
      <c r="OBD43" s="31"/>
      <c r="OBE43" s="30"/>
      <c r="OBF43" s="31"/>
      <c r="OBG43" s="30"/>
      <c r="OBH43" s="31"/>
      <c r="OBI43" s="30"/>
      <c r="OBJ43" s="31"/>
      <c r="OBK43" s="30"/>
      <c r="OBL43" s="31"/>
      <c r="OBM43" s="30"/>
      <c r="OBN43" s="31"/>
      <c r="OBO43" s="30"/>
      <c r="OBP43" s="31"/>
      <c r="OBQ43" s="30"/>
      <c r="OBR43" s="31"/>
      <c r="OBS43" s="30"/>
      <c r="OBT43" s="31"/>
      <c r="OBU43" s="30"/>
      <c r="OBV43" s="31"/>
      <c r="OBW43" s="30"/>
      <c r="OBX43" s="31"/>
      <c r="OBY43" s="30"/>
      <c r="OBZ43" s="31"/>
      <c r="OCA43" s="30"/>
      <c r="OCB43" s="31"/>
      <c r="OCC43" s="30"/>
      <c r="OCD43" s="31"/>
      <c r="OCE43" s="30"/>
      <c r="OCF43" s="31"/>
      <c r="OCG43" s="30"/>
      <c r="OCH43" s="31"/>
      <c r="OCI43" s="30"/>
      <c r="OCJ43" s="31"/>
      <c r="OCK43" s="30"/>
      <c r="OCL43" s="31"/>
      <c r="OCM43" s="30"/>
      <c r="OCN43" s="31"/>
      <c r="OCO43" s="30"/>
      <c r="OCP43" s="31"/>
      <c r="OCQ43" s="30"/>
      <c r="OCR43" s="31"/>
      <c r="OCS43" s="30"/>
      <c r="OCT43" s="31"/>
      <c r="OCU43" s="30"/>
      <c r="OCV43" s="31"/>
      <c r="OCW43" s="30"/>
      <c r="OCX43" s="31"/>
      <c r="OCY43" s="30"/>
      <c r="OCZ43" s="31"/>
      <c r="ODA43" s="30"/>
      <c r="ODB43" s="31"/>
      <c r="ODC43" s="30"/>
      <c r="ODD43" s="31"/>
      <c r="ODE43" s="30"/>
      <c r="ODF43" s="31"/>
      <c r="ODG43" s="30"/>
      <c r="ODH43" s="31"/>
      <c r="ODI43" s="30"/>
      <c r="ODJ43" s="31"/>
      <c r="ODK43" s="30"/>
      <c r="ODL43" s="31"/>
      <c r="ODM43" s="30"/>
      <c r="ODN43" s="31"/>
      <c r="ODO43" s="30"/>
      <c r="ODP43" s="31"/>
      <c r="ODQ43" s="30"/>
      <c r="ODR43" s="31"/>
      <c r="ODS43" s="30"/>
      <c r="ODT43" s="31"/>
      <c r="ODU43" s="30"/>
      <c r="ODV43" s="31"/>
      <c r="ODW43" s="30"/>
      <c r="ODX43" s="31"/>
      <c r="ODY43" s="30"/>
      <c r="ODZ43" s="31"/>
      <c r="OEA43" s="30"/>
      <c r="OEB43" s="31"/>
      <c r="OEC43" s="30"/>
      <c r="OED43" s="31"/>
      <c r="OEE43" s="30"/>
      <c r="OEF43" s="31"/>
      <c r="OEG43" s="30"/>
      <c r="OEH43" s="31"/>
      <c r="OEI43" s="30"/>
      <c r="OEJ43" s="31"/>
      <c r="OEK43" s="30"/>
      <c r="OEL43" s="31"/>
      <c r="OEM43" s="30"/>
      <c r="OEN43" s="31"/>
      <c r="OEO43" s="30"/>
      <c r="OEP43" s="31"/>
      <c r="OEQ43" s="30"/>
      <c r="OER43" s="31"/>
      <c r="OES43" s="30"/>
      <c r="OET43" s="31"/>
      <c r="OEU43" s="30"/>
      <c r="OEV43" s="31"/>
      <c r="OEW43" s="30"/>
      <c r="OEX43" s="31"/>
      <c r="OEY43" s="30"/>
      <c r="OEZ43" s="31"/>
      <c r="OFA43" s="30"/>
      <c r="OFB43" s="31"/>
      <c r="OFC43" s="30"/>
      <c r="OFD43" s="31"/>
      <c r="OFE43" s="30"/>
      <c r="OFF43" s="31"/>
      <c r="OFG43" s="30"/>
      <c r="OFH43" s="31"/>
      <c r="OFI43" s="30"/>
      <c r="OFJ43" s="31"/>
      <c r="OFK43" s="30"/>
      <c r="OFL43" s="31"/>
      <c r="OFM43" s="30"/>
      <c r="OFN43" s="31"/>
      <c r="OFO43" s="30"/>
      <c r="OFP43" s="31"/>
      <c r="OFQ43" s="30"/>
      <c r="OFR43" s="31"/>
      <c r="OFS43" s="30"/>
      <c r="OFT43" s="31"/>
      <c r="OFU43" s="30"/>
      <c r="OFV43" s="31"/>
      <c r="OFW43" s="30"/>
      <c r="OFX43" s="31"/>
      <c r="OFY43" s="30"/>
      <c r="OFZ43" s="31"/>
      <c r="OGA43" s="30"/>
      <c r="OGB43" s="31"/>
      <c r="OGC43" s="30"/>
      <c r="OGD43" s="31"/>
      <c r="OGE43" s="30"/>
      <c r="OGF43" s="31"/>
      <c r="OGG43" s="30"/>
      <c r="OGH43" s="31"/>
      <c r="OGI43" s="30"/>
      <c r="OGJ43" s="31"/>
      <c r="OGK43" s="30"/>
      <c r="OGL43" s="31"/>
      <c r="OGM43" s="30"/>
      <c r="OGN43" s="31"/>
      <c r="OGO43" s="30"/>
      <c r="OGP43" s="31"/>
      <c r="OGQ43" s="30"/>
      <c r="OGR43" s="31"/>
      <c r="OGS43" s="30"/>
      <c r="OGT43" s="31"/>
      <c r="OGU43" s="30"/>
      <c r="OGV43" s="31"/>
      <c r="OGW43" s="30"/>
      <c r="OGX43" s="31"/>
      <c r="OGY43" s="30"/>
      <c r="OGZ43" s="31"/>
      <c r="OHA43" s="30"/>
      <c r="OHB43" s="31"/>
      <c r="OHC43" s="30"/>
      <c r="OHD43" s="31"/>
      <c r="OHE43" s="30"/>
      <c r="OHF43" s="31"/>
      <c r="OHG43" s="30"/>
      <c r="OHH43" s="31"/>
      <c r="OHI43" s="30"/>
      <c r="OHJ43" s="31"/>
      <c r="OHK43" s="30"/>
      <c r="OHL43" s="31"/>
      <c r="OHM43" s="30"/>
      <c r="OHN43" s="31"/>
      <c r="OHO43" s="30"/>
      <c r="OHP43" s="31"/>
      <c r="OHQ43" s="30"/>
      <c r="OHR43" s="31"/>
      <c r="OHS43" s="30"/>
      <c r="OHT43" s="31"/>
      <c r="OHU43" s="30"/>
      <c r="OHV43" s="31"/>
      <c r="OHW43" s="30"/>
      <c r="OHX43" s="31"/>
      <c r="OHY43" s="30"/>
      <c r="OHZ43" s="31"/>
      <c r="OIA43" s="30"/>
      <c r="OIB43" s="31"/>
      <c r="OIC43" s="30"/>
      <c r="OID43" s="31"/>
      <c r="OIE43" s="30"/>
      <c r="OIF43" s="31"/>
      <c r="OIG43" s="30"/>
      <c r="OIH43" s="31"/>
      <c r="OII43" s="30"/>
      <c r="OIJ43" s="31"/>
      <c r="OIK43" s="30"/>
      <c r="OIL43" s="31"/>
      <c r="OIM43" s="30"/>
      <c r="OIN43" s="31"/>
      <c r="OIO43" s="30"/>
      <c r="OIP43" s="31"/>
      <c r="OIQ43" s="30"/>
      <c r="OIR43" s="31"/>
      <c r="OIS43" s="30"/>
      <c r="OIT43" s="31"/>
      <c r="OIU43" s="30"/>
      <c r="OIV43" s="31"/>
      <c r="OIW43" s="30"/>
      <c r="OIX43" s="31"/>
      <c r="OIY43" s="30"/>
      <c r="OIZ43" s="31"/>
      <c r="OJA43" s="30"/>
      <c r="OJB43" s="31"/>
      <c r="OJC43" s="30"/>
      <c r="OJD43" s="31"/>
      <c r="OJE43" s="30"/>
      <c r="OJF43" s="31"/>
      <c r="OJG43" s="30"/>
      <c r="OJH43" s="31"/>
      <c r="OJI43" s="30"/>
      <c r="OJJ43" s="31"/>
      <c r="OJK43" s="30"/>
      <c r="OJL43" s="31"/>
      <c r="OJM43" s="30"/>
      <c r="OJN43" s="31"/>
      <c r="OJO43" s="30"/>
      <c r="OJP43" s="31"/>
      <c r="OJQ43" s="30"/>
      <c r="OJR43" s="31"/>
      <c r="OJS43" s="30"/>
      <c r="OJT43" s="31"/>
      <c r="OJU43" s="30"/>
      <c r="OJV43" s="31"/>
      <c r="OJW43" s="30"/>
      <c r="OJX43" s="31"/>
      <c r="OJY43" s="30"/>
      <c r="OJZ43" s="31"/>
      <c r="OKA43" s="30"/>
      <c r="OKB43" s="31"/>
      <c r="OKC43" s="30"/>
      <c r="OKD43" s="31"/>
      <c r="OKE43" s="30"/>
      <c r="OKF43" s="31"/>
      <c r="OKG43" s="30"/>
      <c r="OKH43" s="31"/>
      <c r="OKI43" s="30"/>
      <c r="OKJ43" s="31"/>
      <c r="OKK43" s="30"/>
      <c r="OKL43" s="31"/>
      <c r="OKM43" s="30"/>
      <c r="OKN43" s="31"/>
      <c r="OKO43" s="30"/>
      <c r="OKP43" s="31"/>
      <c r="OKQ43" s="30"/>
      <c r="OKR43" s="31"/>
      <c r="OKS43" s="30"/>
      <c r="OKT43" s="31"/>
      <c r="OKU43" s="30"/>
      <c r="OKV43" s="31"/>
      <c r="OKW43" s="30"/>
      <c r="OKX43" s="31"/>
      <c r="OKY43" s="30"/>
      <c r="OKZ43" s="31"/>
      <c r="OLA43" s="30"/>
      <c r="OLB43" s="31"/>
      <c r="OLC43" s="30"/>
      <c r="OLD43" s="31"/>
      <c r="OLE43" s="30"/>
      <c r="OLF43" s="31"/>
      <c r="OLG43" s="30"/>
      <c r="OLH43" s="31"/>
      <c r="OLI43" s="30"/>
      <c r="OLJ43" s="31"/>
      <c r="OLK43" s="30"/>
      <c r="OLL43" s="31"/>
      <c r="OLM43" s="30"/>
      <c r="OLN43" s="31"/>
      <c r="OLO43" s="30"/>
      <c r="OLP43" s="31"/>
      <c r="OLQ43" s="30"/>
      <c r="OLR43" s="31"/>
      <c r="OLS43" s="30"/>
      <c r="OLT43" s="31"/>
      <c r="OLU43" s="30"/>
      <c r="OLV43" s="31"/>
      <c r="OLW43" s="30"/>
      <c r="OLX43" s="31"/>
      <c r="OLY43" s="30"/>
      <c r="OLZ43" s="31"/>
      <c r="OMA43" s="30"/>
      <c r="OMB43" s="31"/>
      <c r="OMC43" s="30"/>
      <c r="OMD43" s="31"/>
      <c r="OME43" s="30"/>
      <c r="OMF43" s="31"/>
      <c r="OMG43" s="30"/>
      <c r="OMH43" s="31"/>
      <c r="OMI43" s="30"/>
      <c r="OMJ43" s="31"/>
      <c r="OMK43" s="30"/>
      <c r="OML43" s="31"/>
      <c r="OMM43" s="30"/>
      <c r="OMN43" s="31"/>
      <c r="OMO43" s="30"/>
      <c r="OMP43" s="31"/>
      <c r="OMQ43" s="30"/>
      <c r="OMR43" s="31"/>
      <c r="OMS43" s="30"/>
      <c r="OMT43" s="31"/>
      <c r="OMU43" s="30"/>
      <c r="OMV43" s="31"/>
      <c r="OMW43" s="30"/>
      <c r="OMX43" s="31"/>
      <c r="OMY43" s="30"/>
      <c r="OMZ43" s="31"/>
      <c r="ONA43" s="30"/>
      <c r="ONB43" s="31"/>
      <c r="ONC43" s="30"/>
      <c r="OND43" s="31"/>
      <c r="ONE43" s="30"/>
      <c r="ONF43" s="31"/>
      <c r="ONG43" s="30"/>
      <c r="ONH43" s="31"/>
      <c r="ONI43" s="30"/>
      <c r="ONJ43" s="31"/>
      <c r="ONK43" s="30"/>
      <c r="ONL43" s="31"/>
      <c r="ONM43" s="30"/>
      <c r="ONN43" s="31"/>
      <c r="ONO43" s="30"/>
      <c r="ONP43" s="31"/>
      <c r="ONQ43" s="30"/>
      <c r="ONR43" s="31"/>
      <c r="ONS43" s="30"/>
      <c r="ONT43" s="31"/>
      <c r="ONU43" s="30"/>
      <c r="ONV43" s="31"/>
      <c r="ONW43" s="30"/>
      <c r="ONX43" s="31"/>
      <c r="ONY43" s="30"/>
      <c r="ONZ43" s="31"/>
      <c r="OOA43" s="30"/>
      <c r="OOB43" s="31"/>
      <c r="OOC43" s="30"/>
      <c r="OOD43" s="31"/>
      <c r="OOE43" s="30"/>
      <c r="OOF43" s="31"/>
      <c r="OOG43" s="30"/>
      <c r="OOH43" s="31"/>
      <c r="OOI43" s="30"/>
      <c r="OOJ43" s="31"/>
      <c r="OOK43" s="30"/>
      <c r="OOL43" s="31"/>
      <c r="OOM43" s="30"/>
      <c r="OON43" s="31"/>
      <c r="OOO43" s="30"/>
      <c r="OOP43" s="31"/>
      <c r="OOQ43" s="30"/>
      <c r="OOR43" s="31"/>
      <c r="OOS43" s="30"/>
      <c r="OOT43" s="31"/>
      <c r="OOU43" s="30"/>
      <c r="OOV43" s="31"/>
      <c r="OOW43" s="30"/>
      <c r="OOX43" s="31"/>
      <c r="OOY43" s="30"/>
      <c r="OOZ43" s="31"/>
      <c r="OPA43" s="30"/>
      <c r="OPB43" s="31"/>
      <c r="OPC43" s="30"/>
      <c r="OPD43" s="31"/>
      <c r="OPE43" s="30"/>
      <c r="OPF43" s="31"/>
      <c r="OPG43" s="30"/>
      <c r="OPH43" s="31"/>
      <c r="OPI43" s="30"/>
      <c r="OPJ43" s="31"/>
      <c r="OPK43" s="30"/>
      <c r="OPL43" s="31"/>
      <c r="OPM43" s="30"/>
      <c r="OPN43" s="31"/>
      <c r="OPO43" s="30"/>
      <c r="OPP43" s="31"/>
      <c r="OPQ43" s="30"/>
      <c r="OPR43" s="31"/>
      <c r="OPS43" s="30"/>
      <c r="OPT43" s="31"/>
      <c r="OPU43" s="30"/>
      <c r="OPV43" s="31"/>
      <c r="OPW43" s="30"/>
      <c r="OPX43" s="31"/>
      <c r="OPY43" s="30"/>
      <c r="OPZ43" s="31"/>
      <c r="OQA43" s="30"/>
      <c r="OQB43" s="31"/>
      <c r="OQC43" s="30"/>
      <c r="OQD43" s="31"/>
      <c r="OQE43" s="30"/>
      <c r="OQF43" s="31"/>
      <c r="OQG43" s="30"/>
      <c r="OQH43" s="31"/>
      <c r="OQI43" s="30"/>
      <c r="OQJ43" s="31"/>
      <c r="OQK43" s="30"/>
      <c r="OQL43" s="31"/>
      <c r="OQM43" s="30"/>
      <c r="OQN43" s="31"/>
      <c r="OQO43" s="30"/>
      <c r="OQP43" s="31"/>
      <c r="OQQ43" s="30"/>
      <c r="OQR43" s="31"/>
      <c r="OQS43" s="30"/>
      <c r="OQT43" s="31"/>
      <c r="OQU43" s="30"/>
      <c r="OQV43" s="31"/>
      <c r="OQW43" s="30"/>
      <c r="OQX43" s="31"/>
      <c r="OQY43" s="30"/>
      <c r="OQZ43" s="31"/>
      <c r="ORA43" s="30"/>
      <c r="ORB43" s="31"/>
      <c r="ORC43" s="30"/>
      <c r="ORD43" s="31"/>
      <c r="ORE43" s="30"/>
      <c r="ORF43" s="31"/>
      <c r="ORG43" s="30"/>
      <c r="ORH43" s="31"/>
      <c r="ORI43" s="30"/>
      <c r="ORJ43" s="31"/>
      <c r="ORK43" s="30"/>
      <c r="ORL43" s="31"/>
      <c r="ORM43" s="30"/>
      <c r="ORN43" s="31"/>
      <c r="ORO43" s="30"/>
      <c r="ORP43" s="31"/>
      <c r="ORQ43" s="30"/>
      <c r="ORR43" s="31"/>
      <c r="ORS43" s="30"/>
      <c r="ORT43" s="31"/>
      <c r="ORU43" s="30"/>
      <c r="ORV43" s="31"/>
      <c r="ORW43" s="30"/>
      <c r="ORX43" s="31"/>
      <c r="ORY43" s="30"/>
      <c r="ORZ43" s="31"/>
      <c r="OSA43" s="30"/>
      <c r="OSB43" s="31"/>
      <c r="OSC43" s="30"/>
      <c r="OSD43" s="31"/>
      <c r="OSE43" s="30"/>
      <c r="OSF43" s="31"/>
      <c r="OSG43" s="30"/>
      <c r="OSH43" s="31"/>
      <c r="OSI43" s="30"/>
      <c r="OSJ43" s="31"/>
      <c r="OSK43" s="30"/>
      <c r="OSL43" s="31"/>
      <c r="OSM43" s="30"/>
      <c r="OSN43" s="31"/>
      <c r="OSO43" s="30"/>
      <c r="OSP43" s="31"/>
      <c r="OSQ43" s="30"/>
      <c r="OSR43" s="31"/>
      <c r="OSS43" s="30"/>
      <c r="OST43" s="31"/>
      <c r="OSU43" s="30"/>
      <c r="OSV43" s="31"/>
      <c r="OSW43" s="30"/>
      <c r="OSX43" s="31"/>
      <c r="OSY43" s="30"/>
      <c r="OSZ43" s="31"/>
      <c r="OTA43" s="30"/>
      <c r="OTB43" s="31"/>
      <c r="OTC43" s="30"/>
      <c r="OTD43" s="31"/>
      <c r="OTE43" s="30"/>
      <c r="OTF43" s="31"/>
      <c r="OTG43" s="30"/>
      <c r="OTH43" s="31"/>
      <c r="OTI43" s="30"/>
      <c r="OTJ43" s="31"/>
      <c r="OTK43" s="30"/>
      <c r="OTL43" s="31"/>
      <c r="OTM43" s="30"/>
      <c r="OTN43" s="31"/>
      <c r="OTO43" s="30"/>
      <c r="OTP43" s="31"/>
      <c r="OTQ43" s="30"/>
      <c r="OTR43" s="31"/>
      <c r="OTS43" s="30"/>
      <c r="OTT43" s="31"/>
      <c r="OTU43" s="30"/>
      <c r="OTV43" s="31"/>
      <c r="OTW43" s="30"/>
      <c r="OTX43" s="31"/>
      <c r="OTY43" s="30"/>
      <c r="OTZ43" s="31"/>
      <c r="OUA43" s="30"/>
      <c r="OUB43" s="31"/>
      <c r="OUC43" s="30"/>
      <c r="OUD43" s="31"/>
      <c r="OUE43" s="30"/>
      <c r="OUF43" s="31"/>
      <c r="OUG43" s="30"/>
      <c r="OUH43" s="31"/>
      <c r="OUI43" s="30"/>
      <c r="OUJ43" s="31"/>
      <c r="OUK43" s="30"/>
      <c r="OUL43" s="31"/>
      <c r="OUM43" s="30"/>
      <c r="OUN43" s="31"/>
      <c r="OUO43" s="30"/>
      <c r="OUP43" s="31"/>
      <c r="OUQ43" s="30"/>
      <c r="OUR43" s="31"/>
      <c r="OUS43" s="30"/>
      <c r="OUT43" s="31"/>
      <c r="OUU43" s="30"/>
      <c r="OUV43" s="31"/>
      <c r="OUW43" s="30"/>
      <c r="OUX43" s="31"/>
      <c r="OUY43" s="30"/>
      <c r="OUZ43" s="31"/>
      <c r="OVA43" s="30"/>
      <c r="OVB43" s="31"/>
      <c r="OVC43" s="30"/>
      <c r="OVD43" s="31"/>
      <c r="OVE43" s="30"/>
      <c r="OVF43" s="31"/>
      <c r="OVG43" s="30"/>
      <c r="OVH43" s="31"/>
      <c r="OVI43" s="30"/>
      <c r="OVJ43" s="31"/>
      <c r="OVK43" s="30"/>
      <c r="OVL43" s="31"/>
      <c r="OVM43" s="30"/>
      <c r="OVN43" s="31"/>
      <c r="OVO43" s="30"/>
      <c r="OVP43" s="31"/>
      <c r="OVQ43" s="30"/>
      <c r="OVR43" s="31"/>
      <c r="OVS43" s="30"/>
      <c r="OVT43" s="31"/>
      <c r="OVU43" s="30"/>
      <c r="OVV43" s="31"/>
      <c r="OVW43" s="30"/>
      <c r="OVX43" s="31"/>
      <c r="OVY43" s="30"/>
      <c r="OVZ43" s="31"/>
      <c r="OWA43" s="30"/>
      <c r="OWB43" s="31"/>
      <c r="OWC43" s="30"/>
      <c r="OWD43" s="31"/>
      <c r="OWE43" s="30"/>
      <c r="OWF43" s="31"/>
      <c r="OWG43" s="30"/>
      <c r="OWH43" s="31"/>
      <c r="OWI43" s="30"/>
      <c r="OWJ43" s="31"/>
      <c r="OWK43" s="30"/>
      <c r="OWL43" s="31"/>
      <c r="OWM43" s="30"/>
      <c r="OWN43" s="31"/>
      <c r="OWO43" s="30"/>
      <c r="OWP43" s="31"/>
      <c r="OWQ43" s="30"/>
      <c r="OWR43" s="31"/>
      <c r="OWS43" s="30"/>
      <c r="OWT43" s="31"/>
      <c r="OWU43" s="30"/>
      <c r="OWV43" s="31"/>
      <c r="OWW43" s="30"/>
      <c r="OWX43" s="31"/>
      <c r="OWY43" s="30"/>
      <c r="OWZ43" s="31"/>
      <c r="OXA43" s="30"/>
      <c r="OXB43" s="31"/>
      <c r="OXC43" s="30"/>
      <c r="OXD43" s="31"/>
      <c r="OXE43" s="30"/>
      <c r="OXF43" s="31"/>
      <c r="OXG43" s="30"/>
      <c r="OXH43" s="31"/>
      <c r="OXI43" s="30"/>
      <c r="OXJ43" s="31"/>
      <c r="OXK43" s="30"/>
      <c r="OXL43" s="31"/>
      <c r="OXM43" s="30"/>
      <c r="OXN43" s="31"/>
      <c r="OXO43" s="30"/>
      <c r="OXP43" s="31"/>
      <c r="OXQ43" s="30"/>
      <c r="OXR43" s="31"/>
      <c r="OXS43" s="30"/>
      <c r="OXT43" s="31"/>
      <c r="OXU43" s="30"/>
      <c r="OXV43" s="31"/>
      <c r="OXW43" s="30"/>
      <c r="OXX43" s="31"/>
      <c r="OXY43" s="30"/>
      <c r="OXZ43" s="31"/>
      <c r="OYA43" s="30"/>
      <c r="OYB43" s="31"/>
      <c r="OYC43" s="30"/>
      <c r="OYD43" s="31"/>
      <c r="OYE43" s="30"/>
      <c r="OYF43" s="31"/>
      <c r="OYG43" s="30"/>
      <c r="OYH43" s="31"/>
      <c r="OYI43" s="30"/>
      <c r="OYJ43" s="31"/>
      <c r="OYK43" s="30"/>
      <c r="OYL43" s="31"/>
      <c r="OYM43" s="30"/>
      <c r="OYN43" s="31"/>
      <c r="OYO43" s="30"/>
      <c r="OYP43" s="31"/>
      <c r="OYQ43" s="30"/>
      <c r="OYR43" s="31"/>
      <c r="OYS43" s="30"/>
      <c r="OYT43" s="31"/>
      <c r="OYU43" s="30"/>
      <c r="OYV43" s="31"/>
      <c r="OYW43" s="30"/>
      <c r="OYX43" s="31"/>
      <c r="OYY43" s="30"/>
      <c r="OYZ43" s="31"/>
      <c r="OZA43" s="30"/>
      <c r="OZB43" s="31"/>
      <c r="OZC43" s="30"/>
      <c r="OZD43" s="31"/>
      <c r="OZE43" s="30"/>
      <c r="OZF43" s="31"/>
      <c r="OZG43" s="30"/>
      <c r="OZH43" s="31"/>
      <c r="OZI43" s="30"/>
      <c r="OZJ43" s="31"/>
      <c r="OZK43" s="30"/>
      <c r="OZL43" s="31"/>
      <c r="OZM43" s="30"/>
      <c r="OZN43" s="31"/>
      <c r="OZO43" s="30"/>
      <c r="OZP43" s="31"/>
      <c r="OZQ43" s="30"/>
      <c r="OZR43" s="31"/>
      <c r="OZS43" s="30"/>
      <c r="OZT43" s="31"/>
      <c r="OZU43" s="30"/>
      <c r="OZV43" s="31"/>
      <c r="OZW43" s="30"/>
      <c r="OZX43" s="31"/>
      <c r="OZY43" s="30"/>
      <c r="OZZ43" s="31"/>
      <c r="PAA43" s="30"/>
      <c r="PAB43" s="31"/>
      <c r="PAC43" s="30"/>
      <c r="PAD43" s="31"/>
      <c r="PAE43" s="30"/>
      <c r="PAF43" s="31"/>
      <c r="PAG43" s="30"/>
      <c r="PAH43" s="31"/>
      <c r="PAI43" s="30"/>
      <c r="PAJ43" s="31"/>
      <c r="PAK43" s="30"/>
      <c r="PAL43" s="31"/>
      <c r="PAM43" s="30"/>
      <c r="PAN43" s="31"/>
      <c r="PAO43" s="30"/>
      <c r="PAP43" s="31"/>
      <c r="PAQ43" s="30"/>
      <c r="PAR43" s="31"/>
      <c r="PAS43" s="30"/>
      <c r="PAT43" s="31"/>
      <c r="PAU43" s="30"/>
      <c r="PAV43" s="31"/>
      <c r="PAW43" s="30"/>
      <c r="PAX43" s="31"/>
      <c r="PAY43" s="30"/>
      <c r="PAZ43" s="31"/>
      <c r="PBA43" s="30"/>
      <c r="PBB43" s="31"/>
      <c r="PBC43" s="30"/>
      <c r="PBD43" s="31"/>
      <c r="PBE43" s="30"/>
      <c r="PBF43" s="31"/>
      <c r="PBG43" s="30"/>
      <c r="PBH43" s="31"/>
      <c r="PBI43" s="30"/>
      <c r="PBJ43" s="31"/>
      <c r="PBK43" s="30"/>
      <c r="PBL43" s="31"/>
      <c r="PBM43" s="30"/>
      <c r="PBN43" s="31"/>
      <c r="PBO43" s="30"/>
      <c r="PBP43" s="31"/>
      <c r="PBQ43" s="30"/>
      <c r="PBR43" s="31"/>
      <c r="PBS43" s="30"/>
      <c r="PBT43" s="31"/>
      <c r="PBU43" s="30"/>
      <c r="PBV43" s="31"/>
      <c r="PBW43" s="30"/>
      <c r="PBX43" s="31"/>
      <c r="PBY43" s="30"/>
      <c r="PBZ43" s="31"/>
      <c r="PCA43" s="30"/>
      <c r="PCB43" s="31"/>
      <c r="PCC43" s="30"/>
      <c r="PCD43" s="31"/>
      <c r="PCE43" s="30"/>
      <c r="PCF43" s="31"/>
      <c r="PCG43" s="30"/>
      <c r="PCH43" s="31"/>
      <c r="PCI43" s="30"/>
      <c r="PCJ43" s="31"/>
      <c r="PCK43" s="30"/>
      <c r="PCL43" s="31"/>
      <c r="PCM43" s="30"/>
      <c r="PCN43" s="31"/>
      <c r="PCO43" s="30"/>
      <c r="PCP43" s="31"/>
      <c r="PCQ43" s="30"/>
      <c r="PCR43" s="31"/>
      <c r="PCS43" s="30"/>
      <c r="PCT43" s="31"/>
      <c r="PCU43" s="30"/>
      <c r="PCV43" s="31"/>
      <c r="PCW43" s="30"/>
      <c r="PCX43" s="31"/>
      <c r="PCY43" s="30"/>
      <c r="PCZ43" s="31"/>
      <c r="PDA43" s="30"/>
      <c r="PDB43" s="31"/>
      <c r="PDC43" s="30"/>
      <c r="PDD43" s="31"/>
      <c r="PDE43" s="30"/>
      <c r="PDF43" s="31"/>
      <c r="PDG43" s="30"/>
      <c r="PDH43" s="31"/>
      <c r="PDI43" s="30"/>
      <c r="PDJ43" s="31"/>
      <c r="PDK43" s="30"/>
      <c r="PDL43" s="31"/>
      <c r="PDM43" s="30"/>
      <c r="PDN43" s="31"/>
      <c r="PDO43" s="30"/>
      <c r="PDP43" s="31"/>
      <c r="PDQ43" s="30"/>
      <c r="PDR43" s="31"/>
      <c r="PDS43" s="30"/>
      <c r="PDT43" s="31"/>
      <c r="PDU43" s="30"/>
      <c r="PDV43" s="31"/>
      <c r="PDW43" s="30"/>
      <c r="PDX43" s="31"/>
      <c r="PDY43" s="30"/>
      <c r="PDZ43" s="31"/>
      <c r="PEA43" s="30"/>
      <c r="PEB43" s="31"/>
      <c r="PEC43" s="30"/>
      <c r="PED43" s="31"/>
      <c r="PEE43" s="30"/>
      <c r="PEF43" s="31"/>
      <c r="PEG43" s="30"/>
      <c r="PEH43" s="31"/>
      <c r="PEI43" s="30"/>
      <c r="PEJ43" s="31"/>
      <c r="PEK43" s="30"/>
      <c r="PEL43" s="31"/>
      <c r="PEM43" s="30"/>
      <c r="PEN43" s="31"/>
      <c r="PEO43" s="30"/>
      <c r="PEP43" s="31"/>
      <c r="PEQ43" s="30"/>
      <c r="PER43" s="31"/>
      <c r="PES43" s="30"/>
      <c r="PET43" s="31"/>
      <c r="PEU43" s="30"/>
      <c r="PEV43" s="31"/>
      <c r="PEW43" s="30"/>
      <c r="PEX43" s="31"/>
      <c r="PEY43" s="30"/>
      <c r="PEZ43" s="31"/>
      <c r="PFA43" s="30"/>
      <c r="PFB43" s="31"/>
      <c r="PFC43" s="30"/>
      <c r="PFD43" s="31"/>
      <c r="PFE43" s="30"/>
      <c r="PFF43" s="31"/>
      <c r="PFG43" s="30"/>
      <c r="PFH43" s="31"/>
      <c r="PFI43" s="30"/>
      <c r="PFJ43" s="31"/>
      <c r="PFK43" s="30"/>
      <c r="PFL43" s="31"/>
      <c r="PFM43" s="30"/>
      <c r="PFN43" s="31"/>
      <c r="PFO43" s="30"/>
      <c r="PFP43" s="31"/>
      <c r="PFQ43" s="30"/>
      <c r="PFR43" s="31"/>
      <c r="PFS43" s="30"/>
      <c r="PFT43" s="31"/>
      <c r="PFU43" s="30"/>
      <c r="PFV43" s="31"/>
      <c r="PFW43" s="30"/>
      <c r="PFX43" s="31"/>
      <c r="PFY43" s="30"/>
      <c r="PFZ43" s="31"/>
      <c r="PGA43" s="30"/>
      <c r="PGB43" s="31"/>
      <c r="PGC43" s="30"/>
      <c r="PGD43" s="31"/>
      <c r="PGE43" s="30"/>
      <c r="PGF43" s="31"/>
      <c r="PGG43" s="30"/>
      <c r="PGH43" s="31"/>
      <c r="PGI43" s="30"/>
      <c r="PGJ43" s="31"/>
      <c r="PGK43" s="30"/>
      <c r="PGL43" s="31"/>
      <c r="PGM43" s="30"/>
      <c r="PGN43" s="31"/>
      <c r="PGO43" s="30"/>
      <c r="PGP43" s="31"/>
      <c r="PGQ43" s="30"/>
      <c r="PGR43" s="31"/>
      <c r="PGS43" s="30"/>
      <c r="PGT43" s="31"/>
      <c r="PGU43" s="30"/>
      <c r="PGV43" s="31"/>
      <c r="PGW43" s="30"/>
      <c r="PGX43" s="31"/>
      <c r="PGY43" s="30"/>
      <c r="PGZ43" s="31"/>
      <c r="PHA43" s="30"/>
      <c r="PHB43" s="31"/>
      <c r="PHC43" s="30"/>
      <c r="PHD43" s="31"/>
      <c r="PHE43" s="30"/>
      <c r="PHF43" s="31"/>
      <c r="PHG43" s="30"/>
      <c r="PHH43" s="31"/>
      <c r="PHI43" s="30"/>
      <c r="PHJ43" s="31"/>
      <c r="PHK43" s="30"/>
      <c r="PHL43" s="31"/>
      <c r="PHM43" s="30"/>
      <c r="PHN43" s="31"/>
      <c r="PHO43" s="30"/>
      <c r="PHP43" s="31"/>
      <c r="PHQ43" s="30"/>
      <c r="PHR43" s="31"/>
      <c r="PHS43" s="30"/>
      <c r="PHT43" s="31"/>
      <c r="PHU43" s="30"/>
      <c r="PHV43" s="31"/>
      <c r="PHW43" s="30"/>
      <c r="PHX43" s="31"/>
      <c r="PHY43" s="30"/>
      <c r="PHZ43" s="31"/>
      <c r="PIA43" s="30"/>
      <c r="PIB43" s="31"/>
      <c r="PIC43" s="30"/>
      <c r="PID43" s="31"/>
      <c r="PIE43" s="30"/>
      <c r="PIF43" s="31"/>
      <c r="PIG43" s="30"/>
      <c r="PIH43" s="31"/>
      <c r="PII43" s="30"/>
      <c r="PIJ43" s="31"/>
      <c r="PIK43" s="30"/>
      <c r="PIL43" s="31"/>
      <c r="PIM43" s="30"/>
      <c r="PIN43" s="31"/>
      <c r="PIO43" s="30"/>
      <c r="PIP43" s="31"/>
      <c r="PIQ43" s="30"/>
      <c r="PIR43" s="31"/>
      <c r="PIS43" s="30"/>
      <c r="PIT43" s="31"/>
      <c r="PIU43" s="30"/>
      <c r="PIV43" s="31"/>
      <c r="PIW43" s="30"/>
      <c r="PIX43" s="31"/>
      <c r="PIY43" s="30"/>
      <c r="PIZ43" s="31"/>
      <c r="PJA43" s="30"/>
      <c r="PJB43" s="31"/>
      <c r="PJC43" s="30"/>
      <c r="PJD43" s="31"/>
      <c r="PJE43" s="30"/>
      <c r="PJF43" s="31"/>
      <c r="PJG43" s="30"/>
      <c r="PJH43" s="31"/>
      <c r="PJI43" s="30"/>
      <c r="PJJ43" s="31"/>
      <c r="PJK43" s="30"/>
      <c r="PJL43" s="31"/>
      <c r="PJM43" s="30"/>
      <c r="PJN43" s="31"/>
      <c r="PJO43" s="30"/>
      <c r="PJP43" s="31"/>
      <c r="PJQ43" s="30"/>
      <c r="PJR43" s="31"/>
      <c r="PJS43" s="30"/>
      <c r="PJT43" s="31"/>
      <c r="PJU43" s="30"/>
      <c r="PJV43" s="31"/>
      <c r="PJW43" s="30"/>
      <c r="PJX43" s="31"/>
      <c r="PJY43" s="30"/>
      <c r="PJZ43" s="31"/>
      <c r="PKA43" s="30"/>
      <c r="PKB43" s="31"/>
      <c r="PKC43" s="30"/>
      <c r="PKD43" s="31"/>
      <c r="PKE43" s="30"/>
      <c r="PKF43" s="31"/>
      <c r="PKG43" s="30"/>
      <c r="PKH43" s="31"/>
      <c r="PKI43" s="30"/>
      <c r="PKJ43" s="31"/>
      <c r="PKK43" s="30"/>
      <c r="PKL43" s="31"/>
      <c r="PKM43" s="30"/>
      <c r="PKN43" s="31"/>
      <c r="PKO43" s="30"/>
      <c r="PKP43" s="31"/>
      <c r="PKQ43" s="30"/>
      <c r="PKR43" s="31"/>
      <c r="PKS43" s="30"/>
      <c r="PKT43" s="31"/>
      <c r="PKU43" s="30"/>
      <c r="PKV43" s="31"/>
      <c r="PKW43" s="30"/>
      <c r="PKX43" s="31"/>
      <c r="PKY43" s="30"/>
      <c r="PKZ43" s="31"/>
      <c r="PLA43" s="30"/>
      <c r="PLB43" s="31"/>
      <c r="PLC43" s="30"/>
      <c r="PLD43" s="31"/>
      <c r="PLE43" s="30"/>
      <c r="PLF43" s="31"/>
      <c r="PLG43" s="30"/>
      <c r="PLH43" s="31"/>
      <c r="PLI43" s="30"/>
      <c r="PLJ43" s="31"/>
      <c r="PLK43" s="30"/>
      <c r="PLL43" s="31"/>
      <c r="PLM43" s="30"/>
      <c r="PLN43" s="31"/>
      <c r="PLO43" s="30"/>
      <c r="PLP43" s="31"/>
      <c r="PLQ43" s="30"/>
      <c r="PLR43" s="31"/>
      <c r="PLS43" s="30"/>
      <c r="PLT43" s="31"/>
      <c r="PLU43" s="30"/>
      <c r="PLV43" s="31"/>
      <c r="PLW43" s="30"/>
      <c r="PLX43" s="31"/>
      <c r="PLY43" s="30"/>
      <c r="PLZ43" s="31"/>
      <c r="PMA43" s="30"/>
      <c r="PMB43" s="31"/>
      <c r="PMC43" s="30"/>
      <c r="PMD43" s="31"/>
      <c r="PME43" s="30"/>
      <c r="PMF43" s="31"/>
      <c r="PMG43" s="30"/>
      <c r="PMH43" s="31"/>
      <c r="PMI43" s="30"/>
      <c r="PMJ43" s="31"/>
      <c r="PMK43" s="30"/>
      <c r="PML43" s="31"/>
      <c r="PMM43" s="30"/>
      <c r="PMN43" s="31"/>
      <c r="PMO43" s="30"/>
      <c r="PMP43" s="31"/>
      <c r="PMQ43" s="30"/>
      <c r="PMR43" s="31"/>
      <c r="PMS43" s="30"/>
      <c r="PMT43" s="31"/>
      <c r="PMU43" s="30"/>
      <c r="PMV43" s="31"/>
      <c r="PMW43" s="30"/>
      <c r="PMX43" s="31"/>
      <c r="PMY43" s="30"/>
      <c r="PMZ43" s="31"/>
      <c r="PNA43" s="30"/>
      <c r="PNB43" s="31"/>
      <c r="PNC43" s="30"/>
      <c r="PND43" s="31"/>
      <c r="PNE43" s="30"/>
      <c r="PNF43" s="31"/>
      <c r="PNG43" s="30"/>
      <c r="PNH43" s="31"/>
      <c r="PNI43" s="30"/>
      <c r="PNJ43" s="31"/>
      <c r="PNK43" s="30"/>
      <c r="PNL43" s="31"/>
      <c r="PNM43" s="30"/>
      <c r="PNN43" s="31"/>
      <c r="PNO43" s="30"/>
      <c r="PNP43" s="31"/>
      <c r="PNQ43" s="30"/>
      <c r="PNR43" s="31"/>
      <c r="PNS43" s="30"/>
      <c r="PNT43" s="31"/>
      <c r="PNU43" s="30"/>
      <c r="PNV43" s="31"/>
      <c r="PNW43" s="30"/>
      <c r="PNX43" s="31"/>
      <c r="PNY43" s="30"/>
      <c r="PNZ43" s="31"/>
      <c r="POA43" s="30"/>
      <c r="POB43" s="31"/>
      <c r="POC43" s="30"/>
      <c r="POD43" s="31"/>
      <c r="POE43" s="30"/>
      <c r="POF43" s="31"/>
      <c r="POG43" s="30"/>
      <c r="POH43" s="31"/>
      <c r="POI43" s="30"/>
      <c r="POJ43" s="31"/>
      <c r="POK43" s="30"/>
      <c r="POL43" s="31"/>
      <c r="POM43" s="30"/>
      <c r="PON43" s="31"/>
      <c r="POO43" s="30"/>
      <c r="POP43" s="31"/>
      <c r="POQ43" s="30"/>
      <c r="POR43" s="31"/>
      <c r="POS43" s="30"/>
      <c r="POT43" s="31"/>
      <c r="POU43" s="30"/>
      <c r="POV43" s="31"/>
      <c r="POW43" s="30"/>
      <c r="POX43" s="31"/>
      <c r="POY43" s="30"/>
      <c r="POZ43" s="31"/>
      <c r="PPA43" s="30"/>
      <c r="PPB43" s="31"/>
      <c r="PPC43" s="30"/>
      <c r="PPD43" s="31"/>
      <c r="PPE43" s="30"/>
      <c r="PPF43" s="31"/>
      <c r="PPG43" s="30"/>
      <c r="PPH43" s="31"/>
      <c r="PPI43" s="30"/>
      <c r="PPJ43" s="31"/>
      <c r="PPK43" s="30"/>
      <c r="PPL43" s="31"/>
      <c r="PPM43" s="30"/>
      <c r="PPN43" s="31"/>
      <c r="PPO43" s="30"/>
      <c r="PPP43" s="31"/>
      <c r="PPQ43" s="30"/>
      <c r="PPR43" s="31"/>
      <c r="PPS43" s="30"/>
      <c r="PPT43" s="31"/>
      <c r="PPU43" s="30"/>
      <c r="PPV43" s="31"/>
      <c r="PPW43" s="30"/>
      <c r="PPX43" s="31"/>
      <c r="PPY43" s="30"/>
      <c r="PPZ43" s="31"/>
      <c r="PQA43" s="30"/>
      <c r="PQB43" s="31"/>
      <c r="PQC43" s="30"/>
      <c r="PQD43" s="31"/>
      <c r="PQE43" s="30"/>
      <c r="PQF43" s="31"/>
      <c r="PQG43" s="30"/>
      <c r="PQH43" s="31"/>
      <c r="PQI43" s="30"/>
      <c r="PQJ43" s="31"/>
      <c r="PQK43" s="30"/>
      <c r="PQL43" s="31"/>
      <c r="PQM43" s="30"/>
      <c r="PQN43" s="31"/>
      <c r="PQO43" s="30"/>
      <c r="PQP43" s="31"/>
      <c r="PQQ43" s="30"/>
      <c r="PQR43" s="31"/>
      <c r="PQS43" s="30"/>
      <c r="PQT43" s="31"/>
      <c r="PQU43" s="30"/>
      <c r="PQV43" s="31"/>
      <c r="PQW43" s="30"/>
      <c r="PQX43" s="31"/>
      <c r="PQY43" s="30"/>
      <c r="PQZ43" s="31"/>
      <c r="PRA43" s="30"/>
      <c r="PRB43" s="31"/>
      <c r="PRC43" s="30"/>
      <c r="PRD43" s="31"/>
      <c r="PRE43" s="30"/>
      <c r="PRF43" s="31"/>
      <c r="PRG43" s="30"/>
      <c r="PRH43" s="31"/>
      <c r="PRI43" s="30"/>
      <c r="PRJ43" s="31"/>
      <c r="PRK43" s="30"/>
      <c r="PRL43" s="31"/>
      <c r="PRM43" s="30"/>
      <c r="PRN43" s="31"/>
      <c r="PRO43" s="30"/>
      <c r="PRP43" s="31"/>
      <c r="PRQ43" s="30"/>
      <c r="PRR43" s="31"/>
      <c r="PRS43" s="30"/>
      <c r="PRT43" s="31"/>
      <c r="PRU43" s="30"/>
      <c r="PRV43" s="31"/>
      <c r="PRW43" s="30"/>
      <c r="PRX43" s="31"/>
      <c r="PRY43" s="30"/>
      <c r="PRZ43" s="31"/>
      <c r="PSA43" s="30"/>
      <c r="PSB43" s="31"/>
      <c r="PSC43" s="30"/>
      <c r="PSD43" s="31"/>
      <c r="PSE43" s="30"/>
      <c r="PSF43" s="31"/>
      <c r="PSG43" s="30"/>
      <c r="PSH43" s="31"/>
      <c r="PSI43" s="30"/>
      <c r="PSJ43" s="31"/>
      <c r="PSK43" s="30"/>
      <c r="PSL43" s="31"/>
      <c r="PSM43" s="30"/>
      <c r="PSN43" s="31"/>
      <c r="PSO43" s="30"/>
      <c r="PSP43" s="31"/>
      <c r="PSQ43" s="30"/>
      <c r="PSR43" s="31"/>
      <c r="PSS43" s="30"/>
      <c r="PST43" s="31"/>
      <c r="PSU43" s="30"/>
      <c r="PSV43" s="31"/>
      <c r="PSW43" s="30"/>
      <c r="PSX43" s="31"/>
      <c r="PSY43" s="30"/>
      <c r="PSZ43" s="31"/>
      <c r="PTA43" s="30"/>
      <c r="PTB43" s="31"/>
      <c r="PTC43" s="30"/>
      <c r="PTD43" s="31"/>
      <c r="PTE43" s="30"/>
      <c r="PTF43" s="31"/>
      <c r="PTG43" s="30"/>
      <c r="PTH43" s="31"/>
      <c r="PTI43" s="30"/>
      <c r="PTJ43" s="31"/>
      <c r="PTK43" s="30"/>
      <c r="PTL43" s="31"/>
      <c r="PTM43" s="30"/>
      <c r="PTN43" s="31"/>
      <c r="PTO43" s="30"/>
      <c r="PTP43" s="31"/>
      <c r="PTQ43" s="30"/>
      <c r="PTR43" s="31"/>
      <c r="PTS43" s="30"/>
      <c r="PTT43" s="31"/>
      <c r="PTU43" s="30"/>
      <c r="PTV43" s="31"/>
      <c r="PTW43" s="30"/>
      <c r="PTX43" s="31"/>
      <c r="PTY43" s="30"/>
      <c r="PTZ43" s="31"/>
      <c r="PUA43" s="30"/>
      <c r="PUB43" s="31"/>
      <c r="PUC43" s="30"/>
      <c r="PUD43" s="31"/>
      <c r="PUE43" s="30"/>
      <c r="PUF43" s="31"/>
      <c r="PUG43" s="30"/>
      <c r="PUH43" s="31"/>
      <c r="PUI43" s="30"/>
      <c r="PUJ43" s="31"/>
      <c r="PUK43" s="30"/>
      <c r="PUL43" s="31"/>
      <c r="PUM43" s="30"/>
      <c r="PUN43" s="31"/>
      <c r="PUO43" s="30"/>
      <c r="PUP43" s="31"/>
      <c r="PUQ43" s="30"/>
      <c r="PUR43" s="31"/>
      <c r="PUS43" s="30"/>
      <c r="PUT43" s="31"/>
      <c r="PUU43" s="30"/>
      <c r="PUV43" s="31"/>
      <c r="PUW43" s="30"/>
      <c r="PUX43" s="31"/>
      <c r="PUY43" s="30"/>
      <c r="PUZ43" s="31"/>
      <c r="PVA43" s="30"/>
      <c r="PVB43" s="31"/>
      <c r="PVC43" s="30"/>
      <c r="PVD43" s="31"/>
      <c r="PVE43" s="30"/>
      <c r="PVF43" s="31"/>
      <c r="PVG43" s="30"/>
      <c r="PVH43" s="31"/>
      <c r="PVI43" s="30"/>
      <c r="PVJ43" s="31"/>
      <c r="PVK43" s="30"/>
      <c r="PVL43" s="31"/>
      <c r="PVM43" s="30"/>
      <c r="PVN43" s="31"/>
      <c r="PVO43" s="30"/>
      <c r="PVP43" s="31"/>
      <c r="PVQ43" s="30"/>
      <c r="PVR43" s="31"/>
      <c r="PVS43" s="30"/>
      <c r="PVT43" s="31"/>
      <c r="PVU43" s="30"/>
      <c r="PVV43" s="31"/>
      <c r="PVW43" s="30"/>
      <c r="PVX43" s="31"/>
      <c r="PVY43" s="30"/>
      <c r="PVZ43" s="31"/>
      <c r="PWA43" s="30"/>
      <c r="PWB43" s="31"/>
      <c r="PWC43" s="30"/>
      <c r="PWD43" s="31"/>
      <c r="PWE43" s="30"/>
      <c r="PWF43" s="31"/>
      <c r="PWG43" s="30"/>
      <c r="PWH43" s="31"/>
      <c r="PWI43" s="30"/>
      <c r="PWJ43" s="31"/>
      <c r="PWK43" s="30"/>
      <c r="PWL43" s="31"/>
      <c r="PWM43" s="30"/>
      <c r="PWN43" s="31"/>
      <c r="PWO43" s="30"/>
      <c r="PWP43" s="31"/>
      <c r="PWQ43" s="30"/>
      <c r="PWR43" s="31"/>
      <c r="PWS43" s="30"/>
      <c r="PWT43" s="31"/>
      <c r="PWU43" s="30"/>
      <c r="PWV43" s="31"/>
      <c r="PWW43" s="30"/>
      <c r="PWX43" s="31"/>
      <c r="PWY43" s="30"/>
      <c r="PWZ43" s="31"/>
      <c r="PXA43" s="30"/>
      <c r="PXB43" s="31"/>
      <c r="PXC43" s="30"/>
      <c r="PXD43" s="31"/>
      <c r="PXE43" s="30"/>
      <c r="PXF43" s="31"/>
      <c r="PXG43" s="30"/>
      <c r="PXH43" s="31"/>
      <c r="PXI43" s="30"/>
      <c r="PXJ43" s="31"/>
      <c r="PXK43" s="30"/>
      <c r="PXL43" s="31"/>
      <c r="PXM43" s="30"/>
      <c r="PXN43" s="31"/>
      <c r="PXO43" s="30"/>
      <c r="PXP43" s="31"/>
      <c r="PXQ43" s="30"/>
      <c r="PXR43" s="31"/>
      <c r="PXS43" s="30"/>
      <c r="PXT43" s="31"/>
      <c r="PXU43" s="30"/>
      <c r="PXV43" s="31"/>
      <c r="PXW43" s="30"/>
      <c r="PXX43" s="31"/>
      <c r="PXY43" s="30"/>
      <c r="PXZ43" s="31"/>
      <c r="PYA43" s="30"/>
      <c r="PYB43" s="31"/>
      <c r="PYC43" s="30"/>
      <c r="PYD43" s="31"/>
      <c r="PYE43" s="30"/>
      <c r="PYF43" s="31"/>
      <c r="PYG43" s="30"/>
      <c r="PYH43" s="31"/>
      <c r="PYI43" s="30"/>
      <c r="PYJ43" s="31"/>
      <c r="PYK43" s="30"/>
      <c r="PYL43" s="31"/>
      <c r="PYM43" s="30"/>
      <c r="PYN43" s="31"/>
      <c r="PYO43" s="30"/>
      <c r="PYP43" s="31"/>
      <c r="PYQ43" s="30"/>
      <c r="PYR43" s="31"/>
      <c r="PYS43" s="30"/>
      <c r="PYT43" s="31"/>
      <c r="PYU43" s="30"/>
      <c r="PYV43" s="31"/>
      <c r="PYW43" s="30"/>
      <c r="PYX43" s="31"/>
      <c r="PYY43" s="30"/>
      <c r="PYZ43" s="31"/>
      <c r="PZA43" s="30"/>
      <c r="PZB43" s="31"/>
      <c r="PZC43" s="30"/>
      <c r="PZD43" s="31"/>
      <c r="PZE43" s="30"/>
      <c r="PZF43" s="31"/>
      <c r="PZG43" s="30"/>
      <c r="PZH43" s="31"/>
      <c r="PZI43" s="30"/>
      <c r="PZJ43" s="31"/>
      <c r="PZK43" s="30"/>
      <c r="PZL43" s="31"/>
      <c r="PZM43" s="30"/>
      <c r="PZN43" s="31"/>
      <c r="PZO43" s="30"/>
      <c r="PZP43" s="31"/>
      <c r="PZQ43" s="30"/>
      <c r="PZR43" s="31"/>
      <c r="PZS43" s="30"/>
      <c r="PZT43" s="31"/>
      <c r="PZU43" s="30"/>
      <c r="PZV43" s="31"/>
      <c r="PZW43" s="30"/>
      <c r="PZX43" s="31"/>
      <c r="PZY43" s="30"/>
      <c r="PZZ43" s="31"/>
      <c r="QAA43" s="30"/>
      <c r="QAB43" s="31"/>
      <c r="QAC43" s="30"/>
      <c r="QAD43" s="31"/>
      <c r="QAE43" s="30"/>
      <c r="QAF43" s="31"/>
      <c r="QAG43" s="30"/>
      <c r="QAH43" s="31"/>
      <c r="QAI43" s="30"/>
      <c r="QAJ43" s="31"/>
      <c r="QAK43" s="30"/>
      <c r="QAL43" s="31"/>
      <c r="QAM43" s="30"/>
      <c r="QAN43" s="31"/>
      <c r="QAO43" s="30"/>
      <c r="QAP43" s="31"/>
      <c r="QAQ43" s="30"/>
      <c r="QAR43" s="31"/>
      <c r="QAS43" s="30"/>
      <c r="QAT43" s="31"/>
      <c r="QAU43" s="30"/>
      <c r="QAV43" s="31"/>
      <c r="QAW43" s="30"/>
      <c r="QAX43" s="31"/>
      <c r="QAY43" s="30"/>
      <c r="QAZ43" s="31"/>
      <c r="QBA43" s="30"/>
      <c r="QBB43" s="31"/>
      <c r="QBC43" s="30"/>
      <c r="QBD43" s="31"/>
      <c r="QBE43" s="30"/>
      <c r="QBF43" s="31"/>
      <c r="QBG43" s="30"/>
      <c r="QBH43" s="31"/>
      <c r="QBI43" s="30"/>
      <c r="QBJ43" s="31"/>
      <c r="QBK43" s="30"/>
      <c r="QBL43" s="31"/>
      <c r="QBM43" s="30"/>
      <c r="QBN43" s="31"/>
      <c r="QBO43" s="30"/>
      <c r="QBP43" s="31"/>
      <c r="QBQ43" s="30"/>
      <c r="QBR43" s="31"/>
      <c r="QBS43" s="30"/>
      <c r="QBT43" s="31"/>
      <c r="QBU43" s="30"/>
      <c r="QBV43" s="31"/>
      <c r="QBW43" s="30"/>
      <c r="QBX43" s="31"/>
      <c r="QBY43" s="30"/>
      <c r="QBZ43" s="31"/>
      <c r="QCA43" s="30"/>
      <c r="QCB43" s="31"/>
      <c r="QCC43" s="30"/>
      <c r="QCD43" s="31"/>
      <c r="QCE43" s="30"/>
      <c r="QCF43" s="31"/>
      <c r="QCG43" s="30"/>
      <c r="QCH43" s="31"/>
      <c r="QCI43" s="30"/>
      <c r="QCJ43" s="31"/>
      <c r="QCK43" s="30"/>
      <c r="QCL43" s="31"/>
      <c r="QCM43" s="30"/>
      <c r="QCN43" s="31"/>
      <c r="QCO43" s="30"/>
      <c r="QCP43" s="31"/>
      <c r="QCQ43" s="30"/>
      <c r="QCR43" s="31"/>
      <c r="QCS43" s="30"/>
      <c r="QCT43" s="31"/>
      <c r="QCU43" s="30"/>
      <c r="QCV43" s="31"/>
      <c r="QCW43" s="30"/>
      <c r="QCX43" s="31"/>
      <c r="QCY43" s="30"/>
      <c r="QCZ43" s="31"/>
      <c r="QDA43" s="30"/>
      <c r="QDB43" s="31"/>
      <c r="QDC43" s="30"/>
      <c r="QDD43" s="31"/>
      <c r="QDE43" s="30"/>
      <c r="QDF43" s="31"/>
      <c r="QDG43" s="30"/>
      <c r="QDH43" s="31"/>
      <c r="QDI43" s="30"/>
      <c r="QDJ43" s="31"/>
      <c r="QDK43" s="30"/>
      <c r="QDL43" s="31"/>
      <c r="QDM43" s="30"/>
      <c r="QDN43" s="31"/>
      <c r="QDO43" s="30"/>
      <c r="QDP43" s="31"/>
      <c r="QDQ43" s="30"/>
      <c r="QDR43" s="31"/>
      <c r="QDS43" s="30"/>
      <c r="QDT43" s="31"/>
      <c r="QDU43" s="30"/>
      <c r="QDV43" s="31"/>
      <c r="QDW43" s="30"/>
      <c r="QDX43" s="31"/>
      <c r="QDY43" s="30"/>
      <c r="QDZ43" s="31"/>
      <c r="QEA43" s="30"/>
      <c r="QEB43" s="31"/>
      <c r="QEC43" s="30"/>
      <c r="QED43" s="31"/>
      <c r="QEE43" s="30"/>
      <c r="QEF43" s="31"/>
      <c r="QEG43" s="30"/>
      <c r="QEH43" s="31"/>
      <c r="QEI43" s="30"/>
      <c r="QEJ43" s="31"/>
      <c r="QEK43" s="30"/>
      <c r="QEL43" s="31"/>
      <c r="QEM43" s="30"/>
      <c r="QEN43" s="31"/>
      <c r="QEO43" s="30"/>
      <c r="QEP43" s="31"/>
      <c r="QEQ43" s="30"/>
      <c r="QER43" s="31"/>
      <c r="QES43" s="30"/>
      <c r="QET43" s="31"/>
      <c r="QEU43" s="30"/>
      <c r="QEV43" s="31"/>
      <c r="QEW43" s="30"/>
      <c r="QEX43" s="31"/>
      <c r="QEY43" s="30"/>
      <c r="QEZ43" s="31"/>
      <c r="QFA43" s="30"/>
      <c r="QFB43" s="31"/>
      <c r="QFC43" s="30"/>
      <c r="QFD43" s="31"/>
      <c r="QFE43" s="30"/>
      <c r="QFF43" s="31"/>
      <c r="QFG43" s="30"/>
      <c r="QFH43" s="31"/>
      <c r="QFI43" s="30"/>
      <c r="QFJ43" s="31"/>
      <c r="QFK43" s="30"/>
      <c r="QFL43" s="31"/>
      <c r="QFM43" s="30"/>
      <c r="QFN43" s="31"/>
      <c r="QFO43" s="30"/>
      <c r="QFP43" s="31"/>
      <c r="QFQ43" s="30"/>
      <c r="QFR43" s="31"/>
      <c r="QFS43" s="30"/>
      <c r="QFT43" s="31"/>
      <c r="QFU43" s="30"/>
      <c r="QFV43" s="31"/>
      <c r="QFW43" s="30"/>
      <c r="QFX43" s="31"/>
      <c r="QFY43" s="30"/>
      <c r="QFZ43" s="31"/>
      <c r="QGA43" s="30"/>
      <c r="QGB43" s="31"/>
      <c r="QGC43" s="30"/>
      <c r="QGD43" s="31"/>
      <c r="QGE43" s="30"/>
      <c r="QGF43" s="31"/>
      <c r="QGG43" s="30"/>
      <c r="QGH43" s="31"/>
      <c r="QGI43" s="30"/>
      <c r="QGJ43" s="31"/>
      <c r="QGK43" s="30"/>
      <c r="QGL43" s="31"/>
      <c r="QGM43" s="30"/>
      <c r="QGN43" s="31"/>
      <c r="QGO43" s="30"/>
      <c r="QGP43" s="31"/>
      <c r="QGQ43" s="30"/>
      <c r="QGR43" s="31"/>
      <c r="QGS43" s="30"/>
      <c r="QGT43" s="31"/>
      <c r="QGU43" s="30"/>
      <c r="QGV43" s="31"/>
      <c r="QGW43" s="30"/>
      <c r="QGX43" s="31"/>
      <c r="QGY43" s="30"/>
      <c r="QGZ43" s="31"/>
      <c r="QHA43" s="30"/>
      <c r="QHB43" s="31"/>
      <c r="QHC43" s="30"/>
      <c r="QHD43" s="31"/>
      <c r="QHE43" s="30"/>
      <c r="QHF43" s="31"/>
      <c r="QHG43" s="30"/>
      <c r="QHH43" s="31"/>
      <c r="QHI43" s="30"/>
      <c r="QHJ43" s="31"/>
      <c r="QHK43" s="30"/>
      <c r="QHL43" s="31"/>
      <c r="QHM43" s="30"/>
      <c r="QHN43" s="31"/>
      <c r="QHO43" s="30"/>
      <c r="QHP43" s="31"/>
      <c r="QHQ43" s="30"/>
      <c r="QHR43" s="31"/>
      <c r="QHS43" s="30"/>
      <c r="QHT43" s="31"/>
      <c r="QHU43" s="30"/>
      <c r="QHV43" s="31"/>
      <c r="QHW43" s="30"/>
      <c r="QHX43" s="31"/>
      <c r="QHY43" s="30"/>
      <c r="QHZ43" s="31"/>
      <c r="QIA43" s="30"/>
      <c r="QIB43" s="31"/>
      <c r="QIC43" s="30"/>
      <c r="QID43" s="31"/>
      <c r="QIE43" s="30"/>
      <c r="QIF43" s="31"/>
      <c r="QIG43" s="30"/>
      <c r="QIH43" s="31"/>
      <c r="QII43" s="30"/>
      <c r="QIJ43" s="31"/>
      <c r="QIK43" s="30"/>
      <c r="QIL43" s="31"/>
      <c r="QIM43" s="30"/>
      <c r="QIN43" s="31"/>
      <c r="QIO43" s="30"/>
      <c r="QIP43" s="31"/>
      <c r="QIQ43" s="30"/>
      <c r="QIR43" s="31"/>
      <c r="QIS43" s="30"/>
      <c r="QIT43" s="31"/>
      <c r="QIU43" s="30"/>
      <c r="QIV43" s="31"/>
      <c r="QIW43" s="30"/>
      <c r="QIX43" s="31"/>
      <c r="QIY43" s="30"/>
      <c r="QIZ43" s="31"/>
      <c r="QJA43" s="30"/>
      <c r="QJB43" s="31"/>
      <c r="QJC43" s="30"/>
      <c r="QJD43" s="31"/>
      <c r="QJE43" s="30"/>
      <c r="QJF43" s="31"/>
      <c r="QJG43" s="30"/>
      <c r="QJH43" s="31"/>
      <c r="QJI43" s="30"/>
      <c r="QJJ43" s="31"/>
      <c r="QJK43" s="30"/>
      <c r="QJL43" s="31"/>
      <c r="QJM43" s="30"/>
      <c r="QJN43" s="31"/>
      <c r="QJO43" s="30"/>
      <c r="QJP43" s="31"/>
      <c r="QJQ43" s="30"/>
      <c r="QJR43" s="31"/>
      <c r="QJS43" s="30"/>
      <c r="QJT43" s="31"/>
      <c r="QJU43" s="30"/>
      <c r="QJV43" s="31"/>
      <c r="QJW43" s="30"/>
      <c r="QJX43" s="31"/>
      <c r="QJY43" s="30"/>
      <c r="QJZ43" s="31"/>
      <c r="QKA43" s="30"/>
      <c r="QKB43" s="31"/>
      <c r="QKC43" s="30"/>
      <c r="QKD43" s="31"/>
      <c r="QKE43" s="30"/>
      <c r="QKF43" s="31"/>
      <c r="QKG43" s="30"/>
      <c r="QKH43" s="31"/>
      <c r="QKI43" s="30"/>
      <c r="QKJ43" s="31"/>
      <c r="QKK43" s="30"/>
      <c r="QKL43" s="31"/>
      <c r="QKM43" s="30"/>
      <c r="QKN43" s="31"/>
      <c r="QKO43" s="30"/>
      <c r="QKP43" s="31"/>
      <c r="QKQ43" s="30"/>
      <c r="QKR43" s="31"/>
      <c r="QKS43" s="30"/>
      <c r="QKT43" s="31"/>
      <c r="QKU43" s="30"/>
      <c r="QKV43" s="31"/>
      <c r="QKW43" s="30"/>
      <c r="QKX43" s="31"/>
      <c r="QKY43" s="30"/>
      <c r="QKZ43" s="31"/>
      <c r="QLA43" s="30"/>
      <c r="QLB43" s="31"/>
      <c r="QLC43" s="30"/>
      <c r="QLD43" s="31"/>
      <c r="QLE43" s="30"/>
      <c r="QLF43" s="31"/>
      <c r="QLG43" s="30"/>
      <c r="QLH43" s="31"/>
      <c r="QLI43" s="30"/>
      <c r="QLJ43" s="31"/>
      <c r="QLK43" s="30"/>
      <c r="QLL43" s="31"/>
      <c r="QLM43" s="30"/>
      <c r="QLN43" s="31"/>
      <c r="QLO43" s="30"/>
      <c r="QLP43" s="31"/>
      <c r="QLQ43" s="30"/>
      <c r="QLR43" s="31"/>
      <c r="QLS43" s="30"/>
      <c r="QLT43" s="31"/>
      <c r="QLU43" s="30"/>
      <c r="QLV43" s="31"/>
      <c r="QLW43" s="30"/>
      <c r="QLX43" s="31"/>
      <c r="QLY43" s="30"/>
      <c r="QLZ43" s="31"/>
      <c r="QMA43" s="30"/>
      <c r="QMB43" s="31"/>
      <c r="QMC43" s="30"/>
      <c r="QMD43" s="31"/>
      <c r="QME43" s="30"/>
      <c r="QMF43" s="31"/>
      <c r="QMG43" s="30"/>
      <c r="QMH43" s="31"/>
      <c r="QMI43" s="30"/>
      <c r="QMJ43" s="31"/>
      <c r="QMK43" s="30"/>
      <c r="QML43" s="31"/>
      <c r="QMM43" s="30"/>
      <c r="QMN43" s="31"/>
      <c r="QMO43" s="30"/>
      <c r="QMP43" s="31"/>
      <c r="QMQ43" s="30"/>
      <c r="QMR43" s="31"/>
      <c r="QMS43" s="30"/>
      <c r="QMT43" s="31"/>
      <c r="QMU43" s="30"/>
      <c r="QMV43" s="31"/>
      <c r="QMW43" s="30"/>
      <c r="QMX43" s="31"/>
      <c r="QMY43" s="30"/>
      <c r="QMZ43" s="31"/>
      <c r="QNA43" s="30"/>
      <c r="QNB43" s="31"/>
      <c r="QNC43" s="30"/>
      <c r="QND43" s="31"/>
      <c r="QNE43" s="30"/>
      <c r="QNF43" s="31"/>
      <c r="QNG43" s="30"/>
      <c r="QNH43" s="31"/>
      <c r="QNI43" s="30"/>
      <c r="QNJ43" s="31"/>
      <c r="QNK43" s="30"/>
      <c r="QNL43" s="31"/>
      <c r="QNM43" s="30"/>
      <c r="QNN43" s="31"/>
      <c r="QNO43" s="30"/>
      <c r="QNP43" s="31"/>
      <c r="QNQ43" s="30"/>
      <c r="QNR43" s="31"/>
      <c r="QNS43" s="30"/>
      <c r="QNT43" s="31"/>
      <c r="QNU43" s="30"/>
      <c r="QNV43" s="31"/>
      <c r="QNW43" s="30"/>
      <c r="QNX43" s="31"/>
      <c r="QNY43" s="30"/>
      <c r="QNZ43" s="31"/>
      <c r="QOA43" s="30"/>
      <c r="QOB43" s="31"/>
      <c r="QOC43" s="30"/>
      <c r="QOD43" s="31"/>
      <c r="QOE43" s="30"/>
      <c r="QOF43" s="31"/>
      <c r="QOG43" s="30"/>
      <c r="QOH43" s="31"/>
      <c r="QOI43" s="30"/>
      <c r="QOJ43" s="31"/>
      <c r="QOK43" s="30"/>
      <c r="QOL43" s="31"/>
      <c r="QOM43" s="30"/>
      <c r="QON43" s="31"/>
      <c r="QOO43" s="30"/>
      <c r="QOP43" s="31"/>
      <c r="QOQ43" s="30"/>
      <c r="QOR43" s="31"/>
      <c r="QOS43" s="30"/>
      <c r="QOT43" s="31"/>
      <c r="QOU43" s="30"/>
      <c r="QOV43" s="31"/>
      <c r="QOW43" s="30"/>
      <c r="QOX43" s="31"/>
      <c r="QOY43" s="30"/>
      <c r="QOZ43" s="31"/>
      <c r="QPA43" s="30"/>
      <c r="QPB43" s="31"/>
      <c r="QPC43" s="30"/>
      <c r="QPD43" s="31"/>
      <c r="QPE43" s="30"/>
      <c r="QPF43" s="31"/>
      <c r="QPG43" s="30"/>
      <c r="QPH43" s="31"/>
      <c r="QPI43" s="30"/>
      <c r="QPJ43" s="31"/>
      <c r="QPK43" s="30"/>
      <c r="QPL43" s="31"/>
      <c r="QPM43" s="30"/>
      <c r="QPN43" s="31"/>
      <c r="QPO43" s="30"/>
      <c r="QPP43" s="31"/>
      <c r="QPQ43" s="30"/>
      <c r="QPR43" s="31"/>
      <c r="QPS43" s="30"/>
      <c r="QPT43" s="31"/>
      <c r="QPU43" s="30"/>
      <c r="QPV43" s="31"/>
      <c r="QPW43" s="30"/>
      <c r="QPX43" s="31"/>
      <c r="QPY43" s="30"/>
      <c r="QPZ43" s="31"/>
      <c r="QQA43" s="30"/>
      <c r="QQB43" s="31"/>
      <c r="QQC43" s="30"/>
      <c r="QQD43" s="31"/>
      <c r="QQE43" s="30"/>
      <c r="QQF43" s="31"/>
      <c r="QQG43" s="30"/>
      <c r="QQH43" s="31"/>
      <c r="QQI43" s="30"/>
      <c r="QQJ43" s="31"/>
      <c r="QQK43" s="30"/>
      <c r="QQL43" s="31"/>
      <c r="QQM43" s="30"/>
      <c r="QQN43" s="31"/>
      <c r="QQO43" s="30"/>
      <c r="QQP43" s="31"/>
      <c r="QQQ43" s="30"/>
      <c r="QQR43" s="31"/>
      <c r="QQS43" s="30"/>
      <c r="QQT43" s="31"/>
      <c r="QQU43" s="30"/>
      <c r="QQV43" s="31"/>
      <c r="QQW43" s="30"/>
      <c r="QQX43" s="31"/>
      <c r="QQY43" s="30"/>
      <c r="QQZ43" s="31"/>
      <c r="QRA43" s="30"/>
      <c r="QRB43" s="31"/>
      <c r="QRC43" s="30"/>
      <c r="QRD43" s="31"/>
      <c r="QRE43" s="30"/>
      <c r="QRF43" s="31"/>
      <c r="QRG43" s="30"/>
      <c r="QRH43" s="31"/>
      <c r="QRI43" s="30"/>
      <c r="QRJ43" s="31"/>
      <c r="QRK43" s="30"/>
      <c r="QRL43" s="31"/>
      <c r="QRM43" s="30"/>
      <c r="QRN43" s="31"/>
      <c r="QRO43" s="30"/>
      <c r="QRP43" s="31"/>
      <c r="QRQ43" s="30"/>
      <c r="QRR43" s="31"/>
      <c r="QRS43" s="30"/>
      <c r="QRT43" s="31"/>
      <c r="QRU43" s="30"/>
      <c r="QRV43" s="31"/>
      <c r="QRW43" s="30"/>
      <c r="QRX43" s="31"/>
      <c r="QRY43" s="30"/>
      <c r="QRZ43" s="31"/>
      <c r="QSA43" s="30"/>
      <c r="QSB43" s="31"/>
      <c r="QSC43" s="30"/>
      <c r="QSD43" s="31"/>
      <c r="QSE43" s="30"/>
      <c r="QSF43" s="31"/>
      <c r="QSG43" s="30"/>
      <c r="QSH43" s="31"/>
      <c r="QSI43" s="30"/>
      <c r="QSJ43" s="31"/>
      <c r="QSK43" s="30"/>
      <c r="QSL43" s="31"/>
      <c r="QSM43" s="30"/>
      <c r="QSN43" s="31"/>
      <c r="QSO43" s="30"/>
      <c r="QSP43" s="31"/>
      <c r="QSQ43" s="30"/>
      <c r="QSR43" s="31"/>
      <c r="QSS43" s="30"/>
      <c r="QST43" s="31"/>
      <c r="QSU43" s="30"/>
      <c r="QSV43" s="31"/>
      <c r="QSW43" s="30"/>
      <c r="QSX43" s="31"/>
      <c r="QSY43" s="30"/>
      <c r="QSZ43" s="31"/>
      <c r="QTA43" s="30"/>
      <c r="QTB43" s="31"/>
      <c r="QTC43" s="30"/>
      <c r="QTD43" s="31"/>
      <c r="QTE43" s="30"/>
      <c r="QTF43" s="31"/>
      <c r="QTG43" s="30"/>
      <c r="QTH43" s="31"/>
      <c r="QTI43" s="30"/>
      <c r="QTJ43" s="31"/>
      <c r="QTK43" s="30"/>
      <c r="QTL43" s="31"/>
      <c r="QTM43" s="30"/>
      <c r="QTN43" s="31"/>
      <c r="QTO43" s="30"/>
      <c r="QTP43" s="31"/>
      <c r="QTQ43" s="30"/>
      <c r="QTR43" s="31"/>
      <c r="QTS43" s="30"/>
      <c r="QTT43" s="31"/>
      <c r="QTU43" s="30"/>
      <c r="QTV43" s="31"/>
      <c r="QTW43" s="30"/>
      <c r="QTX43" s="31"/>
      <c r="QTY43" s="30"/>
      <c r="QTZ43" s="31"/>
      <c r="QUA43" s="30"/>
      <c r="QUB43" s="31"/>
      <c r="QUC43" s="30"/>
      <c r="QUD43" s="31"/>
      <c r="QUE43" s="30"/>
      <c r="QUF43" s="31"/>
      <c r="QUG43" s="30"/>
      <c r="QUH43" s="31"/>
      <c r="QUI43" s="30"/>
      <c r="QUJ43" s="31"/>
      <c r="QUK43" s="30"/>
      <c r="QUL43" s="31"/>
      <c r="QUM43" s="30"/>
      <c r="QUN43" s="31"/>
      <c r="QUO43" s="30"/>
      <c r="QUP43" s="31"/>
      <c r="QUQ43" s="30"/>
      <c r="QUR43" s="31"/>
      <c r="QUS43" s="30"/>
      <c r="QUT43" s="31"/>
      <c r="QUU43" s="30"/>
      <c r="QUV43" s="31"/>
      <c r="QUW43" s="30"/>
      <c r="QUX43" s="31"/>
      <c r="QUY43" s="30"/>
      <c r="QUZ43" s="31"/>
      <c r="QVA43" s="30"/>
      <c r="QVB43" s="31"/>
      <c r="QVC43" s="30"/>
      <c r="QVD43" s="31"/>
      <c r="QVE43" s="30"/>
      <c r="QVF43" s="31"/>
      <c r="QVG43" s="30"/>
      <c r="QVH43" s="31"/>
      <c r="QVI43" s="30"/>
      <c r="QVJ43" s="31"/>
      <c r="QVK43" s="30"/>
      <c r="QVL43" s="31"/>
      <c r="QVM43" s="30"/>
      <c r="QVN43" s="31"/>
      <c r="QVO43" s="30"/>
      <c r="QVP43" s="31"/>
      <c r="QVQ43" s="30"/>
      <c r="QVR43" s="31"/>
      <c r="QVS43" s="30"/>
      <c r="QVT43" s="31"/>
      <c r="QVU43" s="30"/>
      <c r="QVV43" s="31"/>
      <c r="QVW43" s="30"/>
      <c r="QVX43" s="31"/>
      <c r="QVY43" s="30"/>
      <c r="QVZ43" s="31"/>
      <c r="QWA43" s="30"/>
      <c r="QWB43" s="31"/>
      <c r="QWC43" s="30"/>
      <c r="QWD43" s="31"/>
      <c r="QWE43" s="30"/>
      <c r="QWF43" s="31"/>
      <c r="QWG43" s="30"/>
      <c r="QWH43" s="31"/>
      <c r="QWI43" s="30"/>
      <c r="QWJ43" s="31"/>
      <c r="QWK43" s="30"/>
      <c r="QWL43" s="31"/>
      <c r="QWM43" s="30"/>
      <c r="QWN43" s="31"/>
      <c r="QWO43" s="30"/>
      <c r="QWP43" s="31"/>
      <c r="QWQ43" s="30"/>
      <c r="QWR43" s="31"/>
      <c r="QWS43" s="30"/>
      <c r="QWT43" s="31"/>
      <c r="QWU43" s="30"/>
      <c r="QWV43" s="31"/>
      <c r="QWW43" s="30"/>
      <c r="QWX43" s="31"/>
      <c r="QWY43" s="30"/>
      <c r="QWZ43" s="31"/>
      <c r="QXA43" s="30"/>
      <c r="QXB43" s="31"/>
      <c r="QXC43" s="30"/>
      <c r="QXD43" s="31"/>
      <c r="QXE43" s="30"/>
      <c r="QXF43" s="31"/>
      <c r="QXG43" s="30"/>
      <c r="QXH43" s="31"/>
      <c r="QXI43" s="30"/>
      <c r="QXJ43" s="31"/>
      <c r="QXK43" s="30"/>
      <c r="QXL43" s="31"/>
      <c r="QXM43" s="30"/>
      <c r="QXN43" s="31"/>
      <c r="QXO43" s="30"/>
      <c r="QXP43" s="31"/>
      <c r="QXQ43" s="30"/>
      <c r="QXR43" s="31"/>
      <c r="QXS43" s="30"/>
      <c r="QXT43" s="31"/>
      <c r="QXU43" s="30"/>
      <c r="QXV43" s="31"/>
      <c r="QXW43" s="30"/>
      <c r="QXX43" s="31"/>
      <c r="QXY43" s="30"/>
      <c r="QXZ43" s="31"/>
      <c r="QYA43" s="30"/>
      <c r="QYB43" s="31"/>
      <c r="QYC43" s="30"/>
      <c r="QYD43" s="31"/>
      <c r="QYE43" s="30"/>
      <c r="QYF43" s="31"/>
      <c r="QYG43" s="30"/>
      <c r="QYH43" s="31"/>
      <c r="QYI43" s="30"/>
      <c r="QYJ43" s="31"/>
      <c r="QYK43" s="30"/>
      <c r="QYL43" s="31"/>
      <c r="QYM43" s="30"/>
      <c r="QYN43" s="31"/>
      <c r="QYO43" s="30"/>
      <c r="QYP43" s="31"/>
      <c r="QYQ43" s="30"/>
      <c r="QYR43" s="31"/>
      <c r="QYS43" s="30"/>
      <c r="QYT43" s="31"/>
      <c r="QYU43" s="30"/>
      <c r="QYV43" s="31"/>
      <c r="QYW43" s="30"/>
      <c r="QYX43" s="31"/>
      <c r="QYY43" s="30"/>
      <c r="QYZ43" s="31"/>
      <c r="QZA43" s="30"/>
      <c r="QZB43" s="31"/>
      <c r="QZC43" s="30"/>
      <c r="QZD43" s="31"/>
      <c r="QZE43" s="30"/>
      <c r="QZF43" s="31"/>
      <c r="QZG43" s="30"/>
      <c r="QZH43" s="31"/>
      <c r="QZI43" s="30"/>
      <c r="QZJ43" s="31"/>
      <c r="QZK43" s="30"/>
      <c r="QZL43" s="31"/>
      <c r="QZM43" s="30"/>
      <c r="QZN43" s="31"/>
      <c r="QZO43" s="30"/>
      <c r="QZP43" s="31"/>
      <c r="QZQ43" s="30"/>
      <c r="QZR43" s="31"/>
      <c r="QZS43" s="30"/>
      <c r="QZT43" s="31"/>
      <c r="QZU43" s="30"/>
      <c r="QZV43" s="31"/>
      <c r="QZW43" s="30"/>
      <c r="QZX43" s="31"/>
      <c r="QZY43" s="30"/>
      <c r="QZZ43" s="31"/>
      <c r="RAA43" s="30"/>
      <c r="RAB43" s="31"/>
      <c r="RAC43" s="30"/>
      <c r="RAD43" s="31"/>
      <c r="RAE43" s="30"/>
      <c r="RAF43" s="31"/>
      <c r="RAG43" s="30"/>
      <c r="RAH43" s="31"/>
      <c r="RAI43" s="30"/>
      <c r="RAJ43" s="31"/>
      <c r="RAK43" s="30"/>
      <c r="RAL43" s="31"/>
      <c r="RAM43" s="30"/>
      <c r="RAN43" s="31"/>
      <c r="RAO43" s="30"/>
      <c r="RAP43" s="31"/>
      <c r="RAQ43" s="30"/>
      <c r="RAR43" s="31"/>
      <c r="RAS43" s="30"/>
      <c r="RAT43" s="31"/>
      <c r="RAU43" s="30"/>
      <c r="RAV43" s="31"/>
      <c r="RAW43" s="30"/>
      <c r="RAX43" s="31"/>
      <c r="RAY43" s="30"/>
      <c r="RAZ43" s="31"/>
      <c r="RBA43" s="30"/>
      <c r="RBB43" s="31"/>
      <c r="RBC43" s="30"/>
      <c r="RBD43" s="31"/>
      <c r="RBE43" s="30"/>
      <c r="RBF43" s="31"/>
      <c r="RBG43" s="30"/>
      <c r="RBH43" s="31"/>
      <c r="RBI43" s="30"/>
      <c r="RBJ43" s="31"/>
      <c r="RBK43" s="30"/>
      <c r="RBL43" s="31"/>
      <c r="RBM43" s="30"/>
      <c r="RBN43" s="31"/>
      <c r="RBO43" s="30"/>
      <c r="RBP43" s="31"/>
      <c r="RBQ43" s="30"/>
      <c r="RBR43" s="31"/>
      <c r="RBS43" s="30"/>
      <c r="RBT43" s="31"/>
      <c r="RBU43" s="30"/>
      <c r="RBV43" s="31"/>
      <c r="RBW43" s="30"/>
      <c r="RBX43" s="31"/>
      <c r="RBY43" s="30"/>
      <c r="RBZ43" s="31"/>
      <c r="RCA43" s="30"/>
      <c r="RCB43" s="31"/>
      <c r="RCC43" s="30"/>
      <c r="RCD43" s="31"/>
      <c r="RCE43" s="30"/>
      <c r="RCF43" s="31"/>
      <c r="RCG43" s="30"/>
      <c r="RCH43" s="31"/>
      <c r="RCI43" s="30"/>
      <c r="RCJ43" s="31"/>
      <c r="RCK43" s="30"/>
      <c r="RCL43" s="31"/>
      <c r="RCM43" s="30"/>
      <c r="RCN43" s="31"/>
      <c r="RCO43" s="30"/>
      <c r="RCP43" s="31"/>
      <c r="RCQ43" s="30"/>
      <c r="RCR43" s="31"/>
      <c r="RCS43" s="30"/>
      <c r="RCT43" s="31"/>
      <c r="RCU43" s="30"/>
      <c r="RCV43" s="31"/>
      <c r="RCW43" s="30"/>
      <c r="RCX43" s="31"/>
      <c r="RCY43" s="30"/>
      <c r="RCZ43" s="31"/>
      <c r="RDA43" s="30"/>
      <c r="RDB43" s="31"/>
      <c r="RDC43" s="30"/>
      <c r="RDD43" s="31"/>
      <c r="RDE43" s="30"/>
      <c r="RDF43" s="31"/>
      <c r="RDG43" s="30"/>
      <c r="RDH43" s="31"/>
      <c r="RDI43" s="30"/>
      <c r="RDJ43" s="31"/>
      <c r="RDK43" s="30"/>
      <c r="RDL43" s="31"/>
      <c r="RDM43" s="30"/>
      <c r="RDN43" s="31"/>
      <c r="RDO43" s="30"/>
      <c r="RDP43" s="31"/>
      <c r="RDQ43" s="30"/>
      <c r="RDR43" s="31"/>
      <c r="RDS43" s="30"/>
      <c r="RDT43" s="31"/>
      <c r="RDU43" s="30"/>
      <c r="RDV43" s="31"/>
      <c r="RDW43" s="30"/>
      <c r="RDX43" s="31"/>
      <c r="RDY43" s="30"/>
      <c r="RDZ43" s="31"/>
      <c r="REA43" s="30"/>
      <c r="REB43" s="31"/>
      <c r="REC43" s="30"/>
      <c r="RED43" s="31"/>
      <c r="REE43" s="30"/>
      <c r="REF43" s="31"/>
      <c r="REG43" s="30"/>
      <c r="REH43" s="31"/>
      <c r="REI43" s="30"/>
      <c r="REJ43" s="31"/>
      <c r="REK43" s="30"/>
      <c r="REL43" s="31"/>
      <c r="REM43" s="30"/>
      <c r="REN43" s="31"/>
      <c r="REO43" s="30"/>
      <c r="REP43" s="31"/>
      <c r="REQ43" s="30"/>
      <c r="RER43" s="31"/>
      <c r="RES43" s="30"/>
      <c r="RET43" s="31"/>
      <c r="REU43" s="30"/>
      <c r="REV43" s="31"/>
      <c r="REW43" s="30"/>
      <c r="REX43" s="31"/>
      <c r="REY43" s="30"/>
      <c r="REZ43" s="31"/>
      <c r="RFA43" s="30"/>
      <c r="RFB43" s="31"/>
      <c r="RFC43" s="30"/>
      <c r="RFD43" s="31"/>
      <c r="RFE43" s="30"/>
      <c r="RFF43" s="31"/>
      <c r="RFG43" s="30"/>
      <c r="RFH43" s="31"/>
      <c r="RFI43" s="30"/>
      <c r="RFJ43" s="31"/>
      <c r="RFK43" s="30"/>
      <c r="RFL43" s="31"/>
      <c r="RFM43" s="30"/>
      <c r="RFN43" s="31"/>
      <c r="RFO43" s="30"/>
      <c r="RFP43" s="31"/>
      <c r="RFQ43" s="30"/>
      <c r="RFR43" s="31"/>
      <c r="RFS43" s="30"/>
      <c r="RFT43" s="31"/>
      <c r="RFU43" s="30"/>
      <c r="RFV43" s="31"/>
      <c r="RFW43" s="30"/>
      <c r="RFX43" s="31"/>
      <c r="RFY43" s="30"/>
      <c r="RFZ43" s="31"/>
      <c r="RGA43" s="30"/>
      <c r="RGB43" s="31"/>
      <c r="RGC43" s="30"/>
      <c r="RGD43" s="31"/>
      <c r="RGE43" s="30"/>
      <c r="RGF43" s="31"/>
      <c r="RGG43" s="30"/>
      <c r="RGH43" s="31"/>
      <c r="RGI43" s="30"/>
      <c r="RGJ43" s="31"/>
      <c r="RGK43" s="30"/>
      <c r="RGL43" s="31"/>
      <c r="RGM43" s="30"/>
      <c r="RGN43" s="31"/>
      <c r="RGO43" s="30"/>
      <c r="RGP43" s="31"/>
      <c r="RGQ43" s="30"/>
      <c r="RGR43" s="31"/>
      <c r="RGS43" s="30"/>
      <c r="RGT43" s="31"/>
      <c r="RGU43" s="30"/>
      <c r="RGV43" s="31"/>
      <c r="RGW43" s="30"/>
      <c r="RGX43" s="31"/>
      <c r="RGY43" s="30"/>
      <c r="RGZ43" s="31"/>
      <c r="RHA43" s="30"/>
      <c r="RHB43" s="31"/>
      <c r="RHC43" s="30"/>
      <c r="RHD43" s="31"/>
      <c r="RHE43" s="30"/>
      <c r="RHF43" s="31"/>
      <c r="RHG43" s="30"/>
      <c r="RHH43" s="31"/>
      <c r="RHI43" s="30"/>
      <c r="RHJ43" s="31"/>
      <c r="RHK43" s="30"/>
      <c r="RHL43" s="31"/>
      <c r="RHM43" s="30"/>
      <c r="RHN43" s="31"/>
      <c r="RHO43" s="30"/>
      <c r="RHP43" s="31"/>
      <c r="RHQ43" s="30"/>
      <c r="RHR43" s="31"/>
      <c r="RHS43" s="30"/>
      <c r="RHT43" s="31"/>
      <c r="RHU43" s="30"/>
      <c r="RHV43" s="31"/>
      <c r="RHW43" s="30"/>
      <c r="RHX43" s="31"/>
      <c r="RHY43" s="30"/>
      <c r="RHZ43" s="31"/>
      <c r="RIA43" s="30"/>
      <c r="RIB43" s="31"/>
      <c r="RIC43" s="30"/>
      <c r="RID43" s="31"/>
      <c r="RIE43" s="30"/>
      <c r="RIF43" s="31"/>
      <c r="RIG43" s="30"/>
      <c r="RIH43" s="31"/>
      <c r="RII43" s="30"/>
      <c r="RIJ43" s="31"/>
      <c r="RIK43" s="30"/>
      <c r="RIL43" s="31"/>
      <c r="RIM43" s="30"/>
      <c r="RIN43" s="31"/>
      <c r="RIO43" s="30"/>
      <c r="RIP43" s="31"/>
      <c r="RIQ43" s="30"/>
      <c r="RIR43" s="31"/>
      <c r="RIS43" s="30"/>
      <c r="RIT43" s="31"/>
      <c r="RIU43" s="30"/>
      <c r="RIV43" s="31"/>
      <c r="RIW43" s="30"/>
      <c r="RIX43" s="31"/>
      <c r="RIY43" s="30"/>
      <c r="RIZ43" s="31"/>
      <c r="RJA43" s="30"/>
      <c r="RJB43" s="31"/>
      <c r="RJC43" s="30"/>
      <c r="RJD43" s="31"/>
      <c r="RJE43" s="30"/>
      <c r="RJF43" s="31"/>
      <c r="RJG43" s="30"/>
      <c r="RJH43" s="31"/>
      <c r="RJI43" s="30"/>
      <c r="RJJ43" s="31"/>
      <c r="RJK43" s="30"/>
      <c r="RJL43" s="31"/>
      <c r="RJM43" s="30"/>
      <c r="RJN43" s="31"/>
      <c r="RJO43" s="30"/>
      <c r="RJP43" s="31"/>
      <c r="RJQ43" s="30"/>
      <c r="RJR43" s="31"/>
      <c r="RJS43" s="30"/>
      <c r="RJT43" s="31"/>
      <c r="RJU43" s="30"/>
      <c r="RJV43" s="31"/>
      <c r="RJW43" s="30"/>
      <c r="RJX43" s="31"/>
      <c r="RJY43" s="30"/>
      <c r="RJZ43" s="31"/>
      <c r="RKA43" s="30"/>
      <c r="RKB43" s="31"/>
      <c r="RKC43" s="30"/>
      <c r="RKD43" s="31"/>
      <c r="RKE43" s="30"/>
      <c r="RKF43" s="31"/>
      <c r="RKG43" s="30"/>
      <c r="RKH43" s="31"/>
      <c r="RKI43" s="30"/>
      <c r="RKJ43" s="31"/>
      <c r="RKK43" s="30"/>
      <c r="RKL43" s="31"/>
      <c r="RKM43" s="30"/>
      <c r="RKN43" s="31"/>
      <c r="RKO43" s="30"/>
      <c r="RKP43" s="31"/>
      <c r="RKQ43" s="30"/>
      <c r="RKR43" s="31"/>
      <c r="RKS43" s="30"/>
      <c r="RKT43" s="31"/>
      <c r="RKU43" s="30"/>
      <c r="RKV43" s="31"/>
      <c r="RKW43" s="30"/>
      <c r="RKX43" s="31"/>
      <c r="RKY43" s="30"/>
      <c r="RKZ43" s="31"/>
      <c r="RLA43" s="30"/>
      <c r="RLB43" s="31"/>
      <c r="RLC43" s="30"/>
      <c r="RLD43" s="31"/>
      <c r="RLE43" s="30"/>
      <c r="RLF43" s="31"/>
      <c r="RLG43" s="30"/>
      <c r="RLH43" s="31"/>
      <c r="RLI43" s="30"/>
      <c r="RLJ43" s="31"/>
      <c r="RLK43" s="30"/>
      <c r="RLL43" s="31"/>
      <c r="RLM43" s="30"/>
      <c r="RLN43" s="31"/>
      <c r="RLO43" s="30"/>
      <c r="RLP43" s="31"/>
      <c r="RLQ43" s="30"/>
      <c r="RLR43" s="31"/>
      <c r="RLS43" s="30"/>
      <c r="RLT43" s="31"/>
      <c r="RLU43" s="30"/>
      <c r="RLV43" s="31"/>
      <c r="RLW43" s="30"/>
      <c r="RLX43" s="31"/>
      <c r="RLY43" s="30"/>
      <c r="RLZ43" s="31"/>
      <c r="RMA43" s="30"/>
      <c r="RMB43" s="31"/>
      <c r="RMC43" s="30"/>
      <c r="RMD43" s="31"/>
      <c r="RME43" s="30"/>
      <c r="RMF43" s="31"/>
      <c r="RMG43" s="30"/>
      <c r="RMH43" s="31"/>
      <c r="RMI43" s="30"/>
      <c r="RMJ43" s="31"/>
      <c r="RMK43" s="30"/>
      <c r="RML43" s="31"/>
      <c r="RMM43" s="30"/>
      <c r="RMN43" s="31"/>
      <c r="RMO43" s="30"/>
      <c r="RMP43" s="31"/>
      <c r="RMQ43" s="30"/>
      <c r="RMR43" s="31"/>
      <c r="RMS43" s="30"/>
      <c r="RMT43" s="31"/>
      <c r="RMU43" s="30"/>
      <c r="RMV43" s="31"/>
      <c r="RMW43" s="30"/>
      <c r="RMX43" s="31"/>
      <c r="RMY43" s="30"/>
      <c r="RMZ43" s="31"/>
      <c r="RNA43" s="30"/>
      <c r="RNB43" s="31"/>
      <c r="RNC43" s="30"/>
      <c r="RND43" s="31"/>
      <c r="RNE43" s="30"/>
      <c r="RNF43" s="31"/>
      <c r="RNG43" s="30"/>
      <c r="RNH43" s="31"/>
      <c r="RNI43" s="30"/>
      <c r="RNJ43" s="31"/>
      <c r="RNK43" s="30"/>
      <c r="RNL43" s="31"/>
      <c r="RNM43" s="30"/>
      <c r="RNN43" s="31"/>
      <c r="RNO43" s="30"/>
      <c r="RNP43" s="31"/>
      <c r="RNQ43" s="30"/>
      <c r="RNR43" s="31"/>
      <c r="RNS43" s="30"/>
      <c r="RNT43" s="31"/>
      <c r="RNU43" s="30"/>
      <c r="RNV43" s="31"/>
      <c r="RNW43" s="30"/>
      <c r="RNX43" s="31"/>
      <c r="RNY43" s="30"/>
      <c r="RNZ43" s="31"/>
      <c r="ROA43" s="30"/>
      <c r="ROB43" s="31"/>
      <c r="ROC43" s="30"/>
      <c r="ROD43" s="31"/>
      <c r="ROE43" s="30"/>
      <c r="ROF43" s="31"/>
      <c r="ROG43" s="30"/>
      <c r="ROH43" s="31"/>
      <c r="ROI43" s="30"/>
      <c r="ROJ43" s="31"/>
      <c r="ROK43" s="30"/>
      <c r="ROL43" s="31"/>
      <c r="ROM43" s="30"/>
      <c r="RON43" s="31"/>
      <c r="ROO43" s="30"/>
      <c r="ROP43" s="31"/>
      <c r="ROQ43" s="30"/>
      <c r="ROR43" s="31"/>
      <c r="ROS43" s="30"/>
      <c r="ROT43" s="31"/>
      <c r="ROU43" s="30"/>
      <c r="ROV43" s="31"/>
      <c r="ROW43" s="30"/>
      <c r="ROX43" s="31"/>
      <c r="ROY43" s="30"/>
      <c r="ROZ43" s="31"/>
      <c r="RPA43" s="30"/>
      <c r="RPB43" s="31"/>
      <c r="RPC43" s="30"/>
      <c r="RPD43" s="31"/>
      <c r="RPE43" s="30"/>
      <c r="RPF43" s="31"/>
      <c r="RPG43" s="30"/>
      <c r="RPH43" s="31"/>
      <c r="RPI43" s="30"/>
      <c r="RPJ43" s="31"/>
      <c r="RPK43" s="30"/>
      <c r="RPL43" s="31"/>
      <c r="RPM43" s="30"/>
      <c r="RPN43" s="31"/>
      <c r="RPO43" s="30"/>
      <c r="RPP43" s="31"/>
      <c r="RPQ43" s="30"/>
      <c r="RPR43" s="31"/>
      <c r="RPS43" s="30"/>
      <c r="RPT43" s="31"/>
      <c r="RPU43" s="30"/>
      <c r="RPV43" s="31"/>
      <c r="RPW43" s="30"/>
      <c r="RPX43" s="31"/>
      <c r="RPY43" s="30"/>
      <c r="RPZ43" s="31"/>
      <c r="RQA43" s="30"/>
      <c r="RQB43" s="31"/>
      <c r="RQC43" s="30"/>
      <c r="RQD43" s="31"/>
      <c r="RQE43" s="30"/>
      <c r="RQF43" s="31"/>
      <c r="RQG43" s="30"/>
      <c r="RQH43" s="31"/>
      <c r="RQI43" s="30"/>
      <c r="RQJ43" s="31"/>
      <c r="RQK43" s="30"/>
      <c r="RQL43" s="31"/>
      <c r="RQM43" s="30"/>
      <c r="RQN43" s="31"/>
      <c r="RQO43" s="30"/>
      <c r="RQP43" s="31"/>
      <c r="RQQ43" s="30"/>
      <c r="RQR43" s="31"/>
      <c r="RQS43" s="30"/>
      <c r="RQT43" s="31"/>
      <c r="RQU43" s="30"/>
      <c r="RQV43" s="31"/>
      <c r="RQW43" s="30"/>
      <c r="RQX43" s="31"/>
      <c r="RQY43" s="30"/>
      <c r="RQZ43" s="31"/>
      <c r="RRA43" s="30"/>
      <c r="RRB43" s="31"/>
      <c r="RRC43" s="30"/>
      <c r="RRD43" s="31"/>
      <c r="RRE43" s="30"/>
      <c r="RRF43" s="31"/>
      <c r="RRG43" s="30"/>
      <c r="RRH43" s="31"/>
      <c r="RRI43" s="30"/>
      <c r="RRJ43" s="31"/>
      <c r="RRK43" s="30"/>
      <c r="RRL43" s="31"/>
      <c r="RRM43" s="30"/>
      <c r="RRN43" s="31"/>
      <c r="RRO43" s="30"/>
      <c r="RRP43" s="31"/>
      <c r="RRQ43" s="30"/>
      <c r="RRR43" s="31"/>
      <c r="RRS43" s="30"/>
      <c r="RRT43" s="31"/>
      <c r="RRU43" s="30"/>
      <c r="RRV43" s="31"/>
      <c r="RRW43" s="30"/>
      <c r="RRX43" s="31"/>
      <c r="RRY43" s="30"/>
      <c r="RRZ43" s="31"/>
      <c r="RSA43" s="30"/>
      <c r="RSB43" s="31"/>
      <c r="RSC43" s="30"/>
      <c r="RSD43" s="31"/>
      <c r="RSE43" s="30"/>
      <c r="RSF43" s="31"/>
      <c r="RSG43" s="30"/>
      <c r="RSH43" s="31"/>
      <c r="RSI43" s="30"/>
      <c r="RSJ43" s="31"/>
      <c r="RSK43" s="30"/>
      <c r="RSL43" s="31"/>
      <c r="RSM43" s="30"/>
      <c r="RSN43" s="31"/>
      <c r="RSO43" s="30"/>
      <c r="RSP43" s="31"/>
      <c r="RSQ43" s="30"/>
      <c r="RSR43" s="31"/>
      <c r="RSS43" s="30"/>
      <c r="RST43" s="31"/>
      <c r="RSU43" s="30"/>
      <c r="RSV43" s="31"/>
      <c r="RSW43" s="30"/>
      <c r="RSX43" s="31"/>
      <c r="RSY43" s="30"/>
      <c r="RSZ43" s="31"/>
      <c r="RTA43" s="30"/>
      <c r="RTB43" s="31"/>
      <c r="RTC43" s="30"/>
      <c r="RTD43" s="31"/>
      <c r="RTE43" s="30"/>
      <c r="RTF43" s="31"/>
      <c r="RTG43" s="30"/>
      <c r="RTH43" s="31"/>
      <c r="RTI43" s="30"/>
      <c r="RTJ43" s="31"/>
      <c r="RTK43" s="30"/>
      <c r="RTL43" s="31"/>
      <c r="RTM43" s="30"/>
      <c r="RTN43" s="31"/>
      <c r="RTO43" s="30"/>
      <c r="RTP43" s="31"/>
      <c r="RTQ43" s="30"/>
      <c r="RTR43" s="31"/>
      <c r="RTS43" s="30"/>
      <c r="RTT43" s="31"/>
      <c r="RTU43" s="30"/>
      <c r="RTV43" s="31"/>
      <c r="RTW43" s="30"/>
      <c r="RTX43" s="31"/>
      <c r="RTY43" s="30"/>
      <c r="RTZ43" s="31"/>
      <c r="RUA43" s="30"/>
      <c r="RUB43" s="31"/>
      <c r="RUC43" s="30"/>
      <c r="RUD43" s="31"/>
      <c r="RUE43" s="30"/>
      <c r="RUF43" s="31"/>
      <c r="RUG43" s="30"/>
      <c r="RUH43" s="31"/>
      <c r="RUI43" s="30"/>
      <c r="RUJ43" s="31"/>
      <c r="RUK43" s="30"/>
      <c r="RUL43" s="31"/>
      <c r="RUM43" s="30"/>
      <c r="RUN43" s="31"/>
      <c r="RUO43" s="30"/>
      <c r="RUP43" s="31"/>
      <c r="RUQ43" s="30"/>
      <c r="RUR43" s="31"/>
      <c r="RUS43" s="30"/>
      <c r="RUT43" s="31"/>
      <c r="RUU43" s="30"/>
      <c r="RUV43" s="31"/>
      <c r="RUW43" s="30"/>
      <c r="RUX43" s="31"/>
      <c r="RUY43" s="30"/>
      <c r="RUZ43" s="31"/>
      <c r="RVA43" s="30"/>
      <c r="RVB43" s="31"/>
      <c r="RVC43" s="30"/>
      <c r="RVD43" s="31"/>
      <c r="RVE43" s="30"/>
      <c r="RVF43" s="31"/>
      <c r="RVG43" s="30"/>
      <c r="RVH43" s="31"/>
      <c r="RVI43" s="30"/>
      <c r="RVJ43" s="31"/>
      <c r="RVK43" s="30"/>
      <c r="RVL43" s="31"/>
      <c r="RVM43" s="30"/>
      <c r="RVN43" s="31"/>
      <c r="RVO43" s="30"/>
      <c r="RVP43" s="31"/>
      <c r="RVQ43" s="30"/>
      <c r="RVR43" s="31"/>
      <c r="RVS43" s="30"/>
      <c r="RVT43" s="31"/>
      <c r="RVU43" s="30"/>
      <c r="RVV43" s="31"/>
      <c r="RVW43" s="30"/>
      <c r="RVX43" s="31"/>
      <c r="RVY43" s="30"/>
      <c r="RVZ43" s="31"/>
      <c r="RWA43" s="30"/>
      <c r="RWB43" s="31"/>
      <c r="RWC43" s="30"/>
      <c r="RWD43" s="31"/>
      <c r="RWE43" s="30"/>
      <c r="RWF43" s="31"/>
      <c r="RWG43" s="30"/>
      <c r="RWH43" s="31"/>
      <c r="RWI43" s="30"/>
      <c r="RWJ43" s="31"/>
      <c r="RWK43" s="30"/>
      <c r="RWL43" s="31"/>
      <c r="RWM43" s="30"/>
      <c r="RWN43" s="31"/>
      <c r="RWO43" s="30"/>
      <c r="RWP43" s="31"/>
      <c r="RWQ43" s="30"/>
      <c r="RWR43" s="31"/>
      <c r="RWS43" s="30"/>
      <c r="RWT43" s="31"/>
      <c r="RWU43" s="30"/>
      <c r="RWV43" s="31"/>
      <c r="RWW43" s="30"/>
      <c r="RWX43" s="31"/>
      <c r="RWY43" s="30"/>
      <c r="RWZ43" s="31"/>
      <c r="RXA43" s="30"/>
      <c r="RXB43" s="31"/>
      <c r="RXC43" s="30"/>
      <c r="RXD43" s="31"/>
      <c r="RXE43" s="30"/>
      <c r="RXF43" s="31"/>
      <c r="RXG43" s="30"/>
      <c r="RXH43" s="31"/>
      <c r="RXI43" s="30"/>
      <c r="RXJ43" s="31"/>
      <c r="RXK43" s="30"/>
      <c r="RXL43" s="31"/>
      <c r="RXM43" s="30"/>
      <c r="RXN43" s="31"/>
      <c r="RXO43" s="30"/>
      <c r="RXP43" s="31"/>
      <c r="RXQ43" s="30"/>
      <c r="RXR43" s="31"/>
      <c r="RXS43" s="30"/>
      <c r="RXT43" s="31"/>
      <c r="RXU43" s="30"/>
      <c r="RXV43" s="31"/>
      <c r="RXW43" s="30"/>
      <c r="RXX43" s="31"/>
      <c r="RXY43" s="30"/>
      <c r="RXZ43" s="31"/>
      <c r="RYA43" s="30"/>
      <c r="RYB43" s="31"/>
      <c r="RYC43" s="30"/>
      <c r="RYD43" s="31"/>
      <c r="RYE43" s="30"/>
      <c r="RYF43" s="31"/>
      <c r="RYG43" s="30"/>
      <c r="RYH43" s="31"/>
      <c r="RYI43" s="30"/>
      <c r="RYJ43" s="31"/>
      <c r="RYK43" s="30"/>
      <c r="RYL43" s="31"/>
      <c r="RYM43" s="30"/>
      <c r="RYN43" s="31"/>
      <c r="RYO43" s="30"/>
      <c r="RYP43" s="31"/>
      <c r="RYQ43" s="30"/>
      <c r="RYR43" s="31"/>
      <c r="RYS43" s="30"/>
      <c r="RYT43" s="31"/>
      <c r="RYU43" s="30"/>
      <c r="RYV43" s="31"/>
      <c r="RYW43" s="30"/>
      <c r="RYX43" s="31"/>
      <c r="RYY43" s="30"/>
      <c r="RYZ43" s="31"/>
      <c r="RZA43" s="30"/>
      <c r="RZB43" s="31"/>
      <c r="RZC43" s="30"/>
      <c r="RZD43" s="31"/>
      <c r="RZE43" s="30"/>
      <c r="RZF43" s="31"/>
      <c r="RZG43" s="30"/>
      <c r="RZH43" s="31"/>
      <c r="RZI43" s="30"/>
      <c r="RZJ43" s="31"/>
      <c r="RZK43" s="30"/>
      <c r="RZL43" s="31"/>
      <c r="RZM43" s="30"/>
      <c r="RZN43" s="31"/>
      <c r="RZO43" s="30"/>
      <c r="RZP43" s="31"/>
      <c r="RZQ43" s="30"/>
      <c r="RZR43" s="31"/>
      <c r="RZS43" s="30"/>
      <c r="RZT43" s="31"/>
      <c r="RZU43" s="30"/>
      <c r="RZV43" s="31"/>
      <c r="RZW43" s="30"/>
      <c r="RZX43" s="31"/>
      <c r="RZY43" s="30"/>
      <c r="RZZ43" s="31"/>
      <c r="SAA43" s="30"/>
      <c r="SAB43" s="31"/>
      <c r="SAC43" s="30"/>
      <c r="SAD43" s="31"/>
      <c r="SAE43" s="30"/>
      <c r="SAF43" s="31"/>
      <c r="SAG43" s="30"/>
      <c r="SAH43" s="31"/>
      <c r="SAI43" s="30"/>
      <c r="SAJ43" s="31"/>
      <c r="SAK43" s="30"/>
      <c r="SAL43" s="31"/>
      <c r="SAM43" s="30"/>
      <c r="SAN43" s="31"/>
      <c r="SAO43" s="30"/>
      <c r="SAP43" s="31"/>
      <c r="SAQ43" s="30"/>
      <c r="SAR43" s="31"/>
      <c r="SAS43" s="30"/>
      <c r="SAT43" s="31"/>
      <c r="SAU43" s="30"/>
      <c r="SAV43" s="31"/>
      <c r="SAW43" s="30"/>
      <c r="SAX43" s="31"/>
      <c r="SAY43" s="30"/>
      <c r="SAZ43" s="31"/>
      <c r="SBA43" s="30"/>
      <c r="SBB43" s="31"/>
      <c r="SBC43" s="30"/>
      <c r="SBD43" s="31"/>
      <c r="SBE43" s="30"/>
      <c r="SBF43" s="31"/>
      <c r="SBG43" s="30"/>
      <c r="SBH43" s="31"/>
      <c r="SBI43" s="30"/>
      <c r="SBJ43" s="31"/>
      <c r="SBK43" s="30"/>
      <c r="SBL43" s="31"/>
      <c r="SBM43" s="30"/>
      <c r="SBN43" s="31"/>
      <c r="SBO43" s="30"/>
      <c r="SBP43" s="31"/>
      <c r="SBQ43" s="30"/>
      <c r="SBR43" s="31"/>
      <c r="SBS43" s="30"/>
      <c r="SBT43" s="31"/>
      <c r="SBU43" s="30"/>
      <c r="SBV43" s="31"/>
      <c r="SBW43" s="30"/>
      <c r="SBX43" s="31"/>
      <c r="SBY43" s="30"/>
      <c r="SBZ43" s="31"/>
      <c r="SCA43" s="30"/>
      <c r="SCB43" s="31"/>
      <c r="SCC43" s="30"/>
      <c r="SCD43" s="31"/>
      <c r="SCE43" s="30"/>
      <c r="SCF43" s="31"/>
      <c r="SCG43" s="30"/>
      <c r="SCH43" s="31"/>
      <c r="SCI43" s="30"/>
      <c r="SCJ43" s="31"/>
      <c r="SCK43" s="30"/>
      <c r="SCL43" s="31"/>
      <c r="SCM43" s="30"/>
      <c r="SCN43" s="31"/>
      <c r="SCO43" s="30"/>
      <c r="SCP43" s="31"/>
      <c r="SCQ43" s="30"/>
      <c r="SCR43" s="31"/>
      <c r="SCS43" s="30"/>
      <c r="SCT43" s="31"/>
      <c r="SCU43" s="30"/>
      <c r="SCV43" s="31"/>
      <c r="SCW43" s="30"/>
      <c r="SCX43" s="31"/>
      <c r="SCY43" s="30"/>
      <c r="SCZ43" s="31"/>
      <c r="SDA43" s="30"/>
      <c r="SDB43" s="31"/>
      <c r="SDC43" s="30"/>
      <c r="SDD43" s="31"/>
      <c r="SDE43" s="30"/>
      <c r="SDF43" s="31"/>
      <c r="SDG43" s="30"/>
      <c r="SDH43" s="31"/>
      <c r="SDI43" s="30"/>
      <c r="SDJ43" s="31"/>
      <c r="SDK43" s="30"/>
      <c r="SDL43" s="31"/>
      <c r="SDM43" s="30"/>
      <c r="SDN43" s="31"/>
      <c r="SDO43" s="30"/>
      <c r="SDP43" s="31"/>
      <c r="SDQ43" s="30"/>
      <c r="SDR43" s="31"/>
      <c r="SDS43" s="30"/>
      <c r="SDT43" s="31"/>
      <c r="SDU43" s="30"/>
      <c r="SDV43" s="31"/>
      <c r="SDW43" s="30"/>
      <c r="SDX43" s="31"/>
      <c r="SDY43" s="30"/>
      <c r="SDZ43" s="31"/>
      <c r="SEA43" s="30"/>
      <c r="SEB43" s="31"/>
      <c r="SEC43" s="30"/>
      <c r="SED43" s="31"/>
      <c r="SEE43" s="30"/>
      <c r="SEF43" s="31"/>
      <c r="SEG43" s="30"/>
      <c r="SEH43" s="31"/>
      <c r="SEI43" s="30"/>
      <c r="SEJ43" s="31"/>
      <c r="SEK43" s="30"/>
      <c r="SEL43" s="31"/>
      <c r="SEM43" s="30"/>
      <c r="SEN43" s="31"/>
      <c r="SEO43" s="30"/>
      <c r="SEP43" s="31"/>
      <c r="SEQ43" s="30"/>
      <c r="SER43" s="31"/>
      <c r="SES43" s="30"/>
      <c r="SET43" s="31"/>
      <c r="SEU43" s="30"/>
      <c r="SEV43" s="31"/>
      <c r="SEW43" s="30"/>
      <c r="SEX43" s="31"/>
      <c r="SEY43" s="30"/>
      <c r="SEZ43" s="31"/>
      <c r="SFA43" s="30"/>
      <c r="SFB43" s="31"/>
      <c r="SFC43" s="30"/>
      <c r="SFD43" s="31"/>
      <c r="SFE43" s="30"/>
      <c r="SFF43" s="31"/>
      <c r="SFG43" s="30"/>
      <c r="SFH43" s="31"/>
      <c r="SFI43" s="30"/>
      <c r="SFJ43" s="31"/>
      <c r="SFK43" s="30"/>
      <c r="SFL43" s="31"/>
      <c r="SFM43" s="30"/>
      <c r="SFN43" s="31"/>
      <c r="SFO43" s="30"/>
      <c r="SFP43" s="31"/>
      <c r="SFQ43" s="30"/>
      <c r="SFR43" s="31"/>
      <c r="SFS43" s="30"/>
      <c r="SFT43" s="31"/>
      <c r="SFU43" s="30"/>
      <c r="SFV43" s="31"/>
      <c r="SFW43" s="30"/>
      <c r="SFX43" s="31"/>
      <c r="SFY43" s="30"/>
      <c r="SFZ43" s="31"/>
      <c r="SGA43" s="30"/>
      <c r="SGB43" s="31"/>
      <c r="SGC43" s="30"/>
      <c r="SGD43" s="31"/>
      <c r="SGE43" s="30"/>
      <c r="SGF43" s="31"/>
      <c r="SGG43" s="30"/>
      <c r="SGH43" s="31"/>
      <c r="SGI43" s="30"/>
      <c r="SGJ43" s="31"/>
      <c r="SGK43" s="30"/>
      <c r="SGL43" s="31"/>
      <c r="SGM43" s="30"/>
      <c r="SGN43" s="31"/>
      <c r="SGO43" s="30"/>
      <c r="SGP43" s="31"/>
      <c r="SGQ43" s="30"/>
      <c r="SGR43" s="31"/>
      <c r="SGS43" s="30"/>
      <c r="SGT43" s="31"/>
      <c r="SGU43" s="30"/>
      <c r="SGV43" s="31"/>
      <c r="SGW43" s="30"/>
      <c r="SGX43" s="31"/>
      <c r="SGY43" s="30"/>
      <c r="SGZ43" s="31"/>
      <c r="SHA43" s="30"/>
      <c r="SHB43" s="31"/>
      <c r="SHC43" s="30"/>
      <c r="SHD43" s="31"/>
      <c r="SHE43" s="30"/>
      <c r="SHF43" s="31"/>
      <c r="SHG43" s="30"/>
      <c r="SHH43" s="31"/>
      <c r="SHI43" s="30"/>
      <c r="SHJ43" s="31"/>
      <c r="SHK43" s="30"/>
      <c r="SHL43" s="31"/>
      <c r="SHM43" s="30"/>
      <c r="SHN43" s="31"/>
      <c r="SHO43" s="30"/>
      <c r="SHP43" s="31"/>
      <c r="SHQ43" s="30"/>
      <c r="SHR43" s="31"/>
      <c r="SHS43" s="30"/>
      <c r="SHT43" s="31"/>
      <c r="SHU43" s="30"/>
      <c r="SHV43" s="31"/>
      <c r="SHW43" s="30"/>
      <c r="SHX43" s="31"/>
      <c r="SHY43" s="30"/>
      <c r="SHZ43" s="31"/>
      <c r="SIA43" s="30"/>
      <c r="SIB43" s="31"/>
      <c r="SIC43" s="30"/>
      <c r="SID43" s="31"/>
      <c r="SIE43" s="30"/>
      <c r="SIF43" s="31"/>
      <c r="SIG43" s="30"/>
      <c r="SIH43" s="31"/>
      <c r="SII43" s="30"/>
      <c r="SIJ43" s="31"/>
      <c r="SIK43" s="30"/>
      <c r="SIL43" s="31"/>
      <c r="SIM43" s="30"/>
      <c r="SIN43" s="31"/>
      <c r="SIO43" s="30"/>
      <c r="SIP43" s="31"/>
      <c r="SIQ43" s="30"/>
      <c r="SIR43" s="31"/>
      <c r="SIS43" s="30"/>
      <c r="SIT43" s="31"/>
      <c r="SIU43" s="30"/>
      <c r="SIV43" s="31"/>
      <c r="SIW43" s="30"/>
      <c r="SIX43" s="31"/>
      <c r="SIY43" s="30"/>
      <c r="SIZ43" s="31"/>
      <c r="SJA43" s="30"/>
      <c r="SJB43" s="31"/>
      <c r="SJC43" s="30"/>
      <c r="SJD43" s="31"/>
      <c r="SJE43" s="30"/>
      <c r="SJF43" s="31"/>
      <c r="SJG43" s="30"/>
      <c r="SJH43" s="31"/>
      <c r="SJI43" s="30"/>
      <c r="SJJ43" s="31"/>
      <c r="SJK43" s="30"/>
      <c r="SJL43" s="31"/>
      <c r="SJM43" s="30"/>
      <c r="SJN43" s="31"/>
      <c r="SJO43" s="30"/>
      <c r="SJP43" s="31"/>
      <c r="SJQ43" s="30"/>
      <c r="SJR43" s="31"/>
      <c r="SJS43" s="30"/>
      <c r="SJT43" s="31"/>
      <c r="SJU43" s="30"/>
      <c r="SJV43" s="31"/>
      <c r="SJW43" s="30"/>
      <c r="SJX43" s="31"/>
      <c r="SJY43" s="30"/>
      <c r="SJZ43" s="31"/>
      <c r="SKA43" s="30"/>
      <c r="SKB43" s="31"/>
      <c r="SKC43" s="30"/>
      <c r="SKD43" s="31"/>
      <c r="SKE43" s="30"/>
      <c r="SKF43" s="31"/>
      <c r="SKG43" s="30"/>
      <c r="SKH43" s="31"/>
      <c r="SKI43" s="30"/>
      <c r="SKJ43" s="31"/>
      <c r="SKK43" s="30"/>
      <c r="SKL43" s="31"/>
      <c r="SKM43" s="30"/>
      <c r="SKN43" s="31"/>
      <c r="SKO43" s="30"/>
      <c r="SKP43" s="31"/>
      <c r="SKQ43" s="30"/>
      <c r="SKR43" s="31"/>
      <c r="SKS43" s="30"/>
      <c r="SKT43" s="31"/>
      <c r="SKU43" s="30"/>
      <c r="SKV43" s="31"/>
      <c r="SKW43" s="30"/>
      <c r="SKX43" s="31"/>
      <c r="SKY43" s="30"/>
      <c r="SKZ43" s="31"/>
      <c r="SLA43" s="30"/>
      <c r="SLB43" s="31"/>
      <c r="SLC43" s="30"/>
      <c r="SLD43" s="31"/>
      <c r="SLE43" s="30"/>
      <c r="SLF43" s="31"/>
      <c r="SLG43" s="30"/>
      <c r="SLH43" s="31"/>
      <c r="SLI43" s="30"/>
      <c r="SLJ43" s="31"/>
      <c r="SLK43" s="30"/>
      <c r="SLL43" s="31"/>
      <c r="SLM43" s="30"/>
      <c r="SLN43" s="31"/>
      <c r="SLO43" s="30"/>
      <c r="SLP43" s="31"/>
      <c r="SLQ43" s="30"/>
      <c r="SLR43" s="31"/>
      <c r="SLS43" s="30"/>
      <c r="SLT43" s="31"/>
      <c r="SLU43" s="30"/>
      <c r="SLV43" s="31"/>
      <c r="SLW43" s="30"/>
      <c r="SLX43" s="31"/>
      <c r="SLY43" s="30"/>
      <c r="SLZ43" s="31"/>
      <c r="SMA43" s="30"/>
      <c r="SMB43" s="31"/>
      <c r="SMC43" s="30"/>
      <c r="SMD43" s="31"/>
      <c r="SME43" s="30"/>
      <c r="SMF43" s="31"/>
      <c r="SMG43" s="30"/>
      <c r="SMH43" s="31"/>
      <c r="SMI43" s="30"/>
      <c r="SMJ43" s="31"/>
      <c r="SMK43" s="30"/>
      <c r="SML43" s="31"/>
      <c r="SMM43" s="30"/>
      <c r="SMN43" s="31"/>
      <c r="SMO43" s="30"/>
      <c r="SMP43" s="31"/>
      <c r="SMQ43" s="30"/>
      <c r="SMR43" s="31"/>
      <c r="SMS43" s="30"/>
      <c r="SMT43" s="31"/>
      <c r="SMU43" s="30"/>
      <c r="SMV43" s="31"/>
      <c r="SMW43" s="30"/>
      <c r="SMX43" s="31"/>
      <c r="SMY43" s="30"/>
      <c r="SMZ43" s="31"/>
      <c r="SNA43" s="30"/>
      <c r="SNB43" s="31"/>
      <c r="SNC43" s="30"/>
      <c r="SND43" s="31"/>
      <c r="SNE43" s="30"/>
      <c r="SNF43" s="31"/>
      <c r="SNG43" s="30"/>
      <c r="SNH43" s="31"/>
      <c r="SNI43" s="30"/>
      <c r="SNJ43" s="31"/>
      <c r="SNK43" s="30"/>
      <c r="SNL43" s="31"/>
      <c r="SNM43" s="30"/>
      <c r="SNN43" s="31"/>
      <c r="SNO43" s="30"/>
      <c r="SNP43" s="31"/>
      <c r="SNQ43" s="30"/>
      <c r="SNR43" s="31"/>
      <c r="SNS43" s="30"/>
      <c r="SNT43" s="31"/>
      <c r="SNU43" s="30"/>
      <c r="SNV43" s="31"/>
      <c r="SNW43" s="30"/>
      <c r="SNX43" s="31"/>
      <c r="SNY43" s="30"/>
      <c r="SNZ43" s="31"/>
      <c r="SOA43" s="30"/>
      <c r="SOB43" s="31"/>
      <c r="SOC43" s="30"/>
      <c r="SOD43" s="31"/>
      <c r="SOE43" s="30"/>
      <c r="SOF43" s="31"/>
      <c r="SOG43" s="30"/>
      <c r="SOH43" s="31"/>
      <c r="SOI43" s="30"/>
      <c r="SOJ43" s="31"/>
      <c r="SOK43" s="30"/>
      <c r="SOL43" s="31"/>
      <c r="SOM43" s="30"/>
      <c r="SON43" s="31"/>
      <c r="SOO43" s="30"/>
      <c r="SOP43" s="31"/>
      <c r="SOQ43" s="30"/>
      <c r="SOR43" s="31"/>
      <c r="SOS43" s="30"/>
      <c r="SOT43" s="31"/>
      <c r="SOU43" s="30"/>
      <c r="SOV43" s="31"/>
      <c r="SOW43" s="30"/>
      <c r="SOX43" s="31"/>
      <c r="SOY43" s="30"/>
      <c r="SOZ43" s="31"/>
      <c r="SPA43" s="30"/>
      <c r="SPB43" s="31"/>
      <c r="SPC43" s="30"/>
      <c r="SPD43" s="31"/>
      <c r="SPE43" s="30"/>
      <c r="SPF43" s="31"/>
      <c r="SPG43" s="30"/>
      <c r="SPH43" s="31"/>
      <c r="SPI43" s="30"/>
      <c r="SPJ43" s="31"/>
      <c r="SPK43" s="30"/>
      <c r="SPL43" s="31"/>
      <c r="SPM43" s="30"/>
      <c r="SPN43" s="31"/>
      <c r="SPO43" s="30"/>
      <c r="SPP43" s="31"/>
      <c r="SPQ43" s="30"/>
      <c r="SPR43" s="31"/>
      <c r="SPS43" s="30"/>
      <c r="SPT43" s="31"/>
      <c r="SPU43" s="30"/>
      <c r="SPV43" s="31"/>
      <c r="SPW43" s="30"/>
      <c r="SPX43" s="31"/>
      <c r="SPY43" s="30"/>
      <c r="SPZ43" s="31"/>
      <c r="SQA43" s="30"/>
      <c r="SQB43" s="31"/>
      <c r="SQC43" s="30"/>
      <c r="SQD43" s="31"/>
      <c r="SQE43" s="30"/>
      <c r="SQF43" s="31"/>
      <c r="SQG43" s="30"/>
      <c r="SQH43" s="31"/>
      <c r="SQI43" s="30"/>
      <c r="SQJ43" s="31"/>
      <c r="SQK43" s="30"/>
      <c r="SQL43" s="31"/>
      <c r="SQM43" s="30"/>
      <c r="SQN43" s="31"/>
      <c r="SQO43" s="30"/>
      <c r="SQP43" s="31"/>
      <c r="SQQ43" s="30"/>
      <c r="SQR43" s="31"/>
      <c r="SQS43" s="30"/>
      <c r="SQT43" s="31"/>
      <c r="SQU43" s="30"/>
      <c r="SQV43" s="31"/>
      <c r="SQW43" s="30"/>
      <c r="SQX43" s="31"/>
      <c r="SQY43" s="30"/>
      <c r="SQZ43" s="31"/>
      <c r="SRA43" s="30"/>
      <c r="SRB43" s="31"/>
      <c r="SRC43" s="30"/>
      <c r="SRD43" s="31"/>
      <c r="SRE43" s="30"/>
      <c r="SRF43" s="31"/>
      <c r="SRG43" s="30"/>
      <c r="SRH43" s="31"/>
      <c r="SRI43" s="30"/>
      <c r="SRJ43" s="31"/>
      <c r="SRK43" s="30"/>
      <c r="SRL43" s="31"/>
      <c r="SRM43" s="30"/>
      <c r="SRN43" s="31"/>
      <c r="SRO43" s="30"/>
      <c r="SRP43" s="31"/>
      <c r="SRQ43" s="30"/>
      <c r="SRR43" s="31"/>
      <c r="SRS43" s="30"/>
      <c r="SRT43" s="31"/>
      <c r="SRU43" s="30"/>
      <c r="SRV43" s="31"/>
      <c r="SRW43" s="30"/>
      <c r="SRX43" s="31"/>
      <c r="SRY43" s="30"/>
      <c r="SRZ43" s="31"/>
      <c r="SSA43" s="30"/>
      <c r="SSB43" s="31"/>
      <c r="SSC43" s="30"/>
      <c r="SSD43" s="31"/>
      <c r="SSE43" s="30"/>
      <c r="SSF43" s="31"/>
      <c r="SSG43" s="30"/>
      <c r="SSH43" s="31"/>
      <c r="SSI43" s="30"/>
      <c r="SSJ43" s="31"/>
      <c r="SSK43" s="30"/>
      <c r="SSL43" s="31"/>
      <c r="SSM43" s="30"/>
      <c r="SSN43" s="31"/>
      <c r="SSO43" s="30"/>
      <c r="SSP43" s="31"/>
      <c r="SSQ43" s="30"/>
      <c r="SSR43" s="31"/>
      <c r="SSS43" s="30"/>
      <c r="SST43" s="31"/>
      <c r="SSU43" s="30"/>
      <c r="SSV43" s="31"/>
      <c r="SSW43" s="30"/>
      <c r="SSX43" s="31"/>
      <c r="SSY43" s="30"/>
      <c r="SSZ43" s="31"/>
      <c r="STA43" s="30"/>
      <c r="STB43" s="31"/>
      <c r="STC43" s="30"/>
      <c r="STD43" s="31"/>
      <c r="STE43" s="30"/>
      <c r="STF43" s="31"/>
      <c r="STG43" s="30"/>
      <c r="STH43" s="31"/>
      <c r="STI43" s="30"/>
      <c r="STJ43" s="31"/>
      <c r="STK43" s="30"/>
      <c r="STL43" s="31"/>
      <c r="STM43" s="30"/>
      <c r="STN43" s="31"/>
      <c r="STO43" s="30"/>
      <c r="STP43" s="31"/>
      <c r="STQ43" s="30"/>
      <c r="STR43" s="31"/>
      <c r="STS43" s="30"/>
      <c r="STT43" s="31"/>
      <c r="STU43" s="30"/>
      <c r="STV43" s="31"/>
      <c r="STW43" s="30"/>
      <c r="STX43" s="31"/>
      <c r="STY43" s="30"/>
      <c r="STZ43" s="31"/>
      <c r="SUA43" s="30"/>
      <c r="SUB43" s="31"/>
      <c r="SUC43" s="30"/>
      <c r="SUD43" s="31"/>
      <c r="SUE43" s="30"/>
      <c r="SUF43" s="31"/>
      <c r="SUG43" s="30"/>
      <c r="SUH43" s="31"/>
      <c r="SUI43" s="30"/>
      <c r="SUJ43" s="31"/>
      <c r="SUK43" s="30"/>
      <c r="SUL43" s="31"/>
      <c r="SUM43" s="30"/>
      <c r="SUN43" s="31"/>
      <c r="SUO43" s="30"/>
      <c r="SUP43" s="31"/>
      <c r="SUQ43" s="30"/>
      <c r="SUR43" s="31"/>
      <c r="SUS43" s="30"/>
      <c r="SUT43" s="31"/>
      <c r="SUU43" s="30"/>
      <c r="SUV43" s="31"/>
      <c r="SUW43" s="30"/>
      <c r="SUX43" s="31"/>
      <c r="SUY43" s="30"/>
      <c r="SUZ43" s="31"/>
      <c r="SVA43" s="30"/>
      <c r="SVB43" s="31"/>
      <c r="SVC43" s="30"/>
      <c r="SVD43" s="31"/>
      <c r="SVE43" s="30"/>
      <c r="SVF43" s="31"/>
      <c r="SVG43" s="30"/>
      <c r="SVH43" s="31"/>
      <c r="SVI43" s="30"/>
      <c r="SVJ43" s="31"/>
      <c r="SVK43" s="30"/>
      <c r="SVL43" s="31"/>
      <c r="SVM43" s="30"/>
      <c r="SVN43" s="31"/>
      <c r="SVO43" s="30"/>
      <c r="SVP43" s="31"/>
      <c r="SVQ43" s="30"/>
      <c r="SVR43" s="31"/>
      <c r="SVS43" s="30"/>
      <c r="SVT43" s="31"/>
      <c r="SVU43" s="30"/>
      <c r="SVV43" s="31"/>
      <c r="SVW43" s="30"/>
      <c r="SVX43" s="31"/>
      <c r="SVY43" s="30"/>
      <c r="SVZ43" s="31"/>
      <c r="SWA43" s="30"/>
      <c r="SWB43" s="31"/>
      <c r="SWC43" s="30"/>
      <c r="SWD43" s="31"/>
      <c r="SWE43" s="30"/>
      <c r="SWF43" s="31"/>
      <c r="SWG43" s="30"/>
      <c r="SWH43" s="31"/>
      <c r="SWI43" s="30"/>
      <c r="SWJ43" s="31"/>
      <c r="SWK43" s="30"/>
      <c r="SWL43" s="31"/>
      <c r="SWM43" s="30"/>
      <c r="SWN43" s="31"/>
      <c r="SWO43" s="30"/>
      <c r="SWP43" s="31"/>
      <c r="SWQ43" s="30"/>
      <c r="SWR43" s="31"/>
      <c r="SWS43" s="30"/>
      <c r="SWT43" s="31"/>
      <c r="SWU43" s="30"/>
      <c r="SWV43" s="31"/>
      <c r="SWW43" s="30"/>
      <c r="SWX43" s="31"/>
      <c r="SWY43" s="30"/>
      <c r="SWZ43" s="31"/>
      <c r="SXA43" s="30"/>
      <c r="SXB43" s="31"/>
      <c r="SXC43" s="30"/>
      <c r="SXD43" s="31"/>
      <c r="SXE43" s="30"/>
      <c r="SXF43" s="31"/>
      <c r="SXG43" s="30"/>
      <c r="SXH43" s="31"/>
      <c r="SXI43" s="30"/>
      <c r="SXJ43" s="31"/>
      <c r="SXK43" s="30"/>
      <c r="SXL43" s="31"/>
      <c r="SXM43" s="30"/>
      <c r="SXN43" s="31"/>
      <c r="SXO43" s="30"/>
      <c r="SXP43" s="31"/>
      <c r="SXQ43" s="30"/>
      <c r="SXR43" s="31"/>
      <c r="SXS43" s="30"/>
      <c r="SXT43" s="31"/>
      <c r="SXU43" s="30"/>
      <c r="SXV43" s="31"/>
      <c r="SXW43" s="30"/>
      <c r="SXX43" s="31"/>
      <c r="SXY43" s="30"/>
      <c r="SXZ43" s="31"/>
      <c r="SYA43" s="30"/>
      <c r="SYB43" s="31"/>
      <c r="SYC43" s="30"/>
      <c r="SYD43" s="31"/>
      <c r="SYE43" s="30"/>
      <c r="SYF43" s="31"/>
      <c r="SYG43" s="30"/>
      <c r="SYH43" s="31"/>
      <c r="SYI43" s="30"/>
      <c r="SYJ43" s="31"/>
      <c r="SYK43" s="30"/>
      <c r="SYL43" s="31"/>
      <c r="SYM43" s="30"/>
      <c r="SYN43" s="31"/>
      <c r="SYO43" s="30"/>
      <c r="SYP43" s="31"/>
      <c r="SYQ43" s="30"/>
      <c r="SYR43" s="31"/>
      <c r="SYS43" s="30"/>
      <c r="SYT43" s="31"/>
      <c r="SYU43" s="30"/>
      <c r="SYV43" s="31"/>
      <c r="SYW43" s="30"/>
      <c r="SYX43" s="31"/>
      <c r="SYY43" s="30"/>
      <c r="SYZ43" s="31"/>
      <c r="SZA43" s="30"/>
      <c r="SZB43" s="31"/>
      <c r="SZC43" s="30"/>
      <c r="SZD43" s="31"/>
      <c r="SZE43" s="30"/>
      <c r="SZF43" s="31"/>
      <c r="SZG43" s="30"/>
      <c r="SZH43" s="31"/>
      <c r="SZI43" s="30"/>
      <c r="SZJ43" s="31"/>
      <c r="SZK43" s="30"/>
      <c r="SZL43" s="31"/>
      <c r="SZM43" s="30"/>
      <c r="SZN43" s="31"/>
      <c r="SZO43" s="30"/>
      <c r="SZP43" s="31"/>
      <c r="SZQ43" s="30"/>
      <c r="SZR43" s="31"/>
      <c r="SZS43" s="30"/>
      <c r="SZT43" s="31"/>
      <c r="SZU43" s="30"/>
      <c r="SZV43" s="31"/>
      <c r="SZW43" s="30"/>
      <c r="SZX43" s="31"/>
      <c r="SZY43" s="30"/>
      <c r="SZZ43" s="31"/>
      <c r="TAA43" s="30"/>
      <c r="TAB43" s="31"/>
      <c r="TAC43" s="30"/>
      <c r="TAD43" s="31"/>
      <c r="TAE43" s="30"/>
      <c r="TAF43" s="31"/>
      <c r="TAG43" s="30"/>
      <c r="TAH43" s="31"/>
      <c r="TAI43" s="30"/>
      <c r="TAJ43" s="31"/>
      <c r="TAK43" s="30"/>
      <c r="TAL43" s="31"/>
      <c r="TAM43" s="30"/>
      <c r="TAN43" s="31"/>
      <c r="TAO43" s="30"/>
      <c r="TAP43" s="31"/>
      <c r="TAQ43" s="30"/>
      <c r="TAR43" s="31"/>
      <c r="TAS43" s="30"/>
      <c r="TAT43" s="31"/>
      <c r="TAU43" s="30"/>
      <c r="TAV43" s="31"/>
      <c r="TAW43" s="30"/>
      <c r="TAX43" s="31"/>
      <c r="TAY43" s="30"/>
      <c r="TAZ43" s="31"/>
      <c r="TBA43" s="30"/>
      <c r="TBB43" s="31"/>
      <c r="TBC43" s="30"/>
      <c r="TBD43" s="31"/>
      <c r="TBE43" s="30"/>
      <c r="TBF43" s="31"/>
      <c r="TBG43" s="30"/>
      <c r="TBH43" s="31"/>
      <c r="TBI43" s="30"/>
      <c r="TBJ43" s="31"/>
      <c r="TBK43" s="30"/>
      <c r="TBL43" s="31"/>
      <c r="TBM43" s="30"/>
      <c r="TBN43" s="31"/>
      <c r="TBO43" s="30"/>
      <c r="TBP43" s="31"/>
      <c r="TBQ43" s="30"/>
      <c r="TBR43" s="31"/>
      <c r="TBS43" s="30"/>
      <c r="TBT43" s="31"/>
      <c r="TBU43" s="30"/>
      <c r="TBV43" s="31"/>
      <c r="TBW43" s="30"/>
      <c r="TBX43" s="31"/>
      <c r="TBY43" s="30"/>
      <c r="TBZ43" s="31"/>
      <c r="TCA43" s="30"/>
      <c r="TCB43" s="31"/>
      <c r="TCC43" s="30"/>
      <c r="TCD43" s="31"/>
      <c r="TCE43" s="30"/>
      <c r="TCF43" s="31"/>
      <c r="TCG43" s="30"/>
      <c r="TCH43" s="31"/>
      <c r="TCI43" s="30"/>
      <c r="TCJ43" s="31"/>
      <c r="TCK43" s="30"/>
      <c r="TCL43" s="31"/>
      <c r="TCM43" s="30"/>
      <c r="TCN43" s="31"/>
      <c r="TCO43" s="30"/>
      <c r="TCP43" s="31"/>
      <c r="TCQ43" s="30"/>
      <c r="TCR43" s="31"/>
      <c r="TCS43" s="30"/>
      <c r="TCT43" s="31"/>
      <c r="TCU43" s="30"/>
      <c r="TCV43" s="31"/>
      <c r="TCW43" s="30"/>
      <c r="TCX43" s="31"/>
      <c r="TCY43" s="30"/>
      <c r="TCZ43" s="31"/>
      <c r="TDA43" s="30"/>
      <c r="TDB43" s="31"/>
      <c r="TDC43" s="30"/>
      <c r="TDD43" s="31"/>
      <c r="TDE43" s="30"/>
      <c r="TDF43" s="31"/>
      <c r="TDG43" s="30"/>
      <c r="TDH43" s="31"/>
      <c r="TDI43" s="30"/>
      <c r="TDJ43" s="31"/>
      <c r="TDK43" s="30"/>
      <c r="TDL43" s="31"/>
      <c r="TDM43" s="30"/>
      <c r="TDN43" s="31"/>
      <c r="TDO43" s="30"/>
      <c r="TDP43" s="31"/>
      <c r="TDQ43" s="30"/>
      <c r="TDR43" s="31"/>
      <c r="TDS43" s="30"/>
      <c r="TDT43" s="31"/>
      <c r="TDU43" s="30"/>
      <c r="TDV43" s="31"/>
      <c r="TDW43" s="30"/>
      <c r="TDX43" s="31"/>
      <c r="TDY43" s="30"/>
      <c r="TDZ43" s="31"/>
      <c r="TEA43" s="30"/>
      <c r="TEB43" s="31"/>
      <c r="TEC43" s="30"/>
      <c r="TED43" s="31"/>
      <c r="TEE43" s="30"/>
      <c r="TEF43" s="31"/>
      <c r="TEG43" s="30"/>
      <c r="TEH43" s="31"/>
      <c r="TEI43" s="30"/>
      <c r="TEJ43" s="31"/>
      <c r="TEK43" s="30"/>
      <c r="TEL43" s="31"/>
      <c r="TEM43" s="30"/>
      <c r="TEN43" s="31"/>
      <c r="TEO43" s="30"/>
      <c r="TEP43" s="31"/>
      <c r="TEQ43" s="30"/>
      <c r="TER43" s="31"/>
      <c r="TES43" s="30"/>
      <c r="TET43" s="31"/>
      <c r="TEU43" s="30"/>
      <c r="TEV43" s="31"/>
      <c r="TEW43" s="30"/>
      <c r="TEX43" s="31"/>
      <c r="TEY43" s="30"/>
      <c r="TEZ43" s="31"/>
      <c r="TFA43" s="30"/>
      <c r="TFB43" s="31"/>
      <c r="TFC43" s="30"/>
      <c r="TFD43" s="31"/>
      <c r="TFE43" s="30"/>
      <c r="TFF43" s="31"/>
      <c r="TFG43" s="30"/>
      <c r="TFH43" s="31"/>
      <c r="TFI43" s="30"/>
      <c r="TFJ43" s="31"/>
      <c r="TFK43" s="30"/>
      <c r="TFL43" s="31"/>
      <c r="TFM43" s="30"/>
      <c r="TFN43" s="31"/>
      <c r="TFO43" s="30"/>
      <c r="TFP43" s="31"/>
      <c r="TFQ43" s="30"/>
      <c r="TFR43" s="31"/>
      <c r="TFS43" s="30"/>
      <c r="TFT43" s="31"/>
      <c r="TFU43" s="30"/>
      <c r="TFV43" s="31"/>
      <c r="TFW43" s="30"/>
      <c r="TFX43" s="31"/>
      <c r="TFY43" s="30"/>
      <c r="TFZ43" s="31"/>
      <c r="TGA43" s="30"/>
      <c r="TGB43" s="31"/>
      <c r="TGC43" s="30"/>
      <c r="TGD43" s="31"/>
      <c r="TGE43" s="30"/>
      <c r="TGF43" s="31"/>
      <c r="TGG43" s="30"/>
      <c r="TGH43" s="31"/>
      <c r="TGI43" s="30"/>
      <c r="TGJ43" s="31"/>
      <c r="TGK43" s="30"/>
      <c r="TGL43" s="31"/>
      <c r="TGM43" s="30"/>
      <c r="TGN43" s="31"/>
      <c r="TGO43" s="30"/>
      <c r="TGP43" s="31"/>
      <c r="TGQ43" s="30"/>
      <c r="TGR43" s="31"/>
      <c r="TGS43" s="30"/>
      <c r="TGT43" s="31"/>
      <c r="TGU43" s="30"/>
      <c r="TGV43" s="31"/>
      <c r="TGW43" s="30"/>
      <c r="TGX43" s="31"/>
      <c r="TGY43" s="30"/>
      <c r="TGZ43" s="31"/>
      <c r="THA43" s="30"/>
      <c r="THB43" s="31"/>
      <c r="THC43" s="30"/>
      <c r="THD43" s="31"/>
      <c r="THE43" s="30"/>
      <c r="THF43" s="31"/>
      <c r="THG43" s="30"/>
      <c r="THH43" s="31"/>
      <c r="THI43" s="30"/>
      <c r="THJ43" s="31"/>
      <c r="THK43" s="30"/>
      <c r="THL43" s="31"/>
      <c r="THM43" s="30"/>
      <c r="THN43" s="31"/>
      <c r="THO43" s="30"/>
      <c r="THP43" s="31"/>
      <c r="THQ43" s="30"/>
      <c r="THR43" s="31"/>
      <c r="THS43" s="30"/>
      <c r="THT43" s="31"/>
      <c r="THU43" s="30"/>
      <c r="THV43" s="31"/>
      <c r="THW43" s="30"/>
      <c r="THX43" s="31"/>
      <c r="THY43" s="30"/>
      <c r="THZ43" s="31"/>
      <c r="TIA43" s="30"/>
      <c r="TIB43" s="31"/>
      <c r="TIC43" s="30"/>
      <c r="TID43" s="31"/>
      <c r="TIE43" s="30"/>
      <c r="TIF43" s="31"/>
      <c r="TIG43" s="30"/>
      <c r="TIH43" s="31"/>
      <c r="TII43" s="30"/>
      <c r="TIJ43" s="31"/>
      <c r="TIK43" s="30"/>
      <c r="TIL43" s="31"/>
      <c r="TIM43" s="30"/>
      <c r="TIN43" s="31"/>
      <c r="TIO43" s="30"/>
      <c r="TIP43" s="31"/>
      <c r="TIQ43" s="30"/>
      <c r="TIR43" s="31"/>
      <c r="TIS43" s="30"/>
      <c r="TIT43" s="31"/>
      <c r="TIU43" s="30"/>
      <c r="TIV43" s="31"/>
      <c r="TIW43" s="30"/>
      <c r="TIX43" s="31"/>
      <c r="TIY43" s="30"/>
      <c r="TIZ43" s="31"/>
      <c r="TJA43" s="30"/>
      <c r="TJB43" s="31"/>
      <c r="TJC43" s="30"/>
      <c r="TJD43" s="31"/>
      <c r="TJE43" s="30"/>
      <c r="TJF43" s="31"/>
      <c r="TJG43" s="30"/>
      <c r="TJH43" s="31"/>
      <c r="TJI43" s="30"/>
      <c r="TJJ43" s="31"/>
      <c r="TJK43" s="30"/>
      <c r="TJL43" s="31"/>
      <c r="TJM43" s="30"/>
      <c r="TJN43" s="31"/>
      <c r="TJO43" s="30"/>
      <c r="TJP43" s="31"/>
      <c r="TJQ43" s="30"/>
      <c r="TJR43" s="31"/>
      <c r="TJS43" s="30"/>
      <c r="TJT43" s="31"/>
      <c r="TJU43" s="30"/>
      <c r="TJV43" s="31"/>
      <c r="TJW43" s="30"/>
      <c r="TJX43" s="31"/>
      <c r="TJY43" s="30"/>
      <c r="TJZ43" s="31"/>
      <c r="TKA43" s="30"/>
      <c r="TKB43" s="31"/>
      <c r="TKC43" s="30"/>
      <c r="TKD43" s="31"/>
      <c r="TKE43" s="30"/>
      <c r="TKF43" s="31"/>
      <c r="TKG43" s="30"/>
      <c r="TKH43" s="31"/>
      <c r="TKI43" s="30"/>
      <c r="TKJ43" s="31"/>
      <c r="TKK43" s="30"/>
      <c r="TKL43" s="31"/>
      <c r="TKM43" s="30"/>
      <c r="TKN43" s="31"/>
      <c r="TKO43" s="30"/>
      <c r="TKP43" s="31"/>
      <c r="TKQ43" s="30"/>
      <c r="TKR43" s="31"/>
      <c r="TKS43" s="30"/>
      <c r="TKT43" s="31"/>
      <c r="TKU43" s="30"/>
      <c r="TKV43" s="31"/>
      <c r="TKW43" s="30"/>
      <c r="TKX43" s="31"/>
      <c r="TKY43" s="30"/>
      <c r="TKZ43" s="31"/>
      <c r="TLA43" s="30"/>
      <c r="TLB43" s="31"/>
      <c r="TLC43" s="30"/>
      <c r="TLD43" s="31"/>
      <c r="TLE43" s="30"/>
      <c r="TLF43" s="31"/>
      <c r="TLG43" s="30"/>
      <c r="TLH43" s="31"/>
      <c r="TLI43" s="30"/>
      <c r="TLJ43" s="31"/>
      <c r="TLK43" s="30"/>
      <c r="TLL43" s="31"/>
      <c r="TLM43" s="30"/>
      <c r="TLN43" s="31"/>
      <c r="TLO43" s="30"/>
      <c r="TLP43" s="31"/>
      <c r="TLQ43" s="30"/>
      <c r="TLR43" s="31"/>
      <c r="TLS43" s="30"/>
      <c r="TLT43" s="31"/>
      <c r="TLU43" s="30"/>
      <c r="TLV43" s="31"/>
      <c r="TLW43" s="30"/>
      <c r="TLX43" s="31"/>
      <c r="TLY43" s="30"/>
      <c r="TLZ43" s="31"/>
      <c r="TMA43" s="30"/>
      <c r="TMB43" s="31"/>
      <c r="TMC43" s="30"/>
      <c r="TMD43" s="31"/>
      <c r="TME43" s="30"/>
      <c r="TMF43" s="31"/>
      <c r="TMG43" s="30"/>
      <c r="TMH43" s="31"/>
      <c r="TMI43" s="30"/>
      <c r="TMJ43" s="31"/>
      <c r="TMK43" s="30"/>
      <c r="TML43" s="31"/>
      <c r="TMM43" s="30"/>
      <c r="TMN43" s="31"/>
      <c r="TMO43" s="30"/>
      <c r="TMP43" s="31"/>
      <c r="TMQ43" s="30"/>
      <c r="TMR43" s="31"/>
      <c r="TMS43" s="30"/>
      <c r="TMT43" s="31"/>
      <c r="TMU43" s="30"/>
      <c r="TMV43" s="31"/>
      <c r="TMW43" s="30"/>
      <c r="TMX43" s="31"/>
      <c r="TMY43" s="30"/>
      <c r="TMZ43" s="31"/>
      <c r="TNA43" s="30"/>
      <c r="TNB43" s="31"/>
      <c r="TNC43" s="30"/>
      <c r="TND43" s="31"/>
      <c r="TNE43" s="30"/>
      <c r="TNF43" s="31"/>
      <c r="TNG43" s="30"/>
      <c r="TNH43" s="31"/>
      <c r="TNI43" s="30"/>
      <c r="TNJ43" s="31"/>
      <c r="TNK43" s="30"/>
      <c r="TNL43" s="31"/>
      <c r="TNM43" s="30"/>
      <c r="TNN43" s="31"/>
      <c r="TNO43" s="30"/>
      <c r="TNP43" s="31"/>
      <c r="TNQ43" s="30"/>
      <c r="TNR43" s="31"/>
      <c r="TNS43" s="30"/>
      <c r="TNT43" s="31"/>
      <c r="TNU43" s="30"/>
      <c r="TNV43" s="31"/>
      <c r="TNW43" s="30"/>
      <c r="TNX43" s="31"/>
      <c r="TNY43" s="30"/>
      <c r="TNZ43" s="31"/>
      <c r="TOA43" s="30"/>
      <c r="TOB43" s="31"/>
      <c r="TOC43" s="30"/>
      <c r="TOD43" s="31"/>
      <c r="TOE43" s="30"/>
      <c r="TOF43" s="31"/>
      <c r="TOG43" s="30"/>
      <c r="TOH43" s="31"/>
      <c r="TOI43" s="30"/>
      <c r="TOJ43" s="31"/>
      <c r="TOK43" s="30"/>
      <c r="TOL43" s="31"/>
      <c r="TOM43" s="30"/>
      <c r="TON43" s="31"/>
      <c r="TOO43" s="30"/>
      <c r="TOP43" s="31"/>
      <c r="TOQ43" s="30"/>
      <c r="TOR43" s="31"/>
      <c r="TOS43" s="30"/>
      <c r="TOT43" s="31"/>
      <c r="TOU43" s="30"/>
      <c r="TOV43" s="31"/>
      <c r="TOW43" s="30"/>
      <c r="TOX43" s="31"/>
      <c r="TOY43" s="30"/>
      <c r="TOZ43" s="31"/>
      <c r="TPA43" s="30"/>
      <c r="TPB43" s="31"/>
      <c r="TPC43" s="30"/>
      <c r="TPD43" s="31"/>
      <c r="TPE43" s="30"/>
      <c r="TPF43" s="31"/>
      <c r="TPG43" s="30"/>
      <c r="TPH43" s="31"/>
      <c r="TPI43" s="30"/>
      <c r="TPJ43" s="31"/>
      <c r="TPK43" s="30"/>
      <c r="TPL43" s="31"/>
      <c r="TPM43" s="30"/>
      <c r="TPN43" s="31"/>
      <c r="TPO43" s="30"/>
      <c r="TPP43" s="31"/>
      <c r="TPQ43" s="30"/>
      <c r="TPR43" s="31"/>
      <c r="TPS43" s="30"/>
      <c r="TPT43" s="31"/>
      <c r="TPU43" s="30"/>
      <c r="TPV43" s="31"/>
      <c r="TPW43" s="30"/>
      <c r="TPX43" s="31"/>
      <c r="TPY43" s="30"/>
      <c r="TPZ43" s="31"/>
      <c r="TQA43" s="30"/>
      <c r="TQB43" s="31"/>
      <c r="TQC43" s="30"/>
      <c r="TQD43" s="31"/>
      <c r="TQE43" s="30"/>
      <c r="TQF43" s="31"/>
      <c r="TQG43" s="30"/>
      <c r="TQH43" s="31"/>
      <c r="TQI43" s="30"/>
      <c r="TQJ43" s="31"/>
      <c r="TQK43" s="30"/>
      <c r="TQL43" s="31"/>
      <c r="TQM43" s="30"/>
      <c r="TQN43" s="31"/>
      <c r="TQO43" s="30"/>
      <c r="TQP43" s="31"/>
      <c r="TQQ43" s="30"/>
      <c r="TQR43" s="31"/>
      <c r="TQS43" s="30"/>
      <c r="TQT43" s="31"/>
      <c r="TQU43" s="30"/>
      <c r="TQV43" s="31"/>
      <c r="TQW43" s="30"/>
      <c r="TQX43" s="31"/>
      <c r="TQY43" s="30"/>
      <c r="TQZ43" s="31"/>
      <c r="TRA43" s="30"/>
      <c r="TRB43" s="31"/>
      <c r="TRC43" s="30"/>
      <c r="TRD43" s="31"/>
      <c r="TRE43" s="30"/>
      <c r="TRF43" s="31"/>
      <c r="TRG43" s="30"/>
      <c r="TRH43" s="31"/>
      <c r="TRI43" s="30"/>
      <c r="TRJ43" s="31"/>
      <c r="TRK43" s="30"/>
      <c r="TRL43" s="31"/>
      <c r="TRM43" s="30"/>
      <c r="TRN43" s="31"/>
      <c r="TRO43" s="30"/>
      <c r="TRP43" s="31"/>
      <c r="TRQ43" s="30"/>
      <c r="TRR43" s="31"/>
      <c r="TRS43" s="30"/>
      <c r="TRT43" s="31"/>
      <c r="TRU43" s="30"/>
      <c r="TRV43" s="31"/>
      <c r="TRW43" s="30"/>
      <c r="TRX43" s="31"/>
      <c r="TRY43" s="30"/>
      <c r="TRZ43" s="31"/>
      <c r="TSA43" s="30"/>
      <c r="TSB43" s="31"/>
      <c r="TSC43" s="30"/>
      <c r="TSD43" s="31"/>
      <c r="TSE43" s="30"/>
      <c r="TSF43" s="31"/>
      <c r="TSG43" s="30"/>
      <c r="TSH43" s="31"/>
      <c r="TSI43" s="30"/>
      <c r="TSJ43" s="31"/>
      <c r="TSK43" s="30"/>
      <c r="TSL43" s="31"/>
      <c r="TSM43" s="30"/>
      <c r="TSN43" s="31"/>
      <c r="TSO43" s="30"/>
      <c r="TSP43" s="31"/>
      <c r="TSQ43" s="30"/>
      <c r="TSR43" s="31"/>
      <c r="TSS43" s="30"/>
      <c r="TST43" s="31"/>
      <c r="TSU43" s="30"/>
      <c r="TSV43" s="31"/>
      <c r="TSW43" s="30"/>
      <c r="TSX43" s="31"/>
      <c r="TSY43" s="30"/>
      <c r="TSZ43" s="31"/>
      <c r="TTA43" s="30"/>
      <c r="TTB43" s="31"/>
      <c r="TTC43" s="30"/>
      <c r="TTD43" s="31"/>
      <c r="TTE43" s="30"/>
      <c r="TTF43" s="31"/>
      <c r="TTG43" s="30"/>
      <c r="TTH43" s="31"/>
      <c r="TTI43" s="30"/>
      <c r="TTJ43" s="31"/>
      <c r="TTK43" s="30"/>
      <c r="TTL43" s="31"/>
      <c r="TTM43" s="30"/>
      <c r="TTN43" s="31"/>
      <c r="TTO43" s="30"/>
      <c r="TTP43" s="31"/>
      <c r="TTQ43" s="30"/>
      <c r="TTR43" s="31"/>
      <c r="TTS43" s="30"/>
      <c r="TTT43" s="31"/>
      <c r="TTU43" s="30"/>
      <c r="TTV43" s="31"/>
      <c r="TTW43" s="30"/>
      <c r="TTX43" s="31"/>
      <c r="TTY43" s="30"/>
      <c r="TTZ43" s="31"/>
      <c r="TUA43" s="30"/>
      <c r="TUB43" s="31"/>
      <c r="TUC43" s="30"/>
      <c r="TUD43" s="31"/>
      <c r="TUE43" s="30"/>
      <c r="TUF43" s="31"/>
      <c r="TUG43" s="30"/>
      <c r="TUH43" s="31"/>
      <c r="TUI43" s="30"/>
      <c r="TUJ43" s="31"/>
      <c r="TUK43" s="30"/>
      <c r="TUL43" s="31"/>
      <c r="TUM43" s="30"/>
      <c r="TUN43" s="31"/>
      <c r="TUO43" s="30"/>
      <c r="TUP43" s="31"/>
      <c r="TUQ43" s="30"/>
      <c r="TUR43" s="31"/>
      <c r="TUS43" s="30"/>
      <c r="TUT43" s="31"/>
      <c r="TUU43" s="30"/>
      <c r="TUV43" s="31"/>
      <c r="TUW43" s="30"/>
      <c r="TUX43" s="31"/>
      <c r="TUY43" s="30"/>
      <c r="TUZ43" s="31"/>
      <c r="TVA43" s="30"/>
      <c r="TVB43" s="31"/>
      <c r="TVC43" s="30"/>
      <c r="TVD43" s="31"/>
      <c r="TVE43" s="30"/>
      <c r="TVF43" s="31"/>
      <c r="TVG43" s="30"/>
      <c r="TVH43" s="31"/>
      <c r="TVI43" s="30"/>
      <c r="TVJ43" s="31"/>
      <c r="TVK43" s="30"/>
      <c r="TVL43" s="31"/>
      <c r="TVM43" s="30"/>
      <c r="TVN43" s="31"/>
      <c r="TVO43" s="30"/>
      <c r="TVP43" s="31"/>
      <c r="TVQ43" s="30"/>
      <c r="TVR43" s="31"/>
      <c r="TVS43" s="30"/>
      <c r="TVT43" s="31"/>
      <c r="TVU43" s="30"/>
      <c r="TVV43" s="31"/>
      <c r="TVW43" s="30"/>
      <c r="TVX43" s="31"/>
      <c r="TVY43" s="30"/>
      <c r="TVZ43" s="31"/>
      <c r="TWA43" s="30"/>
      <c r="TWB43" s="31"/>
      <c r="TWC43" s="30"/>
      <c r="TWD43" s="31"/>
      <c r="TWE43" s="30"/>
      <c r="TWF43" s="31"/>
      <c r="TWG43" s="30"/>
      <c r="TWH43" s="31"/>
      <c r="TWI43" s="30"/>
      <c r="TWJ43" s="31"/>
      <c r="TWK43" s="30"/>
      <c r="TWL43" s="31"/>
      <c r="TWM43" s="30"/>
      <c r="TWN43" s="31"/>
      <c r="TWO43" s="30"/>
      <c r="TWP43" s="31"/>
      <c r="TWQ43" s="30"/>
      <c r="TWR43" s="31"/>
      <c r="TWS43" s="30"/>
      <c r="TWT43" s="31"/>
      <c r="TWU43" s="30"/>
      <c r="TWV43" s="31"/>
      <c r="TWW43" s="30"/>
      <c r="TWX43" s="31"/>
      <c r="TWY43" s="30"/>
      <c r="TWZ43" s="31"/>
      <c r="TXA43" s="30"/>
      <c r="TXB43" s="31"/>
      <c r="TXC43" s="30"/>
      <c r="TXD43" s="31"/>
      <c r="TXE43" s="30"/>
      <c r="TXF43" s="31"/>
      <c r="TXG43" s="30"/>
      <c r="TXH43" s="31"/>
      <c r="TXI43" s="30"/>
      <c r="TXJ43" s="31"/>
      <c r="TXK43" s="30"/>
      <c r="TXL43" s="31"/>
      <c r="TXM43" s="30"/>
      <c r="TXN43" s="31"/>
      <c r="TXO43" s="30"/>
      <c r="TXP43" s="31"/>
      <c r="TXQ43" s="30"/>
      <c r="TXR43" s="31"/>
      <c r="TXS43" s="30"/>
      <c r="TXT43" s="31"/>
      <c r="TXU43" s="30"/>
      <c r="TXV43" s="31"/>
      <c r="TXW43" s="30"/>
      <c r="TXX43" s="31"/>
      <c r="TXY43" s="30"/>
      <c r="TXZ43" s="31"/>
      <c r="TYA43" s="30"/>
      <c r="TYB43" s="31"/>
      <c r="TYC43" s="30"/>
      <c r="TYD43" s="31"/>
      <c r="TYE43" s="30"/>
      <c r="TYF43" s="31"/>
      <c r="TYG43" s="30"/>
      <c r="TYH43" s="31"/>
      <c r="TYI43" s="30"/>
      <c r="TYJ43" s="31"/>
      <c r="TYK43" s="30"/>
      <c r="TYL43" s="31"/>
      <c r="TYM43" s="30"/>
      <c r="TYN43" s="31"/>
      <c r="TYO43" s="30"/>
      <c r="TYP43" s="31"/>
      <c r="TYQ43" s="30"/>
      <c r="TYR43" s="31"/>
      <c r="TYS43" s="30"/>
      <c r="TYT43" s="31"/>
      <c r="TYU43" s="30"/>
      <c r="TYV43" s="31"/>
      <c r="TYW43" s="30"/>
      <c r="TYX43" s="31"/>
      <c r="TYY43" s="30"/>
      <c r="TYZ43" s="31"/>
      <c r="TZA43" s="30"/>
      <c r="TZB43" s="31"/>
      <c r="TZC43" s="30"/>
      <c r="TZD43" s="31"/>
      <c r="TZE43" s="30"/>
      <c r="TZF43" s="31"/>
      <c r="TZG43" s="30"/>
      <c r="TZH43" s="31"/>
      <c r="TZI43" s="30"/>
      <c r="TZJ43" s="31"/>
      <c r="TZK43" s="30"/>
      <c r="TZL43" s="31"/>
      <c r="TZM43" s="30"/>
      <c r="TZN43" s="31"/>
      <c r="TZO43" s="30"/>
      <c r="TZP43" s="31"/>
      <c r="TZQ43" s="30"/>
      <c r="TZR43" s="31"/>
      <c r="TZS43" s="30"/>
      <c r="TZT43" s="31"/>
      <c r="TZU43" s="30"/>
      <c r="TZV43" s="31"/>
      <c r="TZW43" s="30"/>
      <c r="TZX43" s="31"/>
      <c r="TZY43" s="30"/>
      <c r="TZZ43" s="31"/>
      <c r="UAA43" s="30"/>
      <c r="UAB43" s="31"/>
      <c r="UAC43" s="30"/>
      <c r="UAD43" s="31"/>
      <c r="UAE43" s="30"/>
      <c r="UAF43" s="31"/>
      <c r="UAG43" s="30"/>
      <c r="UAH43" s="31"/>
      <c r="UAI43" s="30"/>
      <c r="UAJ43" s="31"/>
      <c r="UAK43" s="30"/>
      <c r="UAL43" s="31"/>
      <c r="UAM43" s="30"/>
      <c r="UAN43" s="31"/>
      <c r="UAO43" s="30"/>
      <c r="UAP43" s="31"/>
      <c r="UAQ43" s="30"/>
      <c r="UAR43" s="31"/>
      <c r="UAS43" s="30"/>
      <c r="UAT43" s="31"/>
      <c r="UAU43" s="30"/>
      <c r="UAV43" s="31"/>
      <c r="UAW43" s="30"/>
      <c r="UAX43" s="31"/>
      <c r="UAY43" s="30"/>
      <c r="UAZ43" s="31"/>
      <c r="UBA43" s="30"/>
      <c r="UBB43" s="31"/>
      <c r="UBC43" s="30"/>
      <c r="UBD43" s="31"/>
      <c r="UBE43" s="30"/>
      <c r="UBF43" s="31"/>
      <c r="UBG43" s="30"/>
      <c r="UBH43" s="31"/>
      <c r="UBI43" s="30"/>
      <c r="UBJ43" s="31"/>
      <c r="UBK43" s="30"/>
      <c r="UBL43" s="31"/>
      <c r="UBM43" s="30"/>
      <c r="UBN43" s="31"/>
      <c r="UBO43" s="30"/>
      <c r="UBP43" s="31"/>
      <c r="UBQ43" s="30"/>
      <c r="UBR43" s="31"/>
      <c r="UBS43" s="30"/>
      <c r="UBT43" s="31"/>
      <c r="UBU43" s="30"/>
      <c r="UBV43" s="31"/>
      <c r="UBW43" s="30"/>
      <c r="UBX43" s="31"/>
      <c r="UBY43" s="30"/>
      <c r="UBZ43" s="31"/>
      <c r="UCA43" s="30"/>
      <c r="UCB43" s="31"/>
      <c r="UCC43" s="30"/>
      <c r="UCD43" s="31"/>
      <c r="UCE43" s="30"/>
      <c r="UCF43" s="31"/>
      <c r="UCG43" s="30"/>
      <c r="UCH43" s="31"/>
      <c r="UCI43" s="30"/>
      <c r="UCJ43" s="31"/>
      <c r="UCK43" s="30"/>
      <c r="UCL43" s="31"/>
      <c r="UCM43" s="30"/>
      <c r="UCN43" s="31"/>
      <c r="UCO43" s="30"/>
      <c r="UCP43" s="31"/>
      <c r="UCQ43" s="30"/>
      <c r="UCR43" s="31"/>
      <c r="UCS43" s="30"/>
      <c r="UCT43" s="31"/>
      <c r="UCU43" s="30"/>
      <c r="UCV43" s="31"/>
      <c r="UCW43" s="30"/>
      <c r="UCX43" s="31"/>
      <c r="UCY43" s="30"/>
      <c r="UCZ43" s="31"/>
      <c r="UDA43" s="30"/>
      <c r="UDB43" s="31"/>
      <c r="UDC43" s="30"/>
      <c r="UDD43" s="31"/>
      <c r="UDE43" s="30"/>
      <c r="UDF43" s="31"/>
      <c r="UDG43" s="30"/>
      <c r="UDH43" s="31"/>
      <c r="UDI43" s="30"/>
      <c r="UDJ43" s="31"/>
      <c r="UDK43" s="30"/>
      <c r="UDL43" s="31"/>
      <c r="UDM43" s="30"/>
      <c r="UDN43" s="31"/>
      <c r="UDO43" s="30"/>
      <c r="UDP43" s="31"/>
      <c r="UDQ43" s="30"/>
      <c r="UDR43" s="31"/>
      <c r="UDS43" s="30"/>
      <c r="UDT43" s="31"/>
      <c r="UDU43" s="30"/>
      <c r="UDV43" s="31"/>
      <c r="UDW43" s="30"/>
      <c r="UDX43" s="31"/>
      <c r="UDY43" s="30"/>
      <c r="UDZ43" s="31"/>
      <c r="UEA43" s="30"/>
      <c r="UEB43" s="31"/>
      <c r="UEC43" s="30"/>
      <c r="UED43" s="31"/>
      <c r="UEE43" s="30"/>
      <c r="UEF43" s="31"/>
      <c r="UEG43" s="30"/>
      <c r="UEH43" s="31"/>
      <c r="UEI43" s="30"/>
      <c r="UEJ43" s="31"/>
      <c r="UEK43" s="30"/>
      <c r="UEL43" s="31"/>
      <c r="UEM43" s="30"/>
      <c r="UEN43" s="31"/>
      <c r="UEO43" s="30"/>
      <c r="UEP43" s="31"/>
      <c r="UEQ43" s="30"/>
      <c r="UER43" s="31"/>
      <c r="UES43" s="30"/>
      <c r="UET43" s="31"/>
      <c r="UEU43" s="30"/>
      <c r="UEV43" s="31"/>
      <c r="UEW43" s="30"/>
      <c r="UEX43" s="31"/>
      <c r="UEY43" s="30"/>
      <c r="UEZ43" s="31"/>
      <c r="UFA43" s="30"/>
      <c r="UFB43" s="31"/>
      <c r="UFC43" s="30"/>
      <c r="UFD43" s="31"/>
      <c r="UFE43" s="30"/>
      <c r="UFF43" s="31"/>
      <c r="UFG43" s="30"/>
      <c r="UFH43" s="31"/>
      <c r="UFI43" s="30"/>
      <c r="UFJ43" s="31"/>
      <c r="UFK43" s="30"/>
      <c r="UFL43" s="31"/>
      <c r="UFM43" s="30"/>
      <c r="UFN43" s="31"/>
      <c r="UFO43" s="30"/>
      <c r="UFP43" s="31"/>
      <c r="UFQ43" s="30"/>
      <c r="UFR43" s="31"/>
      <c r="UFS43" s="30"/>
      <c r="UFT43" s="31"/>
      <c r="UFU43" s="30"/>
      <c r="UFV43" s="31"/>
      <c r="UFW43" s="30"/>
      <c r="UFX43" s="31"/>
      <c r="UFY43" s="30"/>
      <c r="UFZ43" s="31"/>
      <c r="UGA43" s="30"/>
      <c r="UGB43" s="31"/>
      <c r="UGC43" s="30"/>
      <c r="UGD43" s="31"/>
      <c r="UGE43" s="30"/>
      <c r="UGF43" s="31"/>
      <c r="UGG43" s="30"/>
      <c r="UGH43" s="31"/>
      <c r="UGI43" s="30"/>
      <c r="UGJ43" s="31"/>
      <c r="UGK43" s="30"/>
      <c r="UGL43" s="31"/>
      <c r="UGM43" s="30"/>
      <c r="UGN43" s="31"/>
      <c r="UGO43" s="30"/>
      <c r="UGP43" s="31"/>
      <c r="UGQ43" s="30"/>
      <c r="UGR43" s="31"/>
      <c r="UGS43" s="30"/>
      <c r="UGT43" s="31"/>
      <c r="UGU43" s="30"/>
      <c r="UGV43" s="31"/>
      <c r="UGW43" s="30"/>
      <c r="UGX43" s="31"/>
      <c r="UGY43" s="30"/>
      <c r="UGZ43" s="31"/>
      <c r="UHA43" s="30"/>
      <c r="UHB43" s="31"/>
      <c r="UHC43" s="30"/>
      <c r="UHD43" s="31"/>
      <c r="UHE43" s="30"/>
      <c r="UHF43" s="31"/>
      <c r="UHG43" s="30"/>
      <c r="UHH43" s="31"/>
      <c r="UHI43" s="30"/>
      <c r="UHJ43" s="31"/>
      <c r="UHK43" s="30"/>
      <c r="UHL43" s="31"/>
      <c r="UHM43" s="30"/>
      <c r="UHN43" s="31"/>
      <c r="UHO43" s="30"/>
      <c r="UHP43" s="31"/>
      <c r="UHQ43" s="30"/>
      <c r="UHR43" s="31"/>
      <c r="UHS43" s="30"/>
      <c r="UHT43" s="31"/>
      <c r="UHU43" s="30"/>
      <c r="UHV43" s="31"/>
      <c r="UHW43" s="30"/>
      <c r="UHX43" s="31"/>
      <c r="UHY43" s="30"/>
      <c r="UHZ43" s="31"/>
      <c r="UIA43" s="30"/>
      <c r="UIB43" s="31"/>
      <c r="UIC43" s="30"/>
      <c r="UID43" s="31"/>
      <c r="UIE43" s="30"/>
      <c r="UIF43" s="31"/>
      <c r="UIG43" s="30"/>
      <c r="UIH43" s="31"/>
      <c r="UII43" s="30"/>
      <c r="UIJ43" s="31"/>
      <c r="UIK43" s="30"/>
      <c r="UIL43" s="31"/>
      <c r="UIM43" s="30"/>
      <c r="UIN43" s="31"/>
      <c r="UIO43" s="30"/>
      <c r="UIP43" s="31"/>
      <c r="UIQ43" s="30"/>
      <c r="UIR43" s="31"/>
      <c r="UIS43" s="30"/>
      <c r="UIT43" s="31"/>
      <c r="UIU43" s="30"/>
      <c r="UIV43" s="31"/>
      <c r="UIW43" s="30"/>
      <c r="UIX43" s="31"/>
      <c r="UIY43" s="30"/>
      <c r="UIZ43" s="31"/>
      <c r="UJA43" s="30"/>
      <c r="UJB43" s="31"/>
      <c r="UJC43" s="30"/>
      <c r="UJD43" s="31"/>
      <c r="UJE43" s="30"/>
      <c r="UJF43" s="31"/>
      <c r="UJG43" s="30"/>
      <c r="UJH43" s="31"/>
      <c r="UJI43" s="30"/>
      <c r="UJJ43" s="31"/>
      <c r="UJK43" s="30"/>
      <c r="UJL43" s="31"/>
      <c r="UJM43" s="30"/>
      <c r="UJN43" s="31"/>
      <c r="UJO43" s="30"/>
      <c r="UJP43" s="31"/>
      <c r="UJQ43" s="30"/>
      <c r="UJR43" s="31"/>
      <c r="UJS43" s="30"/>
      <c r="UJT43" s="31"/>
      <c r="UJU43" s="30"/>
      <c r="UJV43" s="31"/>
      <c r="UJW43" s="30"/>
      <c r="UJX43" s="31"/>
      <c r="UJY43" s="30"/>
      <c r="UJZ43" s="31"/>
      <c r="UKA43" s="30"/>
      <c r="UKB43" s="31"/>
      <c r="UKC43" s="30"/>
      <c r="UKD43" s="31"/>
      <c r="UKE43" s="30"/>
      <c r="UKF43" s="31"/>
      <c r="UKG43" s="30"/>
      <c r="UKH43" s="31"/>
      <c r="UKI43" s="30"/>
      <c r="UKJ43" s="31"/>
      <c r="UKK43" s="30"/>
      <c r="UKL43" s="31"/>
      <c r="UKM43" s="30"/>
      <c r="UKN43" s="31"/>
      <c r="UKO43" s="30"/>
      <c r="UKP43" s="31"/>
      <c r="UKQ43" s="30"/>
      <c r="UKR43" s="31"/>
      <c r="UKS43" s="30"/>
      <c r="UKT43" s="31"/>
      <c r="UKU43" s="30"/>
      <c r="UKV43" s="31"/>
      <c r="UKW43" s="30"/>
      <c r="UKX43" s="31"/>
      <c r="UKY43" s="30"/>
      <c r="UKZ43" s="31"/>
      <c r="ULA43" s="30"/>
      <c r="ULB43" s="31"/>
      <c r="ULC43" s="30"/>
      <c r="ULD43" s="31"/>
      <c r="ULE43" s="30"/>
      <c r="ULF43" s="31"/>
      <c r="ULG43" s="30"/>
      <c r="ULH43" s="31"/>
      <c r="ULI43" s="30"/>
      <c r="ULJ43" s="31"/>
      <c r="ULK43" s="30"/>
      <c r="ULL43" s="31"/>
      <c r="ULM43" s="30"/>
      <c r="ULN43" s="31"/>
      <c r="ULO43" s="30"/>
      <c r="ULP43" s="31"/>
      <c r="ULQ43" s="30"/>
      <c r="ULR43" s="31"/>
      <c r="ULS43" s="30"/>
      <c r="ULT43" s="31"/>
      <c r="ULU43" s="30"/>
      <c r="ULV43" s="31"/>
      <c r="ULW43" s="30"/>
      <c r="ULX43" s="31"/>
      <c r="ULY43" s="30"/>
      <c r="ULZ43" s="31"/>
      <c r="UMA43" s="30"/>
      <c r="UMB43" s="31"/>
      <c r="UMC43" s="30"/>
      <c r="UMD43" s="31"/>
      <c r="UME43" s="30"/>
      <c r="UMF43" s="31"/>
      <c r="UMG43" s="30"/>
      <c r="UMH43" s="31"/>
      <c r="UMI43" s="30"/>
      <c r="UMJ43" s="31"/>
      <c r="UMK43" s="30"/>
      <c r="UML43" s="31"/>
      <c r="UMM43" s="30"/>
      <c r="UMN43" s="31"/>
      <c r="UMO43" s="30"/>
      <c r="UMP43" s="31"/>
      <c r="UMQ43" s="30"/>
      <c r="UMR43" s="31"/>
      <c r="UMS43" s="30"/>
      <c r="UMT43" s="31"/>
      <c r="UMU43" s="30"/>
      <c r="UMV43" s="31"/>
      <c r="UMW43" s="30"/>
      <c r="UMX43" s="31"/>
      <c r="UMY43" s="30"/>
      <c r="UMZ43" s="31"/>
      <c r="UNA43" s="30"/>
      <c r="UNB43" s="31"/>
      <c r="UNC43" s="30"/>
      <c r="UND43" s="31"/>
      <c r="UNE43" s="30"/>
      <c r="UNF43" s="31"/>
      <c r="UNG43" s="30"/>
      <c r="UNH43" s="31"/>
      <c r="UNI43" s="30"/>
      <c r="UNJ43" s="31"/>
      <c r="UNK43" s="30"/>
      <c r="UNL43" s="31"/>
      <c r="UNM43" s="30"/>
      <c r="UNN43" s="31"/>
      <c r="UNO43" s="30"/>
      <c r="UNP43" s="31"/>
      <c r="UNQ43" s="30"/>
      <c r="UNR43" s="31"/>
      <c r="UNS43" s="30"/>
      <c r="UNT43" s="31"/>
      <c r="UNU43" s="30"/>
      <c r="UNV43" s="31"/>
      <c r="UNW43" s="30"/>
      <c r="UNX43" s="31"/>
      <c r="UNY43" s="30"/>
      <c r="UNZ43" s="31"/>
      <c r="UOA43" s="30"/>
      <c r="UOB43" s="31"/>
      <c r="UOC43" s="30"/>
      <c r="UOD43" s="31"/>
      <c r="UOE43" s="30"/>
      <c r="UOF43" s="31"/>
      <c r="UOG43" s="30"/>
      <c r="UOH43" s="31"/>
      <c r="UOI43" s="30"/>
      <c r="UOJ43" s="31"/>
      <c r="UOK43" s="30"/>
      <c r="UOL43" s="31"/>
      <c r="UOM43" s="30"/>
      <c r="UON43" s="31"/>
      <c r="UOO43" s="30"/>
      <c r="UOP43" s="31"/>
      <c r="UOQ43" s="30"/>
      <c r="UOR43" s="31"/>
      <c r="UOS43" s="30"/>
      <c r="UOT43" s="31"/>
      <c r="UOU43" s="30"/>
      <c r="UOV43" s="31"/>
      <c r="UOW43" s="30"/>
      <c r="UOX43" s="31"/>
      <c r="UOY43" s="30"/>
      <c r="UOZ43" s="31"/>
      <c r="UPA43" s="30"/>
      <c r="UPB43" s="31"/>
      <c r="UPC43" s="30"/>
      <c r="UPD43" s="31"/>
      <c r="UPE43" s="30"/>
      <c r="UPF43" s="31"/>
      <c r="UPG43" s="30"/>
      <c r="UPH43" s="31"/>
      <c r="UPI43" s="30"/>
      <c r="UPJ43" s="31"/>
      <c r="UPK43" s="30"/>
      <c r="UPL43" s="31"/>
      <c r="UPM43" s="30"/>
      <c r="UPN43" s="31"/>
      <c r="UPO43" s="30"/>
      <c r="UPP43" s="31"/>
      <c r="UPQ43" s="30"/>
      <c r="UPR43" s="31"/>
      <c r="UPS43" s="30"/>
      <c r="UPT43" s="31"/>
      <c r="UPU43" s="30"/>
      <c r="UPV43" s="31"/>
      <c r="UPW43" s="30"/>
      <c r="UPX43" s="31"/>
      <c r="UPY43" s="30"/>
      <c r="UPZ43" s="31"/>
      <c r="UQA43" s="30"/>
      <c r="UQB43" s="31"/>
      <c r="UQC43" s="30"/>
      <c r="UQD43" s="31"/>
      <c r="UQE43" s="30"/>
      <c r="UQF43" s="31"/>
      <c r="UQG43" s="30"/>
      <c r="UQH43" s="31"/>
      <c r="UQI43" s="30"/>
      <c r="UQJ43" s="31"/>
      <c r="UQK43" s="30"/>
      <c r="UQL43" s="31"/>
      <c r="UQM43" s="30"/>
      <c r="UQN43" s="31"/>
      <c r="UQO43" s="30"/>
      <c r="UQP43" s="31"/>
      <c r="UQQ43" s="30"/>
      <c r="UQR43" s="31"/>
      <c r="UQS43" s="30"/>
      <c r="UQT43" s="31"/>
      <c r="UQU43" s="30"/>
      <c r="UQV43" s="31"/>
      <c r="UQW43" s="30"/>
      <c r="UQX43" s="31"/>
      <c r="UQY43" s="30"/>
      <c r="UQZ43" s="31"/>
      <c r="URA43" s="30"/>
      <c r="URB43" s="31"/>
      <c r="URC43" s="30"/>
      <c r="URD43" s="31"/>
      <c r="URE43" s="30"/>
      <c r="URF43" s="31"/>
      <c r="URG43" s="30"/>
      <c r="URH43" s="31"/>
      <c r="URI43" s="30"/>
      <c r="URJ43" s="31"/>
      <c r="URK43" s="30"/>
      <c r="URL43" s="31"/>
      <c r="URM43" s="30"/>
      <c r="URN43" s="31"/>
      <c r="URO43" s="30"/>
      <c r="URP43" s="31"/>
      <c r="URQ43" s="30"/>
      <c r="URR43" s="31"/>
      <c r="URS43" s="30"/>
      <c r="URT43" s="31"/>
      <c r="URU43" s="30"/>
      <c r="URV43" s="31"/>
      <c r="URW43" s="30"/>
      <c r="URX43" s="31"/>
      <c r="URY43" s="30"/>
      <c r="URZ43" s="31"/>
      <c r="USA43" s="30"/>
      <c r="USB43" s="31"/>
      <c r="USC43" s="30"/>
      <c r="USD43" s="31"/>
      <c r="USE43" s="30"/>
      <c r="USF43" s="31"/>
      <c r="USG43" s="30"/>
      <c r="USH43" s="31"/>
      <c r="USI43" s="30"/>
      <c r="USJ43" s="31"/>
      <c r="USK43" s="30"/>
      <c r="USL43" s="31"/>
      <c r="USM43" s="30"/>
      <c r="USN43" s="31"/>
      <c r="USO43" s="30"/>
      <c r="USP43" s="31"/>
      <c r="USQ43" s="30"/>
      <c r="USR43" s="31"/>
      <c r="USS43" s="30"/>
      <c r="UST43" s="31"/>
      <c r="USU43" s="30"/>
      <c r="USV43" s="31"/>
      <c r="USW43" s="30"/>
      <c r="USX43" s="31"/>
      <c r="USY43" s="30"/>
      <c r="USZ43" s="31"/>
      <c r="UTA43" s="30"/>
      <c r="UTB43" s="31"/>
      <c r="UTC43" s="30"/>
      <c r="UTD43" s="31"/>
      <c r="UTE43" s="30"/>
      <c r="UTF43" s="31"/>
      <c r="UTG43" s="30"/>
      <c r="UTH43" s="31"/>
      <c r="UTI43" s="30"/>
      <c r="UTJ43" s="31"/>
      <c r="UTK43" s="30"/>
      <c r="UTL43" s="31"/>
      <c r="UTM43" s="30"/>
      <c r="UTN43" s="31"/>
      <c r="UTO43" s="30"/>
      <c r="UTP43" s="31"/>
      <c r="UTQ43" s="30"/>
      <c r="UTR43" s="31"/>
      <c r="UTS43" s="30"/>
      <c r="UTT43" s="31"/>
      <c r="UTU43" s="30"/>
      <c r="UTV43" s="31"/>
      <c r="UTW43" s="30"/>
      <c r="UTX43" s="31"/>
      <c r="UTY43" s="30"/>
      <c r="UTZ43" s="31"/>
      <c r="UUA43" s="30"/>
      <c r="UUB43" s="31"/>
      <c r="UUC43" s="30"/>
      <c r="UUD43" s="31"/>
      <c r="UUE43" s="30"/>
      <c r="UUF43" s="31"/>
      <c r="UUG43" s="30"/>
      <c r="UUH43" s="31"/>
      <c r="UUI43" s="30"/>
      <c r="UUJ43" s="31"/>
      <c r="UUK43" s="30"/>
      <c r="UUL43" s="31"/>
      <c r="UUM43" s="30"/>
      <c r="UUN43" s="31"/>
      <c r="UUO43" s="30"/>
      <c r="UUP43" s="31"/>
      <c r="UUQ43" s="30"/>
      <c r="UUR43" s="31"/>
      <c r="UUS43" s="30"/>
      <c r="UUT43" s="31"/>
      <c r="UUU43" s="30"/>
      <c r="UUV43" s="31"/>
      <c r="UUW43" s="30"/>
      <c r="UUX43" s="31"/>
      <c r="UUY43" s="30"/>
      <c r="UUZ43" s="31"/>
      <c r="UVA43" s="30"/>
      <c r="UVB43" s="31"/>
      <c r="UVC43" s="30"/>
      <c r="UVD43" s="31"/>
      <c r="UVE43" s="30"/>
      <c r="UVF43" s="31"/>
      <c r="UVG43" s="30"/>
      <c r="UVH43" s="31"/>
      <c r="UVI43" s="30"/>
      <c r="UVJ43" s="31"/>
      <c r="UVK43" s="30"/>
      <c r="UVL43" s="31"/>
      <c r="UVM43" s="30"/>
      <c r="UVN43" s="31"/>
      <c r="UVO43" s="30"/>
      <c r="UVP43" s="31"/>
      <c r="UVQ43" s="30"/>
      <c r="UVR43" s="31"/>
      <c r="UVS43" s="30"/>
      <c r="UVT43" s="31"/>
      <c r="UVU43" s="30"/>
      <c r="UVV43" s="31"/>
      <c r="UVW43" s="30"/>
      <c r="UVX43" s="31"/>
      <c r="UVY43" s="30"/>
      <c r="UVZ43" s="31"/>
      <c r="UWA43" s="30"/>
      <c r="UWB43" s="31"/>
      <c r="UWC43" s="30"/>
      <c r="UWD43" s="31"/>
      <c r="UWE43" s="30"/>
      <c r="UWF43" s="31"/>
      <c r="UWG43" s="30"/>
      <c r="UWH43" s="31"/>
      <c r="UWI43" s="30"/>
      <c r="UWJ43" s="31"/>
      <c r="UWK43" s="30"/>
      <c r="UWL43" s="31"/>
      <c r="UWM43" s="30"/>
      <c r="UWN43" s="31"/>
      <c r="UWO43" s="30"/>
      <c r="UWP43" s="31"/>
      <c r="UWQ43" s="30"/>
      <c r="UWR43" s="31"/>
      <c r="UWS43" s="30"/>
      <c r="UWT43" s="31"/>
      <c r="UWU43" s="30"/>
      <c r="UWV43" s="31"/>
      <c r="UWW43" s="30"/>
      <c r="UWX43" s="31"/>
      <c r="UWY43" s="30"/>
      <c r="UWZ43" s="31"/>
      <c r="UXA43" s="30"/>
      <c r="UXB43" s="31"/>
      <c r="UXC43" s="30"/>
      <c r="UXD43" s="31"/>
      <c r="UXE43" s="30"/>
      <c r="UXF43" s="31"/>
      <c r="UXG43" s="30"/>
      <c r="UXH43" s="31"/>
      <c r="UXI43" s="30"/>
      <c r="UXJ43" s="31"/>
      <c r="UXK43" s="30"/>
      <c r="UXL43" s="31"/>
      <c r="UXM43" s="30"/>
      <c r="UXN43" s="31"/>
      <c r="UXO43" s="30"/>
      <c r="UXP43" s="31"/>
      <c r="UXQ43" s="30"/>
      <c r="UXR43" s="31"/>
      <c r="UXS43" s="30"/>
      <c r="UXT43" s="31"/>
      <c r="UXU43" s="30"/>
      <c r="UXV43" s="31"/>
      <c r="UXW43" s="30"/>
      <c r="UXX43" s="31"/>
      <c r="UXY43" s="30"/>
      <c r="UXZ43" s="31"/>
      <c r="UYA43" s="30"/>
      <c r="UYB43" s="31"/>
      <c r="UYC43" s="30"/>
      <c r="UYD43" s="31"/>
      <c r="UYE43" s="30"/>
      <c r="UYF43" s="31"/>
      <c r="UYG43" s="30"/>
      <c r="UYH43" s="31"/>
      <c r="UYI43" s="30"/>
      <c r="UYJ43" s="31"/>
      <c r="UYK43" s="30"/>
      <c r="UYL43" s="31"/>
      <c r="UYM43" s="30"/>
      <c r="UYN43" s="31"/>
      <c r="UYO43" s="30"/>
      <c r="UYP43" s="31"/>
      <c r="UYQ43" s="30"/>
      <c r="UYR43" s="31"/>
      <c r="UYS43" s="30"/>
      <c r="UYT43" s="31"/>
      <c r="UYU43" s="30"/>
      <c r="UYV43" s="31"/>
      <c r="UYW43" s="30"/>
      <c r="UYX43" s="31"/>
      <c r="UYY43" s="30"/>
      <c r="UYZ43" s="31"/>
      <c r="UZA43" s="30"/>
      <c r="UZB43" s="31"/>
      <c r="UZC43" s="30"/>
      <c r="UZD43" s="31"/>
      <c r="UZE43" s="30"/>
      <c r="UZF43" s="31"/>
      <c r="UZG43" s="30"/>
      <c r="UZH43" s="31"/>
      <c r="UZI43" s="30"/>
      <c r="UZJ43" s="31"/>
      <c r="UZK43" s="30"/>
      <c r="UZL43" s="31"/>
      <c r="UZM43" s="30"/>
      <c r="UZN43" s="31"/>
      <c r="UZO43" s="30"/>
      <c r="UZP43" s="31"/>
      <c r="UZQ43" s="30"/>
      <c r="UZR43" s="31"/>
      <c r="UZS43" s="30"/>
      <c r="UZT43" s="31"/>
      <c r="UZU43" s="30"/>
      <c r="UZV43" s="31"/>
      <c r="UZW43" s="30"/>
      <c r="UZX43" s="31"/>
      <c r="UZY43" s="30"/>
      <c r="UZZ43" s="31"/>
      <c r="VAA43" s="30"/>
      <c r="VAB43" s="31"/>
      <c r="VAC43" s="30"/>
      <c r="VAD43" s="31"/>
      <c r="VAE43" s="30"/>
      <c r="VAF43" s="31"/>
      <c r="VAG43" s="30"/>
      <c r="VAH43" s="31"/>
      <c r="VAI43" s="30"/>
      <c r="VAJ43" s="31"/>
      <c r="VAK43" s="30"/>
      <c r="VAL43" s="31"/>
      <c r="VAM43" s="30"/>
      <c r="VAN43" s="31"/>
      <c r="VAO43" s="30"/>
      <c r="VAP43" s="31"/>
      <c r="VAQ43" s="30"/>
      <c r="VAR43" s="31"/>
      <c r="VAS43" s="30"/>
      <c r="VAT43" s="31"/>
      <c r="VAU43" s="30"/>
      <c r="VAV43" s="31"/>
      <c r="VAW43" s="30"/>
      <c r="VAX43" s="31"/>
      <c r="VAY43" s="30"/>
      <c r="VAZ43" s="31"/>
      <c r="VBA43" s="30"/>
      <c r="VBB43" s="31"/>
      <c r="VBC43" s="30"/>
      <c r="VBD43" s="31"/>
      <c r="VBE43" s="30"/>
      <c r="VBF43" s="31"/>
      <c r="VBG43" s="30"/>
      <c r="VBH43" s="31"/>
      <c r="VBI43" s="30"/>
      <c r="VBJ43" s="31"/>
      <c r="VBK43" s="30"/>
      <c r="VBL43" s="31"/>
      <c r="VBM43" s="30"/>
      <c r="VBN43" s="31"/>
      <c r="VBO43" s="30"/>
      <c r="VBP43" s="31"/>
      <c r="VBQ43" s="30"/>
      <c r="VBR43" s="31"/>
      <c r="VBS43" s="30"/>
      <c r="VBT43" s="31"/>
      <c r="VBU43" s="30"/>
      <c r="VBV43" s="31"/>
      <c r="VBW43" s="30"/>
      <c r="VBX43" s="31"/>
      <c r="VBY43" s="30"/>
      <c r="VBZ43" s="31"/>
      <c r="VCA43" s="30"/>
      <c r="VCB43" s="31"/>
      <c r="VCC43" s="30"/>
      <c r="VCD43" s="31"/>
      <c r="VCE43" s="30"/>
      <c r="VCF43" s="31"/>
      <c r="VCG43" s="30"/>
      <c r="VCH43" s="31"/>
      <c r="VCI43" s="30"/>
      <c r="VCJ43" s="31"/>
      <c r="VCK43" s="30"/>
      <c r="VCL43" s="31"/>
      <c r="VCM43" s="30"/>
      <c r="VCN43" s="31"/>
      <c r="VCO43" s="30"/>
      <c r="VCP43" s="31"/>
      <c r="VCQ43" s="30"/>
      <c r="VCR43" s="31"/>
      <c r="VCS43" s="30"/>
      <c r="VCT43" s="31"/>
      <c r="VCU43" s="30"/>
      <c r="VCV43" s="31"/>
      <c r="VCW43" s="30"/>
      <c r="VCX43" s="31"/>
      <c r="VCY43" s="30"/>
      <c r="VCZ43" s="31"/>
      <c r="VDA43" s="30"/>
      <c r="VDB43" s="31"/>
      <c r="VDC43" s="30"/>
      <c r="VDD43" s="31"/>
      <c r="VDE43" s="30"/>
      <c r="VDF43" s="31"/>
      <c r="VDG43" s="30"/>
      <c r="VDH43" s="31"/>
      <c r="VDI43" s="30"/>
      <c r="VDJ43" s="31"/>
      <c r="VDK43" s="30"/>
      <c r="VDL43" s="31"/>
      <c r="VDM43" s="30"/>
      <c r="VDN43" s="31"/>
      <c r="VDO43" s="30"/>
      <c r="VDP43" s="31"/>
      <c r="VDQ43" s="30"/>
      <c r="VDR43" s="31"/>
      <c r="VDS43" s="30"/>
      <c r="VDT43" s="31"/>
      <c r="VDU43" s="30"/>
      <c r="VDV43" s="31"/>
      <c r="VDW43" s="30"/>
      <c r="VDX43" s="31"/>
      <c r="VDY43" s="30"/>
      <c r="VDZ43" s="31"/>
      <c r="VEA43" s="30"/>
      <c r="VEB43" s="31"/>
      <c r="VEC43" s="30"/>
      <c r="VED43" s="31"/>
      <c r="VEE43" s="30"/>
      <c r="VEF43" s="31"/>
      <c r="VEG43" s="30"/>
      <c r="VEH43" s="31"/>
      <c r="VEI43" s="30"/>
      <c r="VEJ43" s="31"/>
      <c r="VEK43" s="30"/>
      <c r="VEL43" s="31"/>
      <c r="VEM43" s="30"/>
      <c r="VEN43" s="31"/>
      <c r="VEO43" s="30"/>
      <c r="VEP43" s="31"/>
      <c r="VEQ43" s="30"/>
      <c r="VER43" s="31"/>
      <c r="VES43" s="30"/>
      <c r="VET43" s="31"/>
      <c r="VEU43" s="30"/>
      <c r="VEV43" s="31"/>
      <c r="VEW43" s="30"/>
      <c r="VEX43" s="31"/>
      <c r="VEY43" s="30"/>
      <c r="VEZ43" s="31"/>
      <c r="VFA43" s="30"/>
      <c r="VFB43" s="31"/>
      <c r="VFC43" s="30"/>
      <c r="VFD43" s="31"/>
      <c r="VFE43" s="30"/>
      <c r="VFF43" s="31"/>
      <c r="VFG43" s="30"/>
      <c r="VFH43" s="31"/>
      <c r="VFI43" s="30"/>
      <c r="VFJ43" s="31"/>
      <c r="VFK43" s="30"/>
      <c r="VFL43" s="31"/>
      <c r="VFM43" s="30"/>
      <c r="VFN43" s="31"/>
      <c r="VFO43" s="30"/>
      <c r="VFP43" s="31"/>
      <c r="VFQ43" s="30"/>
      <c r="VFR43" s="31"/>
      <c r="VFS43" s="30"/>
      <c r="VFT43" s="31"/>
      <c r="VFU43" s="30"/>
      <c r="VFV43" s="31"/>
      <c r="VFW43" s="30"/>
      <c r="VFX43" s="31"/>
      <c r="VFY43" s="30"/>
      <c r="VFZ43" s="31"/>
      <c r="VGA43" s="30"/>
      <c r="VGB43" s="31"/>
      <c r="VGC43" s="30"/>
      <c r="VGD43" s="31"/>
      <c r="VGE43" s="30"/>
      <c r="VGF43" s="31"/>
      <c r="VGG43" s="30"/>
      <c r="VGH43" s="31"/>
      <c r="VGI43" s="30"/>
      <c r="VGJ43" s="31"/>
      <c r="VGK43" s="30"/>
      <c r="VGL43" s="31"/>
      <c r="VGM43" s="30"/>
      <c r="VGN43" s="31"/>
      <c r="VGO43" s="30"/>
      <c r="VGP43" s="31"/>
      <c r="VGQ43" s="30"/>
      <c r="VGR43" s="31"/>
      <c r="VGS43" s="30"/>
      <c r="VGT43" s="31"/>
      <c r="VGU43" s="30"/>
      <c r="VGV43" s="31"/>
      <c r="VGW43" s="30"/>
      <c r="VGX43" s="31"/>
      <c r="VGY43" s="30"/>
      <c r="VGZ43" s="31"/>
      <c r="VHA43" s="30"/>
      <c r="VHB43" s="31"/>
      <c r="VHC43" s="30"/>
      <c r="VHD43" s="31"/>
      <c r="VHE43" s="30"/>
      <c r="VHF43" s="31"/>
      <c r="VHG43" s="30"/>
      <c r="VHH43" s="31"/>
      <c r="VHI43" s="30"/>
      <c r="VHJ43" s="31"/>
      <c r="VHK43" s="30"/>
      <c r="VHL43" s="31"/>
      <c r="VHM43" s="30"/>
      <c r="VHN43" s="31"/>
      <c r="VHO43" s="30"/>
      <c r="VHP43" s="31"/>
      <c r="VHQ43" s="30"/>
      <c r="VHR43" s="31"/>
      <c r="VHS43" s="30"/>
      <c r="VHT43" s="31"/>
      <c r="VHU43" s="30"/>
      <c r="VHV43" s="31"/>
      <c r="VHW43" s="30"/>
      <c r="VHX43" s="31"/>
      <c r="VHY43" s="30"/>
      <c r="VHZ43" s="31"/>
      <c r="VIA43" s="30"/>
      <c r="VIB43" s="31"/>
      <c r="VIC43" s="30"/>
      <c r="VID43" s="31"/>
      <c r="VIE43" s="30"/>
      <c r="VIF43" s="31"/>
      <c r="VIG43" s="30"/>
      <c r="VIH43" s="31"/>
      <c r="VII43" s="30"/>
      <c r="VIJ43" s="31"/>
      <c r="VIK43" s="30"/>
      <c r="VIL43" s="31"/>
      <c r="VIM43" s="30"/>
      <c r="VIN43" s="31"/>
      <c r="VIO43" s="30"/>
      <c r="VIP43" s="31"/>
      <c r="VIQ43" s="30"/>
      <c r="VIR43" s="31"/>
      <c r="VIS43" s="30"/>
      <c r="VIT43" s="31"/>
      <c r="VIU43" s="30"/>
      <c r="VIV43" s="31"/>
      <c r="VIW43" s="30"/>
      <c r="VIX43" s="31"/>
      <c r="VIY43" s="30"/>
      <c r="VIZ43" s="31"/>
      <c r="VJA43" s="30"/>
      <c r="VJB43" s="31"/>
      <c r="VJC43" s="30"/>
      <c r="VJD43" s="31"/>
      <c r="VJE43" s="30"/>
      <c r="VJF43" s="31"/>
      <c r="VJG43" s="30"/>
      <c r="VJH43" s="31"/>
      <c r="VJI43" s="30"/>
      <c r="VJJ43" s="31"/>
      <c r="VJK43" s="30"/>
      <c r="VJL43" s="31"/>
      <c r="VJM43" s="30"/>
      <c r="VJN43" s="31"/>
      <c r="VJO43" s="30"/>
      <c r="VJP43" s="31"/>
      <c r="VJQ43" s="30"/>
      <c r="VJR43" s="31"/>
      <c r="VJS43" s="30"/>
      <c r="VJT43" s="31"/>
      <c r="VJU43" s="30"/>
      <c r="VJV43" s="31"/>
      <c r="VJW43" s="30"/>
      <c r="VJX43" s="31"/>
      <c r="VJY43" s="30"/>
      <c r="VJZ43" s="31"/>
      <c r="VKA43" s="30"/>
      <c r="VKB43" s="31"/>
      <c r="VKC43" s="30"/>
      <c r="VKD43" s="31"/>
      <c r="VKE43" s="30"/>
      <c r="VKF43" s="31"/>
      <c r="VKG43" s="30"/>
      <c r="VKH43" s="31"/>
      <c r="VKI43" s="30"/>
      <c r="VKJ43" s="31"/>
      <c r="VKK43" s="30"/>
      <c r="VKL43" s="31"/>
      <c r="VKM43" s="30"/>
      <c r="VKN43" s="31"/>
      <c r="VKO43" s="30"/>
      <c r="VKP43" s="31"/>
      <c r="VKQ43" s="30"/>
      <c r="VKR43" s="31"/>
      <c r="VKS43" s="30"/>
      <c r="VKT43" s="31"/>
      <c r="VKU43" s="30"/>
      <c r="VKV43" s="31"/>
      <c r="VKW43" s="30"/>
      <c r="VKX43" s="31"/>
      <c r="VKY43" s="30"/>
      <c r="VKZ43" s="31"/>
      <c r="VLA43" s="30"/>
      <c r="VLB43" s="31"/>
      <c r="VLC43" s="30"/>
      <c r="VLD43" s="31"/>
      <c r="VLE43" s="30"/>
      <c r="VLF43" s="31"/>
      <c r="VLG43" s="30"/>
      <c r="VLH43" s="31"/>
      <c r="VLI43" s="30"/>
      <c r="VLJ43" s="31"/>
      <c r="VLK43" s="30"/>
      <c r="VLL43" s="31"/>
      <c r="VLM43" s="30"/>
      <c r="VLN43" s="31"/>
      <c r="VLO43" s="30"/>
      <c r="VLP43" s="31"/>
      <c r="VLQ43" s="30"/>
      <c r="VLR43" s="31"/>
      <c r="VLS43" s="30"/>
      <c r="VLT43" s="31"/>
      <c r="VLU43" s="30"/>
      <c r="VLV43" s="31"/>
      <c r="VLW43" s="30"/>
      <c r="VLX43" s="31"/>
      <c r="VLY43" s="30"/>
      <c r="VLZ43" s="31"/>
      <c r="VMA43" s="30"/>
      <c r="VMB43" s="31"/>
      <c r="VMC43" s="30"/>
      <c r="VMD43" s="31"/>
      <c r="VME43" s="30"/>
      <c r="VMF43" s="31"/>
      <c r="VMG43" s="30"/>
      <c r="VMH43" s="31"/>
      <c r="VMI43" s="30"/>
      <c r="VMJ43" s="31"/>
      <c r="VMK43" s="30"/>
      <c r="VML43" s="31"/>
      <c r="VMM43" s="30"/>
      <c r="VMN43" s="31"/>
      <c r="VMO43" s="30"/>
      <c r="VMP43" s="31"/>
      <c r="VMQ43" s="30"/>
      <c r="VMR43" s="31"/>
      <c r="VMS43" s="30"/>
      <c r="VMT43" s="31"/>
      <c r="VMU43" s="30"/>
      <c r="VMV43" s="31"/>
      <c r="VMW43" s="30"/>
      <c r="VMX43" s="31"/>
      <c r="VMY43" s="30"/>
      <c r="VMZ43" s="31"/>
      <c r="VNA43" s="30"/>
      <c r="VNB43" s="31"/>
      <c r="VNC43" s="30"/>
      <c r="VND43" s="31"/>
      <c r="VNE43" s="30"/>
      <c r="VNF43" s="31"/>
      <c r="VNG43" s="30"/>
      <c r="VNH43" s="31"/>
      <c r="VNI43" s="30"/>
      <c r="VNJ43" s="31"/>
      <c r="VNK43" s="30"/>
      <c r="VNL43" s="31"/>
      <c r="VNM43" s="30"/>
      <c r="VNN43" s="31"/>
      <c r="VNO43" s="30"/>
      <c r="VNP43" s="31"/>
      <c r="VNQ43" s="30"/>
      <c r="VNR43" s="31"/>
      <c r="VNS43" s="30"/>
      <c r="VNT43" s="31"/>
      <c r="VNU43" s="30"/>
      <c r="VNV43" s="31"/>
      <c r="VNW43" s="30"/>
      <c r="VNX43" s="31"/>
      <c r="VNY43" s="30"/>
      <c r="VNZ43" s="31"/>
      <c r="VOA43" s="30"/>
      <c r="VOB43" s="31"/>
      <c r="VOC43" s="30"/>
      <c r="VOD43" s="31"/>
      <c r="VOE43" s="30"/>
      <c r="VOF43" s="31"/>
      <c r="VOG43" s="30"/>
      <c r="VOH43" s="31"/>
      <c r="VOI43" s="30"/>
      <c r="VOJ43" s="31"/>
      <c r="VOK43" s="30"/>
      <c r="VOL43" s="31"/>
      <c r="VOM43" s="30"/>
      <c r="VON43" s="31"/>
      <c r="VOO43" s="30"/>
      <c r="VOP43" s="31"/>
      <c r="VOQ43" s="30"/>
      <c r="VOR43" s="31"/>
      <c r="VOS43" s="30"/>
      <c r="VOT43" s="31"/>
      <c r="VOU43" s="30"/>
      <c r="VOV43" s="31"/>
      <c r="VOW43" s="30"/>
      <c r="VOX43" s="31"/>
      <c r="VOY43" s="30"/>
      <c r="VOZ43" s="31"/>
      <c r="VPA43" s="30"/>
      <c r="VPB43" s="31"/>
      <c r="VPC43" s="30"/>
      <c r="VPD43" s="31"/>
      <c r="VPE43" s="30"/>
      <c r="VPF43" s="31"/>
      <c r="VPG43" s="30"/>
      <c r="VPH43" s="31"/>
      <c r="VPI43" s="30"/>
      <c r="VPJ43" s="31"/>
      <c r="VPK43" s="30"/>
      <c r="VPL43" s="31"/>
      <c r="VPM43" s="30"/>
      <c r="VPN43" s="31"/>
      <c r="VPO43" s="30"/>
      <c r="VPP43" s="31"/>
      <c r="VPQ43" s="30"/>
      <c r="VPR43" s="31"/>
      <c r="VPS43" s="30"/>
      <c r="VPT43" s="31"/>
      <c r="VPU43" s="30"/>
      <c r="VPV43" s="31"/>
      <c r="VPW43" s="30"/>
      <c r="VPX43" s="31"/>
      <c r="VPY43" s="30"/>
      <c r="VPZ43" s="31"/>
      <c r="VQA43" s="30"/>
      <c r="VQB43" s="31"/>
      <c r="VQC43" s="30"/>
      <c r="VQD43" s="31"/>
      <c r="VQE43" s="30"/>
      <c r="VQF43" s="31"/>
      <c r="VQG43" s="30"/>
      <c r="VQH43" s="31"/>
      <c r="VQI43" s="30"/>
      <c r="VQJ43" s="31"/>
      <c r="VQK43" s="30"/>
      <c r="VQL43" s="31"/>
      <c r="VQM43" s="30"/>
      <c r="VQN43" s="31"/>
      <c r="VQO43" s="30"/>
      <c r="VQP43" s="31"/>
      <c r="VQQ43" s="30"/>
      <c r="VQR43" s="31"/>
      <c r="VQS43" s="30"/>
      <c r="VQT43" s="31"/>
      <c r="VQU43" s="30"/>
      <c r="VQV43" s="31"/>
      <c r="VQW43" s="30"/>
      <c r="VQX43" s="31"/>
      <c r="VQY43" s="30"/>
      <c r="VQZ43" s="31"/>
      <c r="VRA43" s="30"/>
      <c r="VRB43" s="31"/>
      <c r="VRC43" s="30"/>
      <c r="VRD43" s="31"/>
      <c r="VRE43" s="30"/>
      <c r="VRF43" s="31"/>
      <c r="VRG43" s="30"/>
      <c r="VRH43" s="31"/>
      <c r="VRI43" s="30"/>
      <c r="VRJ43" s="31"/>
      <c r="VRK43" s="30"/>
      <c r="VRL43" s="31"/>
      <c r="VRM43" s="30"/>
      <c r="VRN43" s="31"/>
      <c r="VRO43" s="30"/>
      <c r="VRP43" s="31"/>
      <c r="VRQ43" s="30"/>
      <c r="VRR43" s="31"/>
      <c r="VRS43" s="30"/>
      <c r="VRT43" s="31"/>
      <c r="VRU43" s="30"/>
      <c r="VRV43" s="31"/>
      <c r="VRW43" s="30"/>
      <c r="VRX43" s="31"/>
      <c r="VRY43" s="30"/>
      <c r="VRZ43" s="31"/>
      <c r="VSA43" s="30"/>
      <c r="VSB43" s="31"/>
      <c r="VSC43" s="30"/>
      <c r="VSD43" s="31"/>
      <c r="VSE43" s="30"/>
      <c r="VSF43" s="31"/>
      <c r="VSG43" s="30"/>
      <c r="VSH43" s="31"/>
      <c r="VSI43" s="30"/>
      <c r="VSJ43" s="31"/>
      <c r="VSK43" s="30"/>
      <c r="VSL43" s="31"/>
      <c r="VSM43" s="30"/>
      <c r="VSN43" s="31"/>
      <c r="VSO43" s="30"/>
      <c r="VSP43" s="31"/>
      <c r="VSQ43" s="30"/>
      <c r="VSR43" s="31"/>
      <c r="VSS43" s="30"/>
      <c r="VST43" s="31"/>
      <c r="VSU43" s="30"/>
      <c r="VSV43" s="31"/>
      <c r="VSW43" s="30"/>
      <c r="VSX43" s="31"/>
      <c r="VSY43" s="30"/>
      <c r="VSZ43" s="31"/>
      <c r="VTA43" s="30"/>
      <c r="VTB43" s="31"/>
      <c r="VTC43" s="30"/>
      <c r="VTD43" s="31"/>
      <c r="VTE43" s="30"/>
      <c r="VTF43" s="31"/>
      <c r="VTG43" s="30"/>
      <c r="VTH43" s="31"/>
      <c r="VTI43" s="30"/>
      <c r="VTJ43" s="31"/>
      <c r="VTK43" s="30"/>
      <c r="VTL43" s="31"/>
      <c r="VTM43" s="30"/>
      <c r="VTN43" s="31"/>
      <c r="VTO43" s="30"/>
      <c r="VTP43" s="31"/>
      <c r="VTQ43" s="30"/>
      <c r="VTR43" s="31"/>
      <c r="VTS43" s="30"/>
      <c r="VTT43" s="31"/>
      <c r="VTU43" s="30"/>
      <c r="VTV43" s="31"/>
      <c r="VTW43" s="30"/>
      <c r="VTX43" s="31"/>
      <c r="VTY43" s="30"/>
      <c r="VTZ43" s="31"/>
      <c r="VUA43" s="30"/>
      <c r="VUB43" s="31"/>
      <c r="VUC43" s="30"/>
      <c r="VUD43" s="31"/>
      <c r="VUE43" s="30"/>
      <c r="VUF43" s="31"/>
      <c r="VUG43" s="30"/>
      <c r="VUH43" s="31"/>
      <c r="VUI43" s="30"/>
      <c r="VUJ43" s="31"/>
      <c r="VUK43" s="30"/>
      <c r="VUL43" s="31"/>
      <c r="VUM43" s="30"/>
      <c r="VUN43" s="31"/>
      <c r="VUO43" s="30"/>
      <c r="VUP43" s="31"/>
      <c r="VUQ43" s="30"/>
      <c r="VUR43" s="31"/>
      <c r="VUS43" s="30"/>
      <c r="VUT43" s="31"/>
      <c r="VUU43" s="30"/>
      <c r="VUV43" s="31"/>
      <c r="VUW43" s="30"/>
      <c r="VUX43" s="31"/>
      <c r="VUY43" s="30"/>
      <c r="VUZ43" s="31"/>
      <c r="VVA43" s="30"/>
      <c r="VVB43" s="31"/>
      <c r="VVC43" s="30"/>
      <c r="VVD43" s="31"/>
      <c r="VVE43" s="30"/>
      <c r="VVF43" s="31"/>
      <c r="VVG43" s="30"/>
      <c r="VVH43" s="31"/>
      <c r="VVI43" s="30"/>
      <c r="VVJ43" s="31"/>
      <c r="VVK43" s="30"/>
      <c r="VVL43" s="31"/>
      <c r="VVM43" s="30"/>
      <c r="VVN43" s="31"/>
      <c r="VVO43" s="30"/>
      <c r="VVP43" s="31"/>
      <c r="VVQ43" s="30"/>
      <c r="VVR43" s="31"/>
      <c r="VVS43" s="30"/>
      <c r="VVT43" s="31"/>
      <c r="VVU43" s="30"/>
      <c r="VVV43" s="31"/>
      <c r="VVW43" s="30"/>
      <c r="VVX43" s="31"/>
      <c r="VVY43" s="30"/>
      <c r="VVZ43" s="31"/>
      <c r="VWA43" s="30"/>
      <c r="VWB43" s="31"/>
      <c r="VWC43" s="30"/>
      <c r="VWD43" s="31"/>
      <c r="VWE43" s="30"/>
      <c r="VWF43" s="31"/>
      <c r="VWG43" s="30"/>
      <c r="VWH43" s="31"/>
      <c r="VWI43" s="30"/>
      <c r="VWJ43" s="31"/>
      <c r="VWK43" s="30"/>
      <c r="VWL43" s="31"/>
      <c r="VWM43" s="30"/>
      <c r="VWN43" s="31"/>
      <c r="VWO43" s="30"/>
      <c r="VWP43" s="31"/>
      <c r="VWQ43" s="30"/>
      <c r="VWR43" s="31"/>
      <c r="VWS43" s="30"/>
      <c r="VWT43" s="31"/>
      <c r="VWU43" s="30"/>
      <c r="VWV43" s="31"/>
      <c r="VWW43" s="30"/>
      <c r="VWX43" s="31"/>
      <c r="VWY43" s="30"/>
      <c r="VWZ43" s="31"/>
      <c r="VXA43" s="30"/>
      <c r="VXB43" s="31"/>
      <c r="VXC43" s="30"/>
      <c r="VXD43" s="31"/>
      <c r="VXE43" s="30"/>
      <c r="VXF43" s="31"/>
      <c r="VXG43" s="30"/>
      <c r="VXH43" s="31"/>
      <c r="VXI43" s="30"/>
      <c r="VXJ43" s="31"/>
      <c r="VXK43" s="30"/>
      <c r="VXL43" s="31"/>
      <c r="VXM43" s="30"/>
      <c r="VXN43" s="31"/>
      <c r="VXO43" s="30"/>
      <c r="VXP43" s="31"/>
      <c r="VXQ43" s="30"/>
      <c r="VXR43" s="31"/>
      <c r="VXS43" s="30"/>
      <c r="VXT43" s="31"/>
      <c r="VXU43" s="30"/>
      <c r="VXV43" s="31"/>
      <c r="VXW43" s="30"/>
      <c r="VXX43" s="31"/>
      <c r="VXY43" s="30"/>
      <c r="VXZ43" s="31"/>
      <c r="VYA43" s="30"/>
      <c r="VYB43" s="31"/>
      <c r="VYC43" s="30"/>
      <c r="VYD43" s="31"/>
      <c r="VYE43" s="30"/>
      <c r="VYF43" s="31"/>
      <c r="VYG43" s="30"/>
      <c r="VYH43" s="31"/>
      <c r="VYI43" s="30"/>
      <c r="VYJ43" s="31"/>
      <c r="VYK43" s="30"/>
      <c r="VYL43" s="31"/>
      <c r="VYM43" s="30"/>
      <c r="VYN43" s="31"/>
      <c r="VYO43" s="30"/>
      <c r="VYP43" s="31"/>
      <c r="VYQ43" s="30"/>
      <c r="VYR43" s="31"/>
      <c r="VYS43" s="30"/>
      <c r="VYT43" s="31"/>
      <c r="VYU43" s="30"/>
      <c r="VYV43" s="31"/>
      <c r="VYW43" s="30"/>
      <c r="VYX43" s="31"/>
      <c r="VYY43" s="30"/>
      <c r="VYZ43" s="31"/>
      <c r="VZA43" s="30"/>
      <c r="VZB43" s="31"/>
      <c r="VZC43" s="30"/>
      <c r="VZD43" s="31"/>
      <c r="VZE43" s="30"/>
      <c r="VZF43" s="31"/>
      <c r="VZG43" s="30"/>
      <c r="VZH43" s="31"/>
      <c r="VZI43" s="30"/>
      <c r="VZJ43" s="31"/>
      <c r="VZK43" s="30"/>
      <c r="VZL43" s="31"/>
      <c r="VZM43" s="30"/>
      <c r="VZN43" s="31"/>
      <c r="VZO43" s="30"/>
      <c r="VZP43" s="31"/>
      <c r="VZQ43" s="30"/>
      <c r="VZR43" s="31"/>
      <c r="VZS43" s="30"/>
      <c r="VZT43" s="31"/>
      <c r="VZU43" s="30"/>
      <c r="VZV43" s="31"/>
      <c r="VZW43" s="30"/>
      <c r="VZX43" s="31"/>
      <c r="VZY43" s="30"/>
      <c r="VZZ43" s="31"/>
      <c r="WAA43" s="30"/>
      <c r="WAB43" s="31"/>
      <c r="WAC43" s="30"/>
      <c r="WAD43" s="31"/>
      <c r="WAE43" s="30"/>
      <c r="WAF43" s="31"/>
      <c r="WAG43" s="30"/>
      <c r="WAH43" s="31"/>
      <c r="WAI43" s="30"/>
      <c r="WAJ43" s="31"/>
      <c r="WAK43" s="30"/>
      <c r="WAL43" s="31"/>
      <c r="WAM43" s="30"/>
      <c r="WAN43" s="31"/>
      <c r="WAO43" s="30"/>
      <c r="WAP43" s="31"/>
      <c r="WAQ43" s="30"/>
      <c r="WAR43" s="31"/>
      <c r="WAS43" s="30"/>
      <c r="WAT43" s="31"/>
      <c r="WAU43" s="30"/>
      <c r="WAV43" s="31"/>
      <c r="WAW43" s="30"/>
      <c r="WAX43" s="31"/>
      <c r="WAY43" s="30"/>
      <c r="WAZ43" s="31"/>
      <c r="WBA43" s="30"/>
      <c r="WBB43" s="31"/>
      <c r="WBC43" s="30"/>
      <c r="WBD43" s="31"/>
      <c r="WBE43" s="30"/>
      <c r="WBF43" s="31"/>
      <c r="WBG43" s="30"/>
      <c r="WBH43" s="31"/>
      <c r="WBI43" s="30"/>
      <c r="WBJ43" s="31"/>
      <c r="WBK43" s="30"/>
      <c r="WBL43" s="31"/>
      <c r="WBM43" s="30"/>
      <c r="WBN43" s="31"/>
      <c r="WBO43" s="30"/>
      <c r="WBP43" s="31"/>
      <c r="WBQ43" s="30"/>
      <c r="WBR43" s="31"/>
      <c r="WBS43" s="30"/>
      <c r="WBT43" s="31"/>
      <c r="WBU43" s="30"/>
      <c r="WBV43" s="31"/>
      <c r="WBW43" s="30"/>
      <c r="WBX43" s="31"/>
      <c r="WBY43" s="30"/>
      <c r="WBZ43" s="31"/>
      <c r="WCA43" s="30"/>
      <c r="WCB43" s="31"/>
      <c r="WCC43" s="30"/>
      <c r="WCD43" s="31"/>
      <c r="WCE43" s="30"/>
      <c r="WCF43" s="31"/>
      <c r="WCG43" s="30"/>
      <c r="WCH43" s="31"/>
      <c r="WCI43" s="30"/>
      <c r="WCJ43" s="31"/>
      <c r="WCK43" s="30"/>
      <c r="WCL43" s="31"/>
      <c r="WCM43" s="30"/>
      <c r="WCN43" s="31"/>
      <c r="WCO43" s="30"/>
      <c r="WCP43" s="31"/>
      <c r="WCQ43" s="30"/>
      <c r="WCR43" s="31"/>
      <c r="WCS43" s="30"/>
      <c r="WCT43" s="31"/>
      <c r="WCU43" s="30"/>
      <c r="WCV43" s="31"/>
      <c r="WCW43" s="30"/>
      <c r="WCX43" s="31"/>
      <c r="WCY43" s="30"/>
      <c r="WCZ43" s="31"/>
      <c r="WDA43" s="30"/>
      <c r="WDB43" s="31"/>
      <c r="WDC43" s="30"/>
      <c r="WDD43" s="31"/>
      <c r="WDE43" s="30"/>
      <c r="WDF43" s="31"/>
      <c r="WDG43" s="30"/>
      <c r="WDH43" s="31"/>
      <c r="WDI43" s="30"/>
      <c r="WDJ43" s="31"/>
      <c r="WDK43" s="30"/>
      <c r="WDL43" s="31"/>
      <c r="WDM43" s="30"/>
      <c r="WDN43" s="31"/>
      <c r="WDO43" s="30"/>
      <c r="WDP43" s="31"/>
      <c r="WDQ43" s="30"/>
      <c r="WDR43" s="31"/>
      <c r="WDS43" s="30"/>
      <c r="WDT43" s="31"/>
      <c r="WDU43" s="30"/>
      <c r="WDV43" s="31"/>
      <c r="WDW43" s="30"/>
      <c r="WDX43" s="31"/>
      <c r="WDY43" s="30"/>
      <c r="WDZ43" s="31"/>
      <c r="WEA43" s="30"/>
      <c r="WEB43" s="31"/>
      <c r="WEC43" s="30"/>
      <c r="WED43" s="31"/>
      <c r="WEE43" s="30"/>
      <c r="WEF43" s="31"/>
      <c r="WEG43" s="30"/>
      <c r="WEH43" s="31"/>
      <c r="WEI43" s="30"/>
      <c r="WEJ43" s="31"/>
      <c r="WEK43" s="30"/>
      <c r="WEL43" s="31"/>
      <c r="WEM43" s="30"/>
      <c r="WEN43" s="31"/>
      <c r="WEO43" s="30"/>
      <c r="WEP43" s="31"/>
      <c r="WEQ43" s="30"/>
      <c r="WER43" s="31"/>
      <c r="WES43" s="30"/>
      <c r="WET43" s="31"/>
      <c r="WEU43" s="30"/>
      <c r="WEV43" s="31"/>
      <c r="WEW43" s="30"/>
      <c r="WEX43" s="31"/>
      <c r="WEY43" s="30"/>
      <c r="WEZ43" s="31"/>
      <c r="WFA43" s="30"/>
      <c r="WFB43" s="31"/>
      <c r="WFC43" s="30"/>
      <c r="WFD43" s="31"/>
      <c r="WFE43" s="30"/>
      <c r="WFF43" s="31"/>
      <c r="WFG43" s="30"/>
      <c r="WFH43" s="31"/>
      <c r="WFI43" s="30"/>
      <c r="WFJ43" s="31"/>
      <c r="WFK43" s="30"/>
      <c r="WFL43" s="31"/>
      <c r="WFM43" s="30"/>
      <c r="WFN43" s="31"/>
      <c r="WFO43" s="30"/>
      <c r="WFP43" s="31"/>
      <c r="WFQ43" s="30"/>
      <c r="WFR43" s="31"/>
      <c r="WFS43" s="30"/>
      <c r="WFT43" s="31"/>
      <c r="WFU43" s="30"/>
      <c r="WFV43" s="31"/>
      <c r="WFW43" s="30"/>
      <c r="WFX43" s="31"/>
      <c r="WFY43" s="30"/>
      <c r="WFZ43" s="31"/>
      <c r="WGA43" s="30"/>
      <c r="WGB43" s="31"/>
      <c r="WGC43" s="30"/>
      <c r="WGD43" s="31"/>
      <c r="WGE43" s="30"/>
      <c r="WGF43" s="31"/>
      <c r="WGG43" s="30"/>
      <c r="WGH43" s="31"/>
      <c r="WGI43" s="30"/>
      <c r="WGJ43" s="31"/>
      <c r="WGK43" s="30"/>
      <c r="WGL43" s="31"/>
      <c r="WGM43" s="30"/>
      <c r="WGN43" s="31"/>
      <c r="WGO43" s="30"/>
      <c r="WGP43" s="31"/>
      <c r="WGQ43" s="30"/>
      <c r="WGR43" s="31"/>
      <c r="WGS43" s="30"/>
      <c r="WGT43" s="31"/>
      <c r="WGU43" s="30"/>
      <c r="WGV43" s="31"/>
      <c r="WGW43" s="30"/>
      <c r="WGX43" s="31"/>
      <c r="WGY43" s="30"/>
      <c r="WGZ43" s="31"/>
      <c r="WHA43" s="30"/>
      <c r="WHB43" s="31"/>
      <c r="WHC43" s="30"/>
      <c r="WHD43" s="31"/>
      <c r="WHE43" s="30"/>
      <c r="WHF43" s="31"/>
      <c r="WHG43" s="30"/>
      <c r="WHH43" s="31"/>
      <c r="WHI43" s="30"/>
      <c r="WHJ43" s="31"/>
      <c r="WHK43" s="30"/>
      <c r="WHL43" s="31"/>
      <c r="WHM43" s="30"/>
      <c r="WHN43" s="31"/>
      <c r="WHO43" s="30"/>
      <c r="WHP43" s="31"/>
      <c r="WHQ43" s="30"/>
      <c r="WHR43" s="31"/>
      <c r="WHS43" s="30"/>
      <c r="WHT43" s="31"/>
      <c r="WHU43" s="30"/>
      <c r="WHV43" s="31"/>
      <c r="WHW43" s="30"/>
      <c r="WHX43" s="31"/>
      <c r="WHY43" s="30"/>
      <c r="WHZ43" s="31"/>
      <c r="WIA43" s="30"/>
      <c r="WIB43" s="31"/>
      <c r="WIC43" s="30"/>
      <c r="WID43" s="31"/>
      <c r="WIE43" s="30"/>
      <c r="WIF43" s="31"/>
      <c r="WIG43" s="30"/>
      <c r="WIH43" s="31"/>
      <c r="WII43" s="30"/>
      <c r="WIJ43" s="31"/>
      <c r="WIK43" s="30"/>
      <c r="WIL43" s="31"/>
      <c r="WIM43" s="30"/>
      <c r="WIN43" s="31"/>
      <c r="WIO43" s="30"/>
      <c r="WIP43" s="31"/>
      <c r="WIQ43" s="30"/>
      <c r="WIR43" s="31"/>
      <c r="WIS43" s="30"/>
      <c r="WIT43" s="31"/>
      <c r="WIU43" s="30"/>
      <c r="WIV43" s="31"/>
      <c r="WIW43" s="30"/>
      <c r="WIX43" s="31"/>
      <c r="WIY43" s="30"/>
      <c r="WIZ43" s="31"/>
      <c r="WJA43" s="30"/>
      <c r="WJB43" s="31"/>
      <c r="WJC43" s="30"/>
      <c r="WJD43" s="31"/>
      <c r="WJE43" s="30"/>
      <c r="WJF43" s="31"/>
      <c r="WJG43" s="30"/>
      <c r="WJH43" s="31"/>
      <c r="WJI43" s="30"/>
      <c r="WJJ43" s="31"/>
      <c r="WJK43" s="30"/>
      <c r="WJL43" s="31"/>
      <c r="WJM43" s="30"/>
      <c r="WJN43" s="31"/>
      <c r="WJO43" s="30"/>
      <c r="WJP43" s="31"/>
      <c r="WJQ43" s="30"/>
      <c r="WJR43" s="31"/>
      <c r="WJS43" s="30"/>
      <c r="WJT43" s="31"/>
      <c r="WJU43" s="30"/>
      <c r="WJV43" s="31"/>
      <c r="WJW43" s="30"/>
      <c r="WJX43" s="31"/>
      <c r="WJY43" s="30"/>
      <c r="WJZ43" s="31"/>
      <c r="WKA43" s="30"/>
      <c r="WKB43" s="31"/>
      <c r="WKC43" s="30"/>
      <c r="WKD43" s="31"/>
      <c r="WKE43" s="30"/>
      <c r="WKF43" s="31"/>
      <c r="WKG43" s="30"/>
      <c r="WKH43" s="31"/>
      <c r="WKI43" s="30"/>
      <c r="WKJ43" s="31"/>
      <c r="WKK43" s="30"/>
      <c r="WKL43" s="31"/>
      <c r="WKM43" s="30"/>
      <c r="WKN43" s="31"/>
      <c r="WKO43" s="30"/>
      <c r="WKP43" s="31"/>
      <c r="WKQ43" s="30"/>
      <c r="WKR43" s="31"/>
      <c r="WKS43" s="30"/>
      <c r="WKT43" s="31"/>
      <c r="WKU43" s="30"/>
      <c r="WKV43" s="31"/>
      <c r="WKW43" s="30"/>
      <c r="WKX43" s="31"/>
      <c r="WKY43" s="30"/>
      <c r="WKZ43" s="31"/>
      <c r="WLA43" s="30"/>
      <c r="WLB43" s="31"/>
      <c r="WLC43" s="30"/>
      <c r="WLD43" s="31"/>
      <c r="WLE43" s="30"/>
      <c r="WLF43" s="31"/>
      <c r="WLG43" s="30"/>
      <c r="WLH43" s="31"/>
      <c r="WLI43" s="30"/>
      <c r="WLJ43" s="31"/>
      <c r="WLK43" s="30"/>
      <c r="WLL43" s="31"/>
      <c r="WLM43" s="30"/>
      <c r="WLN43" s="31"/>
      <c r="WLO43" s="30"/>
      <c r="WLP43" s="31"/>
      <c r="WLQ43" s="30"/>
      <c r="WLR43" s="31"/>
      <c r="WLS43" s="30"/>
      <c r="WLT43" s="31"/>
      <c r="WLU43" s="30"/>
      <c r="WLV43" s="31"/>
      <c r="WLW43" s="30"/>
      <c r="WLX43" s="31"/>
      <c r="WLY43" s="30"/>
      <c r="WLZ43" s="31"/>
      <c r="WMA43" s="30"/>
      <c r="WMB43" s="31"/>
      <c r="WMC43" s="30"/>
      <c r="WMD43" s="31"/>
      <c r="WME43" s="30"/>
      <c r="WMF43" s="31"/>
      <c r="WMG43" s="30"/>
      <c r="WMH43" s="31"/>
      <c r="WMI43" s="30"/>
      <c r="WMJ43" s="31"/>
      <c r="WMK43" s="30"/>
      <c r="WML43" s="31"/>
      <c r="WMM43" s="30"/>
      <c r="WMN43" s="31"/>
      <c r="WMO43" s="30"/>
      <c r="WMP43" s="31"/>
      <c r="WMQ43" s="30"/>
      <c r="WMR43" s="31"/>
      <c r="WMS43" s="30"/>
      <c r="WMT43" s="31"/>
      <c r="WMU43" s="30"/>
      <c r="WMV43" s="31"/>
      <c r="WMW43" s="30"/>
      <c r="WMX43" s="31"/>
      <c r="WMY43" s="30"/>
      <c r="WMZ43" s="31"/>
      <c r="WNA43" s="30"/>
      <c r="WNB43" s="31"/>
      <c r="WNC43" s="30"/>
      <c r="WND43" s="31"/>
      <c r="WNE43" s="30"/>
      <c r="WNF43" s="31"/>
      <c r="WNG43" s="30"/>
      <c r="WNH43" s="31"/>
      <c r="WNI43" s="30"/>
      <c r="WNJ43" s="31"/>
      <c r="WNK43" s="30"/>
      <c r="WNL43" s="31"/>
      <c r="WNM43" s="30"/>
      <c r="WNN43" s="31"/>
      <c r="WNO43" s="30"/>
      <c r="WNP43" s="31"/>
      <c r="WNQ43" s="30"/>
      <c r="WNR43" s="31"/>
      <c r="WNS43" s="30"/>
      <c r="WNT43" s="31"/>
      <c r="WNU43" s="30"/>
      <c r="WNV43" s="31"/>
      <c r="WNW43" s="30"/>
      <c r="WNX43" s="31"/>
      <c r="WNY43" s="30"/>
      <c r="WNZ43" s="31"/>
      <c r="WOA43" s="30"/>
      <c r="WOB43" s="31"/>
      <c r="WOC43" s="30"/>
      <c r="WOD43" s="31"/>
      <c r="WOE43" s="30"/>
      <c r="WOF43" s="31"/>
      <c r="WOG43" s="30"/>
      <c r="WOH43" s="31"/>
      <c r="WOI43" s="30"/>
      <c r="WOJ43" s="31"/>
      <c r="WOK43" s="30"/>
      <c r="WOL43" s="31"/>
      <c r="WOM43" s="30"/>
      <c r="WON43" s="31"/>
      <c r="WOO43" s="30"/>
      <c r="WOP43" s="31"/>
      <c r="WOQ43" s="30"/>
      <c r="WOR43" s="31"/>
      <c r="WOS43" s="30"/>
      <c r="WOT43" s="31"/>
      <c r="WOU43" s="30"/>
      <c r="WOV43" s="31"/>
      <c r="WOW43" s="30"/>
      <c r="WOX43" s="31"/>
      <c r="WOY43" s="30"/>
      <c r="WOZ43" s="31"/>
      <c r="WPA43" s="30"/>
      <c r="WPB43" s="31"/>
      <c r="WPC43" s="30"/>
      <c r="WPD43" s="31"/>
      <c r="WPE43" s="30"/>
      <c r="WPF43" s="31"/>
      <c r="WPG43" s="30"/>
      <c r="WPH43" s="31"/>
      <c r="WPI43" s="30"/>
      <c r="WPJ43" s="31"/>
      <c r="WPK43" s="30"/>
      <c r="WPL43" s="31"/>
      <c r="WPM43" s="30"/>
      <c r="WPN43" s="31"/>
      <c r="WPO43" s="30"/>
      <c r="WPP43" s="31"/>
      <c r="WPQ43" s="30"/>
      <c r="WPR43" s="31"/>
      <c r="WPS43" s="30"/>
      <c r="WPT43" s="31"/>
      <c r="WPU43" s="30"/>
      <c r="WPV43" s="31"/>
      <c r="WPW43" s="30"/>
      <c r="WPX43" s="31"/>
      <c r="WPY43" s="30"/>
      <c r="WPZ43" s="31"/>
      <c r="WQA43" s="30"/>
      <c r="WQB43" s="31"/>
      <c r="WQC43" s="30"/>
      <c r="WQD43" s="31"/>
      <c r="WQE43" s="30"/>
      <c r="WQF43" s="31"/>
      <c r="WQG43" s="30"/>
      <c r="WQH43" s="31"/>
      <c r="WQI43" s="30"/>
      <c r="WQJ43" s="31"/>
      <c r="WQK43" s="30"/>
      <c r="WQL43" s="31"/>
      <c r="WQM43" s="30"/>
      <c r="WQN43" s="31"/>
      <c r="WQO43" s="30"/>
      <c r="WQP43" s="31"/>
      <c r="WQQ43" s="30"/>
      <c r="WQR43" s="31"/>
      <c r="WQS43" s="30"/>
      <c r="WQT43" s="31"/>
      <c r="WQU43" s="30"/>
      <c r="WQV43" s="31"/>
      <c r="WQW43" s="30"/>
      <c r="WQX43" s="31"/>
      <c r="WQY43" s="30"/>
      <c r="WQZ43" s="31"/>
      <c r="WRA43" s="30"/>
      <c r="WRB43" s="31"/>
      <c r="WRC43" s="30"/>
      <c r="WRD43" s="31"/>
      <c r="WRE43" s="30"/>
      <c r="WRF43" s="31"/>
      <c r="WRG43" s="30"/>
      <c r="WRH43" s="31"/>
      <c r="WRI43" s="30"/>
      <c r="WRJ43" s="31"/>
      <c r="WRK43" s="30"/>
      <c r="WRL43" s="31"/>
      <c r="WRM43" s="30"/>
      <c r="WRN43" s="31"/>
      <c r="WRO43" s="30"/>
      <c r="WRP43" s="31"/>
      <c r="WRQ43" s="30"/>
      <c r="WRR43" s="31"/>
      <c r="WRS43" s="30"/>
      <c r="WRT43" s="31"/>
      <c r="WRU43" s="30"/>
      <c r="WRV43" s="31"/>
      <c r="WRW43" s="30"/>
      <c r="WRX43" s="31"/>
      <c r="WRY43" s="30"/>
      <c r="WRZ43" s="31"/>
      <c r="WSA43" s="30"/>
      <c r="WSB43" s="31"/>
      <c r="WSC43" s="30"/>
      <c r="WSD43" s="31"/>
      <c r="WSE43" s="30"/>
      <c r="WSF43" s="31"/>
      <c r="WSG43" s="30"/>
      <c r="WSH43" s="31"/>
      <c r="WSI43" s="30"/>
      <c r="WSJ43" s="31"/>
      <c r="WSK43" s="30"/>
      <c r="WSL43" s="31"/>
      <c r="WSM43" s="30"/>
      <c r="WSN43" s="31"/>
      <c r="WSO43" s="30"/>
      <c r="WSP43" s="31"/>
      <c r="WSQ43" s="30"/>
      <c r="WSR43" s="31"/>
      <c r="WSS43" s="30"/>
      <c r="WST43" s="31"/>
      <c r="WSU43" s="30"/>
      <c r="WSV43" s="31"/>
      <c r="WSW43" s="30"/>
      <c r="WSX43" s="31"/>
      <c r="WSY43" s="30"/>
      <c r="WSZ43" s="31"/>
      <c r="WTA43" s="30"/>
      <c r="WTB43" s="31"/>
      <c r="WTC43" s="30"/>
      <c r="WTD43" s="31"/>
      <c r="WTE43" s="30"/>
      <c r="WTF43" s="31"/>
      <c r="WTG43" s="30"/>
      <c r="WTH43" s="31"/>
      <c r="WTI43" s="30"/>
      <c r="WTJ43" s="31"/>
      <c r="WTK43" s="30"/>
      <c r="WTL43" s="31"/>
      <c r="WTM43" s="30"/>
      <c r="WTN43" s="31"/>
      <c r="WTO43" s="30"/>
      <c r="WTP43" s="31"/>
      <c r="WTQ43" s="30"/>
      <c r="WTR43" s="31"/>
      <c r="WTS43" s="30"/>
      <c r="WTT43" s="31"/>
      <c r="WTU43" s="30"/>
      <c r="WTV43" s="31"/>
      <c r="WTW43" s="30"/>
      <c r="WTX43" s="31"/>
      <c r="WTY43" s="30"/>
      <c r="WTZ43" s="31"/>
      <c r="WUA43" s="30"/>
      <c r="WUB43" s="31"/>
      <c r="WUC43" s="30"/>
      <c r="WUD43" s="31"/>
      <c r="WUE43" s="30"/>
      <c r="WUF43" s="31"/>
      <c r="WUG43" s="30"/>
      <c r="WUH43" s="31"/>
      <c r="WUI43" s="30"/>
      <c r="WUJ43" s="31"/>
      <c r="WUK43" s="30"/>
      <c r="WUL43" s="31"/>
      <c r="WUM43" s="30"/>
      <c r="WUN43" s="31"/>
      <c r="WUO43" s="30"/>
      <c r="WUP43" s="31"/>
      <c r="WUQ43" s="30"/>
      <c r="WUR43" s="31"/>
      <c r="WUS43" s="30"/>
      <c r="WUT43" s="31"/>
      <c r="WUU43" s="30"/>
      <c r="WUV43" s="31"/>
      <c r="WUW43" s="30"/>
      <c r="WUX43" s="31"/>
      <c r="WUY43" s="30"/>
      <c r="WUZ43" s="31"/>
      <c r="WVA43" s="30"/>
      <c r="WVB43" s="31"/>
      <c r="WVC43" s="30"/>
      <c r="WVD43" s="31"/>
      <c r="WVE43" s="30"/>
      <c r="WVF43" s="31"/>
      <c r="WVG43" s="30"/>
      <c r="WVH43" s="31"/>
      <c r="WVI43" s="30"/>
      <c r="WVJ43" s="31"/>
      <c r="WVK43" s="30"/>
      <c r="WVL43" s="31"/>
      <c r="WVM43" s="30"/>
      <c r="WVN43" s="31"/>
      <c r="WVO43" s="30"/>
      <c r="WVP43" s="31"/>
      <c r="WVQ43" s="30"/>
      <c r="WVR43" s="31"/>
      <c r="WVS43" s="30"/>
      <c r="WVT43" s="31"/>
      <c r="WVU43" s="30"/>
      <c r="WVV43" s="31"/>
      <c r="WVW43" s="30"/>
      <c r="WVX43" s="31"/>
      <c r="WVY43" s="30"/>
      <c r="WVZ43" s="31"/>
      <c r="WWA43" s="30"/>
      <c r="WWB43" s="31"/>
      <c r="WWC43" s="30"/>
      <c r="WWD43" s="31"/>
      <c r="WWE43" s="30"/>
      <c r="WWF43" s="31"/>
      <c r="WWG43" s="30"/>
      <c r="WWH43" s="31"/>
      <c r="WWI43" s="30"/>
      <c r="WWJ43" s="31"/>
      <c r="WWK43" s="30"/>
      <c r="WWL43" s="31"/>
      <c r="WWM43" s="30"/>
      <c r="WWN43" s="31"/>
      <c r="WWO43" s="30"/>
      <c r="WWP43" s="31"/>
      <c r="WWQ43" s="30"/>
      <c r="WWR43" s="31"/>
      <c r="WWS43" s="30"/>
      <c r="WWT43" s="31"/>
      <c r="WWU43" s="30"/>
      <c r="WWV43" s="31"/>
      <c r="WWW43" s="30"/>
      <c r="WWX43" s="31"/>
      <c r="WWY43" s="30"/>
      <c r="WWZ43" s="31"/>
      <c r="WXA43" s="30"/>
      <c r="WXB43" s="31"/>
      <c r="WXC43" s="30"/>
      <c r="WXD43" s="31"/>
      <c r="WXE43" s="30"/>
      <c r="WXF43" s="31"/>
      <c r="WXG43" s="30"/>
      <c r="WXH43" s="31"/>
      <c r="WXI43" s="30"/>
      <c r="WXJ43" s="31"/>
      <c r="WXK43" s="30"/>
      <c r="WXL43" s="31"/>
      <c r="WXM43" s="30"/>
      <c r="WXN43" s="31"/>
      <c r="WXO43" s="30"/>
      <c r="WXP43" s="31"/>
      <c r="WXQ43" s="30"/>
      <c r="WXR43" s="31"/>
      <c r="WXS43" s="30"/>
      <c r="WXT43" s="31"/>
      <c r="WXU43" s="30"/>
      <c r="WXV43" s="31"/>
      <c r="WXW43" s="30"/>
      <c r="WXX43" s="31"/>
      <c r="WXY43" s="30"/>
      <c r="WXZ43" s="31"/>
      <c r="WYA43" s="30"/>
      <c r="WYB43" s="31"/>
      <c r="WYC43" s="30"/>
      <c r="WYD43" s="31"/>
      <c r="WYE43" s="30"/>
      <c r="WYF43" s="31"/>
      <c r="WYG43" s="30"/>
      <c r="WYH43" s="31"/>
      <c r="WYI43" s="30"/>
      <c r="WYJ43" s="31"/>
      <c r="WYK43" s="30"/>
      <c r="WYL43" s="31"/>
      <c r="WYM43" s="30"/>
      <c r="WYN43" s="31"/>
      <c r="WYO43" s="30"/>
      <c r="WYP43" s="31"/>
      <c r="WYQ43" s="30"/>
      <c r="WYR43" s="31"/>
      <c r="WYS43" s="30"/>
      <c r="WYT43" s="31"/>
      <c r="WYU43" s="30"/>
      <c r="WYV43" s="31"/>
      <c r="WYW43" s="30"/>
      <c r="WYX43" s="31"/>
      <c r="WYY43" s="30"/>
      <c r="WYZ43" s="31"/>
      <c r="WZA43" s="30"/>
      <c r="WZB43" s="31"/>
      <c r="WZC43" s="30"/>
      <c r="WZD43" s="31"/>
      <c r="WZE43" s="30"/>
      <c r="WZF43" s="31"/>
      <c r="WZG43" s="30"/>
      <c r="WZH43" s="31"/>
      <c r="WZI43" s="30"/>
      <c r="WZJ43" s="31"/>
      <c r="WZK43" s="30"/>
      <c r="WZL43" s="31"/>
      <c r="WZM43" s="30"/>
      <c r="WZN43" s="31"/>
      <c r="WZO43" s="30"/>
      <c r="WZP43" s="31"/>
      <c r="WZQ43" s="30"/>
      <c r="WZR43" s="31"/>
      <c r="WZS43" s="30"/>
      <c r="WZT43" s="31"/>
      <c r="WZU43" s="30"/>
      <c r="WZV43" s="31"/>
      <c r="WZW43" s="30"/>
      <c r="WZX43" s="31"/>
      <c r="WZY43" s="30"/>
      <c r="WZZ43" s="31"/>
      <c r="XAA43" s="30"/>
      <c r="XAB43" s="31"/>
      <c r="XAC43" s="30"/>
      <c r="XAD43" s="31"/>
      <c r="XAE43" s="30"/>
      <c r="XAF43" s="31"/>
      <c r="XAG43" s="30"/>
      <c r="XAH43" s="31"/>
      <c r="XAI43" s="30"/>
      <c r="XAJ43" s="31"/>
      <c r="XAK43" s="30"/>
      <c r="XAL43" s="31"/>
      <c r="XAM43" s="30"/>
      <c r="XAN43" s="31"/>
      <c r="XAO43" s="30"/>
      <c r="XAP43" s="31"/>
      <c r="XAQ43" s="30"/>
      <c r="XAR43" s="31"/>
      <c r="XAS43" s="30"/>
      <c r="XAT43" s="31"/>
      <c r="XAU43" s="30"/>
      <c r="XAV43" s="31"/>
      <c r="XAW43" s="30"/>
      <c r="XAX43" s="31"/>
      <c r="XAY43" s="30"/>
      <c r="XAZ43" s="31"/>
      <c r="XBA43" s="30"/>
      <c r="XBB43" s="31"/>
      <c r="XBC43" s="30"/>
      <c r="XBD43" s="31"/>
      <c r="XBE43" s="30"/>
      <c r="XBF43" s="31"/>
      <c r="XBG43" s="30"/>
      <c r="XBH43" s="31"/>
      <c r="XBI43" s="30"/>
      <c r="XBJ43" s="31"/>
      <c r="XBK43" s="30"/>
      <c r="XBL43" s="31"/>
      <c r="XBM43" s="30"/>
      <c r="XBN43" s="31"/>
      <c r="XBO43" s="30"/>
      <c r="XBP43" s="31"/>
      <c r="XBQ43" s="30"/>
      <c r="XBR43" s="31"/>
      <c r="XBS43" s="30"/>
      <c r="XBT43" s="31"/>
      <c r="XBU43" s="30"/>
      <c r="XBV43" s="31"/>
      <c r="XBW43" s="30"/>
      <c r="XBX43" s="31"/>
      <c r="XBY43" s="30"/>
      <c r="XBZ43" s="31"/>
      <c r="XCA43" s="30"/>
      <c r="XCB43" s="31"/>
      <c r="XCC43" s="30"/>
      <c r="XCD43" s="31"/>
      <c r="XCE43" s="30"/>
      <c r="XCF43" s="31"/>
      <c r="XCG43" s="30"/>
      <c r="XCH43" s="31"/>
      <c r="XCI43" s="30"/>
      <c r="XCJ43" s="31"/>
      <c r="XCK43" s="30"/>
      <c r="XCL43" s="31"/>
      <c r="XCM43" s="30"/>
      <c r="XCN43" s="31"/>
      <c r="XCO43" s="30"/>
      <c r="XCP43" s="31"/>
      <c r="XCQ43" s="30"/>
      <c r="XCR43" s="31"/>
      <c r="XCS43" s="30"/>
      <c r="XCT43" s="31"/>
      <c r="XCU43" s="30"/>
      <c r="XCV43" s="31"/>
      <c r="XCW43" s="30"/>
      <c r="XCX43" s="31"/>
      <c r="XCY43" s="30"/>
      <c r="XCZ43" s="31"/>
      <c r="XDA43" s="30"/>
      <c r="XDB43" s="31"/>
      <c r="XDC43" s="30"/>
      <c r="XDD43" s="31"/>
      <c r="XDE43" s="30"/>
      <c r="XDF43" s="31"/>
      <c r="XDG43" s="30"/>
      <c r="XDH43" s="31"/>
      <c r="XDI43" s="30"/>
      <c r="XDJ43" s="31"/>
      <c r="XDK43" s="30"/>
      <c r="XDL43" s="31"/>
      <c r="XDM43" s="30"/>
      <c r="XDN43" s="31"/>
      <c r="XDO43" s="30"/>
      <c r="XDP43" s="31"/>
      <c r="XDQ43" s="30"/>
      <c r="XDR43" s="31"/>
      <c r="XDS43" s="30"/>
      <c r="XDT43" s="31"/>
      <c r="XDU43" s="30"/>
      <c r="XDV43" s="31"/>
      <c r="XDW43" s="30"/>
      <c r="XDX43" s="31"/>
      <c r="XDY43" s="30"/>
      <c r="XDZ43" s="31"/>
      <c r="XEA43" s="30"/>
      <c r="XEB43" s="31"/>
      <c r="XEC43" s="30"/>
      <c r="XED43" s="31"/>
      <c r="XEE43" s="30"/>
      <c r="XEF43" s="31"/>
      <c r="XEG43" s="30"/>
      <c r="XEH43" s="31"/>
      <c r="XEI43" s="30"/>
      <c r="XEJ43" s="31"/>
      <c r="XEK43" s="30"/>
      <c r="XEL43" s="31"/>
      <c r="XEM43" s="30"/>
      <c r="XEN43" s="31"/>
      <c r="XEO43" s="30"/>
      <c r="XEP43" s="31"/>
      <c r="XEQ43" s="30"/>
      <c r="XER43" s="31"/>
      <c r="XES43" s="30"/>
      <c r="XET43" s="31"/>
      <c r="XEU43" s="30"/>
      <c r="XEV43" s="31"/>
      <c r="XEW43" s="30"/>
      <c r="XEX43" s="31"/>
      <c r="XEY43" s="30"/>
      <c r="XEZ43" s="31"/>
      <c r="XFA43" s="30"/>
      <c r="XFB43" s="31"/>
      <c r="XFC43" s="30"/>
    </row>
    <row r="44" spans="2:16383" s="28" customFormat="1" ht="17" customHeight="1" thickBot="1">
      <c r="B44" s="217"/>
      <c r="C44" s="34" t="s">
        <v>0</v>
      </c>
      <c r="D44" s="690">
        <f>LN(D41/卓尔金历法实验室!$E$44)/卓尔金历法实验室!$E$46</f>
        <v>0.32900451320533397</v>
      </c>
      <c r="E44" s="689" t="s">
        <v>18</v>
      </c>
      <c r="F44" s="217"/>
      <c r="G44" s="34"/>
      <c r="H44" s="34"/>
      <c r="I44" s="217"/>
      <c r="J44" s="31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1"/>
      <c r="AA44" s="30"/>
      <c r="AB44" s="31"/>
      <c r="AC44" s="30"/>
      <c r="AD44" s="31"/>
      <c r="AE44" s="30"/>
      <c r="AF44" s="31"/>
      <c r="AG44" s="30"/>
      <c r="AH44" s="31"/>
      <c r="AI44" s="30"/>
      <c r="AJ44" s="31"/>
      <c r="AK44" s="30"/>
      <c r="AL44" s="31"/>
      <c r="AM44" s="30"/>
      <c r="AN44" s="31"/>
      <c r="AO44" s="30"/>
      <c r="AP44" s="31"/>
      <c r="AQ44" s="30"/>
      <c r="AR44" s="31"/>
      <c r="AS44" s="30"/>
      <c r="AT44" s="31"/>
      <c r="AU44" s="30"/>
      <c r="AV44" s="31"/>
      <c r="AW44" s="30"/>
      <c r="AX44" s="31"/>
      <c r="AY44" s="30"/>
      <c r="AZ44" s="31"/>
      <c r="BA44" s="30"/>
      <c r="BB44" s="31"/>
      <c r="BC44" s="30"/>
      <c r="BD44" s="31"/>
      <c r="BE44" s="30"/>
      <c r="BF44" s="31"/>
      <c r="BG44" s="30"/>
      <c r="BH44" s="31"/>
      <c r="BI44" s="30"/>
      <c r="BJ44" s="31"/>
      <c r="BK44" s="30"/>
      <c r="BL44" s="31"/>
      <c r="BM44" s="30"/>
      <c r="BN44" s="31"/>
      <c r="BO44" s="30"/>
      <c r="BP44" s="31"/>
      <c r="BQ44" s="30"/>
      <c r="BR44" s="31"/>
      <c r="BS44" s="30"/>
      <c r="BT44" s="31"/>
      <c r="BU44" s="30"/>
      <c r="BV44" s="31"/>
      <c r="BW44" s="30"/>
      <c r="BX44" s="31"/>
      <c r="BY44" s="30"/>
      <c r="BZ44" s="31"/>
      <c r="CA44" s="30"/>
      <c r="CB44" s="31"/>
      <c r="CC44" s="30"/>
      <c r="CD44" s="31"/>
      <c r="CE44" s="30"/>
      <c r="CF44" s="31"/>
      <c r="CG44" s="30"/>
      <c r="CH44" s="31"/>
      <c r="CI44" s="30"/>
      <c r="CJ44" s="31"/>
      <c r="CK44" s="30"/>
      <c r="CL44" s="31"/>
      <c r="CM44" s="30"/>
      <c r="CN44" s="31"/>
      <c r="CO44" s="30"/>
      <c r="CP44" s="31"/>
      <c r="CQ44" s="30"/>
      <c r="CR44" s="31"/>
      <c r="CS44" s="30"/>
      <c r="CT44" s="31"/>
      <c r="CU44" s="30"/>
      <c r="CV44" s="31"/>
      <c r="CW44" s="30"/>
      <c r="CX44" s="31"/>
      <c r="CY44" s="30"/>
      <c r="CZ44" s="31"/>
      <c r="DA44" s="30"/>
      <c r="DB44" s="31"/>
      <c r="DC44" s="30"/>
      <c r="DD44" s="31"/>
      <c r="DE44" s="30"/>
      <c r="DF44" s="31"/>
      <c r="DG44" s="30"/>
      <c r="DH44" s="31"/>
      <c r="DI44" s="30"/>
      <c r="DJ44" s="31"/>
      <c r="DK44" s="30"/>
      <c r="DL44" s="31"/>
      <c r="DM44" s="30"/>
      <c r="DN44" s="31"/>
      <c r="DO44" s="30"/>
      <c r="DP44" s="31"/>
      <c r="DQ44" s="30"/>
      <c r="DR44" s="31"/>
      <c r="DS44" s="30"/>
      <c r="DT44" s="31"/>
      <c r="DU44" s="30"/>
      <c r="DV44" s="31"/>
      <c r="DW44" s="30"/>
      <c r="DX44" s="31"/>
      <c r="DY44" s="30"/>
      <c r="DZ44" s="31"/>
      <c r="EA44" s="30"/>
      <c r="EB44" s="31"/>
      <c r="EC44" s="30"/>
      <c r="ED44" s="31"/>
      <c r="EE44" s="30"/>
      <c r="EF44" s="31"/>
      <c r="EG44" s="30"/>
      <c r="EH44" s="31"/>
      <c r="EI44" s="30"/>
      <c r="EJ44" s="31"/>
      <c r="EK44" s="30"/>
      <c r="EL44" s="31"/>
      <c r="EM44" s="30"/>
      <c r="EN44" s="31"/>
      <c r="EO44" s="30"/>
      <c r="EP44" s="31"/>
      <c r="EQ44" s="30"/>
      <c r="ER44" s="31"/>
      <c r="ES44" s="30"/>
      <c r="ET44" s="31"/>
      <c r="EU44" s="30"/>
      <c r="EV44" s="31"/>
      <c r="EW44" s="30"/>
      <c r="EX44" s="31"/>
      <c r="EY44" s="30"/>
      <c r="EZ44" s="31"/>
      <c r="FA44" s="30"/>
      <c r="FB44" s="31"/>
      <c r="FC44" s="30"/>
      <c r="FD44" s="31"/>
      <c r="FE44" s="30"/>
      <c r="FF44" s="31"/>
      <c r="FG44" s="30"/>
      <c r="FH44" s="31"/>
      <c r="FI44" s="30"/>
      <c r="FJ44" s="31"/>
      <c r="FK44" s="30"/>
      <c r="FL44" s="31"/>
      <c r="FM44" s="30"/>
      <c r="FN44" s="31"/>
      <c r="FO44" s="30"/>
      <c r="FP44" s="31"/>
      <c r="FQ44" s="30"/>
      <c r="FR44" s="31"/>
      <c r="FS44" s="30"/>
      <c r="FT44" s="31"/>
      <c r="FU44" s="30"/>
      <c r="FV44" s="31"/>
      <c r="FW44" s="30"/>
      <c r="FX44" s="31"/>
      <c r="FY44" s="30"/>
      <c r="FZ44" s="31"/>
      <c r="GA44" s="30"/>
      <c r="GB44" s="31"/>
      <c r="GC44" s="30"/>
      <c r="GD44" s="31"/>
      <c r="GE44" s="30"/>
      <c r="GF44" s="31"/>
      <c r="GG44" s="30"/>
      <c r="GH44" s="31"/>
      <c r="GI44" s="30"/>
      <c r="GJ44" s="31"/>
      <c r="GK44" s="30"/>
      <c r="GL44" s="31"/>
      <c r="GM44" s="30"/>
      <c r="GN44" s="31"/>
      <c r="GO44" s="30"/>
      <c r="GP44" s="31"/>
      <c r="GQ44" s="30"/>
      <c r="GR44" s="31"/>
      <c r="GS44" s="30"/>
      <c r="GT44" s="31"/>
      <c r="GU44" s="30"/>
      <c r="GV44" s="31"/>
      <c r="GW44" s="30"/>
      <c r="GX44" s="31"/>
      <c r="GY44" s="30"/>
      <c r="GZ44" s="31"/>
      <c r="HA44" s="30"/>
      <c r="HB44" s="31"/>
      <c r="HC44" s="30"/>
      <c r="HD44" s="31"/>
      <c r="HE44" s="30"/>
      <c r="HF44" s="31"/>
      <c r="HG44" s="30"/>
      <c r="HH44" s="31"/>
      <c r="HI44" s="30"/>
      <c r="HJ44" s="31"/>
      <c r="HK44" s="30"/>
      <c r="HL44" s="31"/>
      <c r="HM44" s="30"/>
      <c r="HN44" s="31"/>
      <c r="HO44" s="30"/>
      <c r="HP44" s="31"/>
      <c r="HQ44" s="30"/>
      <c r="HR44" s="31"/>
      <c r="HS44" s="30"/>
      <c r="HT44" s="31"/>
      <c r="HU44" s="30"/>
      <c r="HV44" s="31"/>
      <c r="HW44" s="30"/>
      <c r="HX44" s="31"/>
      <c r="HY44" s="30"/>
      <c r="HZ44" s="31"/>
      <c r="IA44" s="30"/>
      <c r="IB44" s="31"/>
      <c r="IC44" s="30"/>
      <c r="ID44" s="31"/>
      <c r="IE44" s="30"/>
      <c r="IF44" s="31"/>
      <c r="IG44" s="30"/>
      <c r="IH44" s="31"/>
      <c r="II44" s="30"/>
      <c r="IJ44" s="31"/>
      <c r="IK44" s="30"/>
      <c r="IL44" s="31"/>
      <c r="IM44" s="30"/>
      <c r="IN44" s="31"/>
      <c r="IO44" s="30"/>
      <c r="IP44" s="31"/>
      <c r="IQ44" s="30"/>
      <c r="IR44" s="31"/>
      <c r="IS44" s="30"/>
      <c r="IT44" s="31"/>
      <c r="IU44" s="30"/>
      <c r="IV44" s="31"/>
      <c r="IW44" s="30"/>
      <c r="IX44" s="31"/>
      <c r="IY44" s="30"/>
      <c r="IZ44" s="31"/>
      <c r="JA44" s="30"/>
      <c r="JB44" s="31"/>
      <c r="JC44" s="30"/>
      <c r="JD44" s="31"/>
      <c r="JE44" s="30"/>
      <c r="JF44" s="31"/>
      <c r="JG44" s="30"/>
      <c r="JH44" s="31"/>
      <c r="JI44" s="30"/>
      <c r="JJ44" s="31"/>
      <c r="JK44" s="30"/>
      <c r="JL44" s="31"/>
      <c r="JM44" s="30"/>
      <c r="JN44" s="31"/>
      <c r="JO44" s="30"/>
      <c r="JP44" s="31"/>
      <c r="JQ44" s="30"/>
      <c r="JR44" s="31"/>
      <c r="JS44" s="30"/>
      <c r="JT44" s="31"/>
      <c r="JU44" s="30"/>
      <c r="JV44" s="31"/>
      <c r="JW44" s="30"/>
      <c r="JX44" s="31"/>
      <c r="JY44" s="30"/>
      <c r="JZ44" s="31"/>
      <c r="KA44" s="30"/>
      <c r="KB44" s="31"/>
      <c r="KC44" s="30"/>
      <c r="KD44" s="31"/>
      <c r="KE44" s="30"/>
      <c r="KF44" s="31"/>
      <c r="KG44" s="30"/>
      <c r="KH44" s="31"/>
      <c r="KI44" s="30"/>
      <c r="KJ44" s="31"/>
      <c r="KK44" s="30"/>
      <c r="KL44" s="31"/>
      <c r="KM44" s="30"/>
      <c r="KN44" s="31"/>
      <c r="KO44" s="30"/>
      <c r="KP44" s="31"/>
      <c r="KQ44" s="30"/>
      <c r="KR44" s="31"/>
      <c r="KS44" s="30"/>
      <c r="KT44" s="31"/>
      <c r="KU44" s="30"/>
      <c r="KV44" s="31"/>
      <c r="KW44" s="30"/>
      <c r="KX44" s="31"/>
      <c r="KY44" s="30"/>
      <c r="KZ44" s="31"/>
      <c r="LA44" s="30"/>
      <c r="LB44" s="31"/>
      <c r="LC44" s="30"/>
      <c r="LD44" s="31"/>
      <c r="LE44" s="30"/>
      <c r="LF44" s="31"/>
      <c r="LG44" s="30"/>
      <c r="LH44" s="31"/>
      <c r="LI44" s="30"/>
      <c r="LJ44" s="31"/>
      <c r="LK44" s="30"/>
      <c r="LL44" s="31"/>
      <c r="LM44" s="30"/>
      <c r="LN44" s="31"/>
      <c r="LO44" s="30"/>
      <c r="LP44" s="31"/>
      <c r="LQ44" s="30"/>
      <c r="LR44" s="31"/>
      <c r="LS44" s="30"/>
      <c r="LT44" s="31"/>
      <c r="LU44" s="30"/>
      <c r="LV44" s="31"/>
      <c r="LW44" s="30"/>
      <c r="LX44" s="31"/>
      <c r="LY44" s="30"/>
      <c r="LZ44" s="31"/>
      <c r="MA44" s="30"/>
      <c r="MB44" s="31"/>
      <c r="MC44" s="30"/>
      <c r="MD44" s="31"/>
      <c r="ME44" s="30"/>
      <c r="MF44" s="31"/>
      <c r="MG44" s="30"/>
      <c r="MH44" s="31"/>
      <c r="MI44" s="30"/>
      <c r="MJ44" s="31"/>
      <c r="MK44" s="30"/>
      <c r="ML44" s="31"/>
      <c r="MM44" s="30"/>
      <c r="MN44" s="31"/>
      <c r="MO44" s="30"/>
      <c r="MP44" s="31"/>
      <c r="MQ44" s="30"/>
      <c r="MR44" s="31"/>
      <c r="MS44" s="30"/>
      <c r="MT44" s="31"/>
      <c r="MU44" s="30"/>
      <c r="MV44" s="31"/>
      <c r="MW44" s="30"/>
      <c r="MX44" s="31"/>
      <c r="MY44" s="30"/>
      <c r="MZ44" s="31"/>
      <c r="NA44" s="30"/>
      <c r="NB44" s="31"/>
      <c r="NC44" s="30"/>
      <c r="ND44" s="31"/>
      <c r="NE44" s="30"/>
      <c r="NF44" s="31"/>
      <c r="NG44" s="30"/>
      <c r="NH44" s="31"/>
      <c r="NI44" s="30"/>
      <c r="NJ44" s="31"/>
      <c r="NK44" s="30"/>
      <c r="NL44" s="31"/>
      <c r="NM44" s="30"/>
      <c r="NN44" s="31"/>
      <c r="NO44" s="30"/>
      <c r="NP44" s="31"/>
      <c r="NQ44" s="30"/>
      <c r="NR44" s="31"/>
      <c r="NS44" s="30"/>
      <c r="NT44" s="31"/>
      <c r="NU44" s="30"/>
      <c r="NV44" s="31"/>
      <c r="NW44" s="30"/>
      <c r="NX44" s="31"/>
      <c r="NY44" s="30"/>
      <c r="NZ44" s="31"/>
      <c r="OA44" s="30"/>
      <c r="OB44" s="31"/>
      <c r="OC44" s="30"/>
      <c r="OD44" s="31"/>
      <c r="OE44" s="30"/>
      <c r="OF44" s="31"/>
      <c r="OG44" s="30"/>
      <c r="OH44" s="31"/>
      <c r="OI44" s="30"/>
      <c r="OJ44" s="31"/>
      <c r="OK44" s="30"/>
      <c r="OL44" s="31"/>
      <c r="OM44" s="30"/>
      <c r="ON44" s="31"/>
      <c r="OO44" s="30"/>
      <c r="OP44" s="31"/>
      <c r="OQ44" s="30"/>
      <c r="OR44" s="31"/>
      <c r="OS44" s="30"/>
      <c r="OT44" s="31"/>
      <c r="OU44" s="30"/>
      <c r="OV44" s="31"/>
      <c r="OW44" s="30"/>
      <c r="OX44" s="31"/>
      <c r="OY44" s="30"/>
      <c r="OZ44" s="31"/>
      <c r="PA44" s="30"/>
      <c r="PB44" s="31"/>
      <c r="PC44" s="30"/>
      <c r="PD44" s="31"/>
      <c r="PE44" s="30"/>
      <c r="PF44" s="31"/>
      <c r="PG44" s="30"/>
      <c r="PH44" s="31"/>
      <c r="PI44" s="30"/>
      <c r="PJ44" s="31"/>
      <c r="PK44" s="30"/>
      <c r="PL44" s="31"/>
      <c r="PM44" s="30"/>
      <c r="PN44" s="31"/>
      <c r="PO44" s="30"/>
      <c r="PP44" s="31"/>
      <c r="PQ44" s="30"/>
      <c r="PR44" s="31"/>
      <c r="PS44" s="30"/>
      <c r="PT44" s="31"/>
      <c r="PU44" s="30"/>
      <c r="PV44" s="31"/>
      <c r="PW44" s="30"/>
      <c r="PX44" s="31"/>
      <c r="PY44" s="30"/>
      <c r="PZ44" s="31"/>
      <c r="QA44" s="30"/>
      <c r="QB44" s="31"/>
      <c r="QC44" s="30"/>
      <c r="QD44" s="31"/>
      <c r="QE44" s="30"/>
      <c r="QF44" s="31"/>
      <c r="QG44" s="30"/>
      <c r="QH44" s="31"/>
      <c r="QI44" s="30"/>
      <c r="QJ44" s="31"/>
      <c r="QK44" s="30"/>
      <c r="QL44" s="31"/>
      <c r="QM44" s="30"/>
      <c r="QN44" s="31"/>
      <c r="QO44" s="30"/>
      <c r="QP44" s="31"/>
      <c r="QQ44" s="30"/>
      <c r="QR44" s="31"/>
      <c r="QS44" s="30"/>
      <c r="QT44" s="31"/>
      <c r="QU44" s="30"/>
      <c r="QV44" s="31"/>
      <c r="QW44" s="30"/>
      <c r="QX44" s="31"/>
      <c r="QY44" s="30"/>
      <c r="QZ44" s="31"/>
      <c r="RA44" s="30"/>
      <c r="RB44" s="31"/>
      <c r="RC44" s="30"/>
      <c r="RD44" s="31"/>
      <c r="RE44" s="30"/>
      <c r="RF44" s="31"/>
      <c r="RG44" s="30"/>
      <c r="RH44" s="31"/>
      <c r="RI44" s="30"/>
      <c r="RJ44" s="31"/>
      <c r="RK44" s="30"/>
      <c r="RL44" s="31"/>
      <c r="RM44" s="30"/>
      <c r="RN44" s="31"/>
      <c r="RO44" s="30"/>
      <c r="RP44" s="31"/>
      <c r="RQ44" s="30"/>
      <c r="RR44" s="31"/>
      <c r="RS44" s="30"/>
      <c r="RT44" s="31"/>
      <c r="RU44" s="30"/>
      <c r="RV44" s="31"/>
      <c r="RW44" s="30"/>
      <c r="RX44" s="31"/>
      <c r="RY44" s="30"/>
      <c r="RZ44" s="31"/>
      <c r="SA44" s="30"/>
      <c r="SB44" s="31"/>
      <c r="SC44" s="30"/>
      <c r="SD44" s="31"/>
      <c r="SE44" s="30"/>
      <c r="SF44" s="31"/>
      <c r="SG44" s="30"/>
      <c r="SH44" s="31"/>
      <c r="SI44" s="30"/>
      <c r="SJ44" s="31"/>
      <c r="SK44" s="30"/>
      <c r="SL44" s="31"/>
      <c r="SM44" s="30"/>
      <c r="SN44" s="31"/>
      <c r="SO44" s="30"/>
      <c r="SP44" s="31"/>
      <c r="SQ44" s="30"/>
      <c r="SR44" s="31"/>
      <c r="SS44" s="30"/>
      <c r="ST44" s="31"/>
      <c r="SU44" s="30"/>
      <c r="SV44" s="31"/>
      <c r="SW44" s="30"/>
      <c r="SX44" s="31"/>
      <c r="SY44" s="30"/>
      <c r="SZ44" s="31"/>
      <c r="TA44" s="30"/>
      <c r="TB44" s="31"/>
      <c r="TC44" s="30"/>
      <c r="TD44" s="31"/>
      <c r="TE44" s="30"/>
      <c r="TF44" s="31"/>
      <c r="TG44" s="30"/>
      <c r="TH44" s="31"/>
      <c r="TI44" s="30"/>
      <c r="TJ44" s="31"/>
      <c r="TK44" s="30"/>
      <c r="TL44" s="31"/>
      <c r="TM44" s="30"/>
      <c r="TN44" s="31"/>
      <c r="TO44" s="30"/>
      <c r="TP44" s="31"/>
      <c r="TQ44" s="30"/>
      <c r="TR44" s="31"/>
      <c r="TS44" s="30"/>
      <c r="TT44" s="31"/>
      <c r="TU44" s="30"/>
      <c r="TV44" s="31"/>
      <c r="TW44" s="30"/>
      <c r="TX44" s="31"/>
      <c r="TY44" s="30"/>
      <c r="TZ44" s="31"/>
      <c r="UA44" s="30"/>
      <c r="UB44" s="31"/>
      <c r="UC44" s="30"/>
      <c r="UD44" s="31"/>
      <c r="UE44" s="30"/>
      <c r="UF44" s="31"/>
      <c r="UG44" s="30"/>
      <c r="UH44" s="31"/>
      <c r="UI44" s="30"/>
      <c r="UJ44" s="31"/>
      <c r="UK44" s="30"/>
      <c r="UL44" s="31"/>
      <c r="UM44" s="30"/>
      <c r="UN44" s="31"/>
      <c r="UO44" s="30"/>
      <c r="UP44" s="31"/>
      <c r="UQ44" s="30"/>
      <c r="UR44" s="31"/>
      <c r="US44" s="30"/>
      <c r="UT44" s="31"/>
      <c r="UU44" s="30"/>
      <c r="UV44" s="31"/>
      <c r="UW44" s="30"/>
      <c r="UX44" s="31"/>
      <c r="UY44" s="30"/>
      <c r="UZ44" s="31"/>
      <c r="VA44" s="30"/>
      <c r="VB44" s="31"/>
      <c r="VC44" s="30"/>
      <c r="VD44" s="31"/>
      <c r="VE44" s="30"/>
      <c r="VF44" s="31"/>
      <c r="VG44" s="30"/>
      <c r="VH44" s="31"/>
      <c r="VI44" s="30"/>
      <c r="VJ44" s="31"/>
      <c r="VK44" s="30"/>
      <c r="VL44" s="31"/>
      <c r="VM44" s="30"/>
      <c r="VN44" s="31"/>
      <c r="VO44" s="30"/>
      <c r="VP44" s="31"/>
      <c r="VQ44" s="30"/>
      <c r="VR44" s="31"/>
      <c r="VS44" s="30"/>
      <c r="VT44" s="31"/>
      <c r="VU44" s="30"/>
      <c r="VV44" s="31"/>
      <c r="VW44" s="30"/>
      <c r="VX44" s="31"/>
      <c r="VY44" s="30"/>
      <c r="VZ44" s="31"/>
      <c r="WA44" s="30"/>
      <c r="WB44" s="31"/>
      <c r="WC44" s="30"/>
      <c r="WD44" s="31"/>
      <c r="WE44" s="30"/>
      <c r="WF44" s="31"/>
      <c r="WG44" s="30"/>
      <c r="WH44" s="31"/>
      <c r="WI44" s="30"/>
      <c r="WJ44" s="31"/>
      <c r="WK44" s="30"/>
      <c r="WL44" s="31"/>
      <c r="WM44" s="30"/>
      <c r="WN44" s="31"/>
      <c r="WO44" s="30"/>
      <c r="WP44" s="31"/>
      <c r="WQ44" s="30"/>
      <c r="WR44" s="31"/>
      <c r="WS44" s="30"/>
      <c r="WT44" s="31"/>
      <c r="WU44" s="30"/>
      <c r="WV44" s="31"/>
      <c r="WW44" s="30"/>
      <c r="WX44" s="31"/>
      <c r="WY44" s="30"/>
      <c r="WZ44" s="31"/>
      <c r="XA44" s="30"/>
      <c r="XB44" s="31"/>
      <c r="XC44" s="30"/>
      <c r="XD44" s="31"/>
      <c r="XE44" s="30"/>
      <c r="XF44" s="31"/>
      <c r="XG44" s="30"/>
      <c r="XH44" s="31"/>
      <c r="XI44" s="30"/>
      <c r="XJ44" s="31"/>
      <c r="XK44" s="30"/>
      <c r="XL44" s="31"/>
      <c r="XM44" s="30"/>
      <c r="XN44" s="31"/>
      <c r="XO44" s="30"/>
      <c r="XP44" s="31"/>
      <c r="XQ44" s="30"/>
      <c r="XR44" s="31"/>
      <c r="XS44" s="30"/>
      <c r="XT44" s="31"/>
      <c r="XU44" s="30"/>
      <c r="XV44" s="31"/>
      <c r="XW44" s="30"/>
      <c r="XX44" s="31"/>
      <c r="XY44" s="30"/>
      <c r="XZ44" s="31"/>
      <c r="YA44" s="30"/>
      <c r="YB44" s="31"/>
      <c r="YC44" s="30"/>
      <c r="YD44" s="31"/>
      <c r="YE44" s="30"/>
      <c r="YF44" s="31"/>
      <c r="YG44" s="30"/>
      <c r="YH44" s="31"/>
      <c r="YI44" s="30"/>
      <c r="YJ44" s="31"/>
      <c r="YK44" s="30"/>
      <c r="YL44" s="31"/>
      <c r="YM44" s="30"/>
      <c r="YN44" s="31"/>
      <c r="YO44" s="30"/>
      <c r="YP44" s="31"/>
      <c r="YQ44" s="30"/>
      <c r="YR44" s="31"/>
      <c r="YS44" s="30"/>
      <c r="YT44" s="31"/>
      <c r="YU44" s="30"/>
      <c r="YV44" s="31"/>
      <c r="YW44" s="30"/>
      <c r="YX44" s="31"/>
      <c r="YY44" s="30"/>
      <c r="YZ44" s="31"/>
      <c r="ZA44" s="30"/>
      <c r="ZB44" s="31"/>
      <c r="ZC44" s="30"/>
      <c r="ZD44" s="31"/>
      <c r="ZE44" s="30"/>
      <c r="ZF44" s="31"/>
      <c r="ZG44" s="30"/>
      <c r="ZH44" s="31"/>
      <c r="ZI44" s="30"/>
      <c r="ZJ44" s="31"/>
      <c r="ZK44" s="30"/>
      <c r="ZL44" s="31"/>
      <c r="ZM44" s="30"/>
      <c r="ZN44" s="31"/>
      <c r="ZO44" s="30"/>
      <c r="ZP44" s="31"/>
      <c r="ZQ44" s="30"/>
      <c r="ZR44" s="31"/>
      <c r="ZS44" s="30"/>
      <c r="ZT44" s="31"/>
      <c r="ZU44" s="30"/>
      <c r="ZV44" s="31"/>
      <c r="ZW44" s="30"/>
      <c r="ZX44" s="31"/>
      <c r="ZY44" s="30"/>
      <c r="ZZ44" s="31"/>
      <c r="AAA44" s="30"/>
      <c r="AAB44" s="31"/>
      <c r="AAC44" s="30"/>
      <c r="AAD44" s="31"/>
      <c r="AAE44" s="30"/>
      <c r="AAF44" s="31"/>
      <c r="AAG44" s="30"/>
      <c r="AAH44" s="31"/>
      <c r="AAI44" s="30"/>
      <c r="AAJ44" s="31"/>
      <c r="AAK44" s="30"/>
      <c r="AAL44" s="31"/>
      <c r="AAM44" s="30"/>
      <c r="AAN44" s="31"/>
      <c r="AAO44" s="30"/>
      <c r="AAP44" s="31"/>
      <c r="AAQ44" s="30"/>
      <c r="AAR44" s="31"/>
      <c r="AAS44" s="30"/>
      <c r="AAT44" s="31"/>
      <c r="AAU44" s="30"/>
      <c r="AAV44" s="31"/>
      <c r="AAW44" s="30"/>
      <c r="AAX44" s="31"/>
      <c r="AAY44" s="30"/>
      <c r="AAZ44" s="31"/>
      <c r="ABA44" s="30"/>
      <c r="ABB44" s="31"/>
      <c r="ABC44" s="30"/>
      <c r="ABD44" s="31"/>
      <c r="ABE44" s="30"/>
      <c r="ABF44" s="31"/>
      <c r="ABG44" s="30"/>
      <c r="ABH44" s="31"/>
      <c r="ABI44" s="30"/>
      <c r="ABJ44" s="31"/>
      <c r="ABK44" s="30"/>
      <c r="ABL44" s="31"/>
      <c r="ABM44" s="30"/>
      <c r="ABN44" s="31"/>
      <c r="ABO44" s="30"/>
      <c r="ABP44" s="31"/>
      <c r="ABQ44" s="30"/>
      <c r="ABR44" s="31"/>
      <c r="ABS44" s="30"/>
      <c r="ABT44" s="31"/>
      <c r="ABU44" s="30"/>
      <c r="ABV44" s="31"/>
      <c r="ABW44" s="30"/>
      <c r="ABX44" s="31"/>
      <c r="ABY44" s="30"/>
      <c r="ABZ44" s="31"/>
      <c r="ACA44" s="30"/>
      <c r="ACB44" s="31"/>
      <c r="ACC44" s="30"/>
      <c r="ACD44" s="31"/>
      <c r="ACE44" s="30"/>
      <c r="ACF44" s="31"/>
      <c r="ACG44" s="30"/>
      <c r="ACH44" s="31"/>
      <c r="ACI44" s="30"/>
      <c r="ACJ44" s="31"/>
      <c r="ACK44" s="30"/>
      <c r="ACL44" s="31"/>
      <c r="ACM44" s="30"/>
      <c r="ACN44" s="31"/>
      <c r="ACO44" s="30"/>
      <c r="ACP44" s="31"/>
      <c r="ACQ44" s="30"/>
      <c r="ACR44" s="31"/>
      <c r="ACS44" s="30"/>
      <c r="ACT44" s="31"/>
      <c r="ACU44" s="30"/>
      <c r="ACV44" s="31"/>
      <c r="ACW44" s="30"/>
      <c r="ACX44" s="31"/>
      <c r="ACY44" s="30"/>
      <c r="ACZ44" s="31"/>
      <c r="ADA44" s="30"/>
      <c r="ADB44" s="31"/>
      <c r="ADC44" s="30"/>
      <c r="ADD44" s="31"/>
      <c r="ADE44" s="30"/>
      <c r="ADF44" s="31"/>
      <c r="ADG44" s="30"/>
      <c r="ADH44" s="31"/>
      <c r="ADI44" s="30"/>
      <c r="ADJ44" s="31"/>
      <c r="ADK44" s="30"/>
      <c r="ADL44" s="31"/>
      <c r="ADM44" s="30"/>
      <c r="ADN44" s="31"/>
      <c r="ADO44" s="30"/>
      <c r="ADP44" s="31"/>
      <c r="ADQ44" s="30"/>
      <c r="ADR44" s="31"/>
      <c r="ADS44" s="30"/>
      <c r="ADT44" s="31"/>
      <c r="ADU44" s="30"/>
      <c r="ADV44" s="31"/>
      <c r="ADW44" s="30"/>
      <c r="ADX44" s="31"/>
      <c r="ADY44" s="30"/>
      <c r="ADZ44" s="31"/>
      <c r="AEA44" s="30"/>
      <c r="AEB44" s="31"/>
      <c r="AEC44" s="30"/>
      <c r="AED44" s="31"/>
      <c r="AEE44" s="30"/>
      <c r="AEF44" s="31"/>
      <c r="AEG44" s="30"/>
      <c r="AEH44" s="31"/>
      <c r="AEI44" s="30"/>
      <c r="AEJ44" s="31"/>
      <c r="AEK44" s="30"/>
      <c r="AEL44" s="31"/>
      <c r="AEM44" s="30"/>
      <c r="AEN44" s="31"/>
      <c r="AEO44" s="30"/>
      <c r="AEP44" s="31"/>
      <c r="AEQ44" s="30"/>
      <c r="AER44" s="31"/>
      <c r="AES44" s="30"/>
      <c r="AET44" s="31"/>
      <c r="AEU44" s="30"/>
      <c r="AEV44" s="31"/>
      <c r="AEW44" s="30"/>
      <c r="AEX44" s="31"/>
      <c r="AEY44" s="30"/>
      <c r="AEZ44" s="31"/>
      <c r="AFA44" s="30"/>
      <c r="AFB44" s="31"/>
      <c r="AFC44" s="30"/>
      <c r="AFD44" s="31"/>
      <c r="AFE44" s="30"/>
      <c r="AFF44" s="31"/>
      <c r="AFG44" s="30"/>
      <c r="AFH44" s="31"/>
      <c r="AFI44" s="30"/>
      <c r="AFJ44" s="31"/>
      <c r="AFK44" s="30"/>
      <c r="AFL44" s="31"/>
      <c r="AFM44" s="30"/>
      <c r="AFN44" s="31"/>
      <c r="AFO44" s="30"/>
      <c r="AFP44" s="31"/>
      <c r="AFQ44" s="30"/>
      <c r="AFR44" s="31"/>
      <c r="AFS44" s="30"/>
      <c r="AFT44" s="31"/>
      <c r="AFU44" s="30"/>
      <c r="AFV44" s="31"/>
      <c r="AFW44" s="30"/>
      <c r="AFX44" s="31"/>
      <c r="AFY44" s="30"/>
      <c r="AFZ44" s="31"/>
      <c r="AGA44" s="30"/>
      <c r="AGB44" s="31"/>
      <c r="AGC44" s="30"/>
      <c r="AGD44" s="31"/>
      <c r="AGE44" s="30"/>
      <c r="AGF44" s="31"/>
      <c r="AGG44" s="30"/>
      <c r="AGH44" s="31"/>
      <c r="AGI44" s="30"/>
      <c r="AGJ44" s="31"/>
      <c r="AGK44" s="30"/>
      <c r="AGL44" s="31"/>
      <c r="AGM44" s="30"/>
      <c r="AGN44" s="31"/>
      <c r="AGO44" s="30"/>
      <c r="AGP44" s="31"/>
      <c r="AGQ44" s="30"/>
      <c r="AGR44" s="31"/>
      <c r="AGS44" s="30"/>
      <c r="AGT44" s="31"/>
      <c r="AGU44" s="30"/>
      <c r="AGV44" s="31"/>
      <c r="AGW44" s="30"/>
      <c r="AGX44" s="31"/>
      <c r="AGY44" s="30"/>
      <c r="AGZ44" s="31"/>
      <c r="AHA44" s="30"/>
      <c r="AHB44" s="31"/>
      <c r="AHC44" s="30"/>
      <c r="AHD44" s="31"/>
      <c r="AHE44" s="30"/>
      <c r="AHF44" s="31"/>
      <c r="AHG44" s="30"/>
      <c r="AHH44" s="31"/>
      <c r="AHI44" s="30"/>
      <c r="AHJ44" s="31"/>
      <c r="AHK44" s="30"/>
      <c r="AHL44" s="31"/>
      <c r="AHM44" s="30"/>
      <c r="AHN44" s="31"/>
      <c r="AHO44" s="30"/>
      <c r="AHP44" s="31"/>
      <c r="AHQ44" s="30"/>
      <c r="AHR44" s="31"/>
      <c r="AHS44" s="30"/>
      <c r="AHT44" s="31"/>
      <c r="AHU44" s="30"/>
      <c r="AHV44" s="31"/>
      <c r="AHW44" s="30"/>
      <c r="AHX44" s="31"/>
      <c r="AHY44" s="30"/>
      <c r="AHZ44" s="31"/>
      <c r="AIA44" s="30"/>
      <c r="AIB44" s="31"/>
      <c r="AIC44" s="30"/>
      <c r="AID44" s="31"/>
      <c r="AIE44" s="30"/>
      <c r="AIF44" s="31"/>
      <c r="AIG44" s="30"/>
      <c r="AIH44" s="31"/>
      <c r="AII44" s="30"/>
      <c r="AIJ44" s="31"/>
      <c r="AIK44" s="30"/>
      <c r="AIL44" s="31"/>
      <c r="AIM44" s="30"/>
      <c r="AIN44" s="31"/>
      <c r="AIO44" s="30"/>
      <c r="AIP44" s="31"/>
      <c r="AIQ44" s="30"/>
      <c r="AIR44" s="31"/>
      <c r="AIS44" s="30"/>
      <c r="AIT44" s="31"/>
      <c r="AIU44" s="30"/>
      <c r="AIV44" s="31"/>
      <c r="AIW44" s="30"/>
      <c r="AIX44" s="31"/>
      <c r="AIY44" s="30"/>
      <c r="AIZ44" s="31"/>
      <c r="AJA44" s="30"/>
      <c r="AJB44" s="31"/>
      <c r="AJC44" s="30"/>
      <c r="AJD44" s="31"/>
      <c r="AJE44" s="30"/>
      <c r="AJF44" s="31"/>
      <c r="AJG44" s="30"/>
      <c r="AJH44" s="31"/>
      <c r="AJI44" s="30"/>
      <c r="AJJ44" s="31"/>
      <c r="AJK44" s="30"/>
      <c r="AJL44" s="31"/>
      <c r="AJM44" s="30"/>
      <c r="AJN44" s="31"/>
      <c r="AJO44" s="30"/>
      <c r="AJP44" s="31"/>
      <c r="AJQ44" s="30"/>
      <c r="AJR44" s="31"/>
      <c r="AJS44" s="30"/>
      <c r="AJT44" s="31"/>
      <c r="AJU44" s="30"/>
      <c r="AJV44" s="31"/>
      <c r="AJW44" s="30"/>
      <c r="AJX44" s="31"/>
      <c r="AJY44" s="30"/>
      <c r="AJZ44" s="31"/>
      <c r="AKA44" s="30"/>
      <c r="AKB44" s="31"/>
      <c r="AKC44" s="30"/>
      <c r="AKD44" s="31"/>
      <c r="AKE44" s="30"/>
      <c r="AKF44" s="31"/>
      <c r="AKG44" s="30"/>
      <c r="AKH44" s="31"/>
      <c r="AKI44" s="30"/>
      <c r="AKJ44" s="31"/>
      <c r="AKK44" s="30"/>
      <c r="AKL44" s="31"/>
      <c r="AKM44" s="30"/>
      <c r="AKN44" s="31"/>
      <c r="AKO44" s="30"/>
      <c r="AKP44" s="31"/>
      <c r="AKQ44" s="30"/>
      <c r="AKR44" s="31"/>
      <c r="AKS44" s="30"/>
      <c r="AKT44" s="31"/>
      <c r="AKU44" s="30"/>
      <c r="AKV44" s="31"/>
      <c r="AKW44" s="30"/>
      <c r="AKX44" s="31"/>
      <c r="AKY44" s="30"/>
      <c r="AKZ44" s="31"/>
      <c r="ALA44" s="30"/>
      <c r="ALB44" s="31"/>
      <c r="ALC44" s="30"/>
      <c r="ALD44" s="31"/>
      <c r="ALE44" s="30"/>
      <c r="ALF44" s="31"/>
      <c r="ALG44" s="30"/>
      <c r="ALH44" s="31"/>
      <c r="ALI44" s="30"/>
      <c r="ALJ44" s="31"/>
      <c r="ALK44" s="30"/>
      <c r="ALL44" s="31"/>
      <c r="ALM44" s="30"/>
      <c r="ALN44" s="31"/>
      <c r="ALO44" s="30"/>
      <c r="ALP44" s="31"/>
      <c r="ALQ44" s="30"/>
      <c r="ALR44" s="31"/>
      <c r="ALS44" s="30"/>
      <c r="ALT44" s="31"/>
      <c r="ALU44" s="30"/>
      <c r="ALV44" s="31"/>
      <c r="ALW44" s="30"/>
      <c r="ALX44" s="31"/>
      <c r="ALY44" s="30"/>
      <c r="ALZ44" s="31"/>
      <c r="AMA44" s="30"/>
      <c r="AMB44" s="31"/>
      <c r="AMC44" s="30"/>
      <c r="AMD44" s="31"/>
      <c r="AME44" s="30"/>
      <c r="AMF44" s="31"/>
      <c r="AMG44" s="30"/>
      <c r="AMH44" s="31"/>
      <c r="AMI44" s="30"/>
      <c r="AMJ44" s="31"/>
      <c r="AMK44" s="30"/>
      <c r="AML44" s="31"/>
      <c r="AMM44" s="30"/>
      <c r="AMN44" s="31"/>
      <c r="AMO44" s="30"/>
      <c r="AMP44" s="31"/>
      <c r="AMQ44" s="30"/>
      <c r="AMR44" s="31"/>
      <c r="AMS44" s="30"/>
      <c r="AMT44" s="31"/>
      <c r="AMU44" s="30"/>
      <c r="AMV44" s="31"/>
      <c r="AMW44" s="30"/>
      <c r="AMX44" s="31"/>
      <c r="AMY44" s="30"/>
      <c r="AMZ44" s="31"/>
      <c r="ANA44" s="30"/>
      <c r="ANB44" s="31"/>
      <c r="ANC44" s="30"/>
      <c r="AND44" s="31"/>
      <c r="ANE44" s="30"/>
      <c r="ANF44" s="31"/>
      <c r="ANG44" s="30"/>
      <c r="ANH44" s="31"/>
      <c r="ANI44" s="30"/>
      <c r="ANJ44" s="31"/>
      <c r="ANK44" s="30"/>
      <c r="ANL44" s="31"/>
      <c r="ANM44" s="30"/>
      <c r="ANN44" s="31"/>
      <c r="ANO44" s="30"/>
      <c r="ANP44" s="31"/>
      <c r="ANQ44" s="30"/>
      <c r="ANR44" s="31"/>
      <c r="ANS44" s="30"/>
      <c r="ANT44" s="31"/>
      <c r="ANU44" s="30"/>
      <c r="ANV44" s="31"/>
      <c r="ANW44" s="30"/>
      <c r="ANX44" s="31"/>
      <c r="ANY44" s="30"/>
      <c r="ANZ44" s="31"/>
      <c r="AOA44" s="30"/>
      <c r="AOB44" s="31"/>
      <c r="AOC44" s="30"/>
      <c r="AOD44" s="31"/>
      <c r="AOE44" s="30"/>
      <c r="AOF44" s="31"/>
      <c r="AOG44" s="30"/>
      <c r="AOH44" s="31"/>
      <c r="AOI44" s="30"/>
      <c r="AOJ44" s="31"/>
      <c r="AOK44" s="30"/>
      <c r="AOL44" s="31"/>
      <c r="AOM44" s="30"/>
      <c r="AON44" s="31"/>
      <c r="AOO44" s="30"/>
      <c r="AOP44" s="31"/>
      <c r="AOQ44" s="30"/>
      <c r="AOR44" s="31"/>
      <c r="AOS44" s="30"/>
      <c r="AOT44" s="31"/>
      <c r="AOU44" s="30"/>
      <c r="AOV44" s="31"/>
      <c r="AOW44" s="30"/>
      <c r="AOX44" s="31"/>
      <c r="AOY44" s="30"/>
      <c r="AOZ44" s="31"/>
      <c r="APA44" s="30"/>
      <c r="APB44" s="31"/>
      <c r="APC44" s="30"/>
      <c r="APD44" s="31"/>
      <c r="APE44" s="30"/>
      <c r="APF44" s="31"/>
      <c r="APG44" s="30"/>
      <c r="APH44" s="31"/>
      <c r="API44" s="30"/>
      <c r="APJ44" s="31"/>
      <c r="APK44" s="30"/>
      <c r="APL44" s="31"/>
      <c r="APM44" s="30"/>
      <c r="APN44" s="31"/>
      <c r="APO44" s="30"/>
      <c r="APP44" s="31"/>
      <c r="APQ44" s="30"/>
      <c r="APR44" s="31"/>
      <c r="APS44" s="30"/>
      <c r="APT44" s="31"/>
      <c r="APU44" s="30"/>
      <c r="APV44" s="31"/>
      <c r="APW44" s="30"/>
      <c r="APX44" s="31"/>
      <c r="APY44" s="30"/>
      <c r="APZ44" s="31"/>
      <c r="AQA44" s="30"/>
      <c r="AQB44" s="31"/>
      <c r="AQC44" s="30"/>
      <c r="AQD44" s="31"/>
      <c r="AQE44" s="30"/>
      <c r="AQF44" s="31"/>
      <c r="AQG44" s="30"/>
      <c r="AQH44" s="31"/>
      <c r="AQI44" s="30"/>
      <c r="AQJ44" s="31"/>
      <c r="AQK44" s="30"/>
      <c r="AQL44" s="31"/>
      <c r="AQM44" s="30"/>
      <c r="AQN44" s="31"/>
      <c r="AQO44" s="30"/>
      <c r="AQP44" s="31"/>
      <c r="AQQ44" s="30"/>
      <c r="AQR44" s="31"/>
      <c r="AQS44" s="30"/>
      <c r="AQT44" s="31"/>
      <c r="AQU44" s="30"/>
      <c r="AQV44" s="31"/>
      <c r="AQW44" s="30"/>
      <c r="AQX44" s="31"/>
      <c r="AQY44" s="30"/>
      <c r="AQZ44" s="31"/>
      <c r="ARA44" s="30"/>
      <c r="ARB44" s="31"/>
      <c r="ARC44" s="30"/>
      <c r="ARD44" s="31"/>
      <c r="ARE44" s="30"/>
      <c r="ARF44" s="31"/>
      <c r="ARG44" s="30"/>
      <c r="ARH44" s="31"/>
      <c r="ARI44" s="30"/>
      <c r="ARJ44" s="31"/>
      <c r="ARK44" s="30"/>
      <c r="ARL44" s="31"/>
      <c r="ARM44" s="30"/>
      <c r="ARN44" s="31"/>
      <c r="ARO44" s="30"/>
      <c r="ARP44" s="31"/>
      <c r="ARQ44" s="30"/>
      <c r="ARR44" s="31"/>
      <c r="ARS44" s="30"/>
      <c r="ART44" s="31"/>
      <c r="ARU44" s="30"/>
      <c r="ARV44" s="31"/>
      <c r="ARW44" s="30"/>
      <c r="ARX44" s="31"/>
      <c r="ARY44" s="30"/>
      <c r="ARZ44" s="31"/>
      <c r="ASA44" s="30"/>
      <c r="ASB44" s="31"/>
      <c r="ASC44" s="30"/>
      <c r="ASD44" s="31"/>
      <c r="ASE44" s="30"/>
      <c r="ASF44" s="31"/>
      <c r="ASG44" s="30"/>
      <c r="ASH44" s="31"/>
      <c r="ASI44" s="30"/>
      <c r="ASJ44" s="31"/>
      <c r="ASK44" s="30"/>
      <c r="ASL44" s="31"/>
      <c r="ASM44" s="30"/>
      <c r="ASN44" s="31"/>
      <c r="ASO44" s="30"/>
      <c r="ASP44" s="31"/>
      <c r="ASQ44" s="30"/>
      <c r="ASR44" s="31"/>
      <c r="ASS44" s="30"/>
      <c r="AST44" s="31"/>
      <c r="ASU44" s="30"/>
      <c r="ASV44" s="31"/>
      <c r="ASW44" s="30"/>
      <c r="ASX44" s="31"/>
      <c r="ASY44" s="30"/>
      <c r="ASZ44" s="31"/>
      <c r="ATA44" s="30"/>
      <c r="ATB44" s="31"/>
      <c r="ATC44" s="30"/>
      <c r="ATD44" s="31"/>
      <c r="ATE44" s="30"/>
      <c r="ATF44" s="31"/>
      <c r="ATG44" s="30"/>
      <c r="ATH44" s="31"/>
      <c r="ATI44" s="30"/>
      <c r="ATJ44" s="31"/>
      <c r="ATK44" s="30"/>
      <c r="ATL44" s="31"/>
      <c r="ATM44" s="30"/>
      <c r="ATN44" s="31"/>
      <c r="ATO44" s="30"/>
      <c r="ATP44" s="31"/>
      <c r="ATQ44" s="30"/>
      <c r="ATR44" s="31"/>
      <c r="ATS44" s="30"/>
      <c r="ATT44" s="31"/>
      <c r="ATU44" s="30"/>
      <c r="ATV44" s="31"/>
      <c r="ATW44" s="30"/>
      <c r="ATX44" s="31"/>
      <c r="ATY44" s="30"/>
      <c r="ATZ44" s="31"/>
      <c r="AUA44" s="30"/>
      <c r="AUB44" s="31"/>
      <c r="AUC44" s="30"/>
      <c r="AUD44" s="31"/>
      <c r="AUE44" s="30"/>
      <c r="AUF44" s="31"/>
      <c r="AUG44" s="30"/>
      <c r="AUH44" s="31"/>
      <c r="AUI44" s="30"/>
      <c r="AUJ44" s="31"/>
      <c r="AUK44" s="30"/>
      <c r="AUL44" s="31"/>
      <c r="AUM44" s="30"/>
      <c r="AUN44" s="31"/>
      <c r="AUO44" s="30"/>
      <c r="AUP44" s="31"/>
      <c r="AUQ44" s="30"/>
      <c r="AUR44" s="31"/>
      <c r="AUS44" s="30"/>
      <c r="AUT44" s="31"/>
      <c r="AUU44" s="30"/>
      <c r="AUV44" s="31"/>
      <c r="AUW44" s="30"/>
      <c r="AUX44" s="31"/>
      <c r="AUY44" s="30"/>
      <c r="AUZ44" s="31"/>
      <c r="AVA44" s="30"/>
      <c r="AVB44" s="31"/>
      <c r="AVC44" s="30"/>
      <c r="AVD44" s="31"/>
      <c r="AVE44" s="30"/>
      <c r="AVF44" s="31"/>
      <c r="AVG44" s="30"/>
      <c r="AVH44" s="31"/>
      <c r="AVI44" s="30"/>
      <c r="AVJ44" s="31"/>
      <c r="AVK44" s="30"/>
      <c r="AVL44" s="31"/>
      <c r="AVM44" s="30"/>
      <c r="AVN44" s="31"/>
      <c r="AVO44" s="30"/>
      <c r="AVP44" s="31"/>
      <c r="AVQ44" s="30"/>
      <c r="AVR44" s="31"/>
      <c r="AVS44" s="30"/>
      <c r="AVT44" s="31"/>
      <c r="AVU44" s="30"/>
      <c r="AVV44" s="31"/>
      <c r="AVW44" s="30"/>
      <c r="AVX44" s="31"/>
      <c r="AVY44" s="30"/>
      <c r="AVZ44" s="31"/>
      <c r="AWA44" s="30"/>
      <c r="AWB44" s="31"/>
      <c r="AWC44" s="30"/>
      <c r="AWD44" s="31"/>
      <c r="AWE44" s="30"/>
      <c r="AWF44" s="31"/>
      <c r="AWG44" s="30"/>
      <c r="AWH44" s="31"/>
      <c r="AWI44" s="30"/>
      <c r="AWJ44" s="31"/>
      <c r="AWK44" s="30"/>
      <c r="AWL44" s="31"/>
      <c r="AWM44" s="30"/>
      <c r="AWN44" s="31"/>
      <c r="AWO44" s="30"/>
      <c r="AWP44" s="31"/>
      <c r="AWQ44" s="30"/>
      <c r="AWR44" s="31"/>
      <c r="AWS44" s="30"/>
      <c r="AWT44" s="31"/>
      <c r="AWU44" s="30"/>
      <c r="AWV44" s="31"/>
      <c r="AWW44" s="30"/>
      <c r="AWX44" s="31"/>
      <c r="AWY44" s="30"/>
      <c r="AWZ44" s="31"/>
      <c r="AXA44" s="30"/>
      <c r="AXB44" s="31"/>
      <c r="AXC44" s="30"/>
      <c r="AXD44" s="31"/>
      <c r="AXE44" s="30"/>
      <c r="AXF44" s="31"/>
      <c r="AXG44" s="30"/>
      <c r="AXH44" s="31"/>
      <c r="AXI44" s="30"/>
      <c r="AXJ44" s="31"/>
      <c r="AXK44" s="30"/>
      <c r="AXL44" s="31"/>
      <c r="AXM44" s="30"/>
      <c r="AXN44" s="31"/>
      <c r="AXO44" s="30"/>
      <c r="AXP44" s="31"/>
      <c r="AXQ44" s="30"/>
      <c r="AXR44" s="31"/>
      <c r="AXS44" s="30"/>
      <c r="AXT44" s="31"/>
      <c r="AXU44" s="30"/>
      <c r="AXV44" s="31"/>
      <c r="AXW44" s="30"/>
      <c r="AXX44" s="31"/>
      <c r="AXY44" s="30"/>
      <c r="AXZ44" s="31"/>
      <c r="AYA44" s="30"/>
      <c r="AYB44" s="31"/>
      <c r="AYC44" s="30"/>
      <c r="AYD44" s="31"/>
      <c r="AYE44" s="30"/>
      <c r="AYF44" s="31"/>
      <c r="AYG44" s="30"/>
      <c r="AYH44" s="31"/>
      <c r="AYI44" s="30"/>
      <c r="AYJ44" s="31"/>
      <c r="AYK44" s="30"/>
      <c r="AYL44" s="31"/>
      <c r="AYM44" s="30"/>
      <c r="AYN44" s="31"/>
      <c r="AYO44" s="30"/>
      <c r="AYP44" s="31"/>
      <c r="AYQ44" s="30"/>
      <c r="AYR44" s="31"/>
      <c r="AYS44" s="30"/>
      <c r="AYT44" s="31"/>
      <c r="AYU44" s="30"/>
      <c r="AYV44" s="31"/>
      <c r="AYW44" s="30"/>
      <c r="AYX44" s="31"/>
      <c r="AYY44" s="30"/>
      <c r="AYZ44" s="31"/>
      <c r="AZA44" s="30"/>
      <c r="AZB44" s="31"/>
      <c r="AZC44" s="30"/>
      <c r="AZD44" s="31"/>
      <c r="AZE44" s="30"/>
      <c r="AZF44" s="31"/>
      <c r="AZG44" s="30"/>
      <c r="AZH44" s="31"/>
      <c r="AZI44" s="30"/>
      <c r="AZJ44" s="31"/>
      <c r="AZK44" s="30"/>
      <c r="AZL44" s="31"/>
      <c r="AZM44" s="30"/>
      <c r="AZN44" s="31"/>
      <c r="AZO44" s="30"/>
      <c r="AZP44" s="31"/>
      <c r="AZQ44" s="30"/>
      <c r="AZR44" s="31"/>
      <c r="AZS44" s="30"/>
      <c r="AZT44" s="31"/>
      <c r="AZU44" s="30"/>
      <c r="AZV44" s="31"/>
      <c r="AZW44" s="30"/>
      <c r="AZX44" s="31"/>
      <c r="AZY44" s="30"/>
      <c r="AZZ44" s="31"/>
      <c r="BAA44" s="30"/>
      <c r="BAB44" s="31"/>
      <c r="BAC44" s="30"/>
      <c r="BAD44" s="31"/>
      <c r="BAE44" s="30"/>
      <c r="BAF44" s="31"/>
      <c r="BAG44" s="30"/>
      <c r="BAH44" s="31"/>
      <c r="BAI44" s="30"/>
      <c r="BAJ44" s="31"/>
      <c r="BAK44" s="30"/>
      <c r="BAL44" s="31"/>
      <c r="BAM44" s="30"/>
      <c r="BAN44" s="31"/>
      <c r="BAO44" s="30"/>
      <c r="BAP44" s="31"/>
      <c r="BAQ44" s="30"/>
      <c r="BAR44" s="31"/>
      <c r="BAS44" s="30"/>
      <c r="BAT44" s="31"/>
      <c r="BAU44" s="30"/>
      <c r="BAV44" s="31"/>
      <c r="BAW44" s="30"/>
      <c r="BAX44" s="31"/>
      <c r="BAY44" s="30"/>
      <c r="BAZ44" s="31"/>
      <c r="BBA44" s="30"/>
      <c r="BBB44" s="31"/>
      <c r="BBC44" s="30"/>
      <c r="BBD44" s="31"/>
      <c r="BBE44" s="30"/>
      <c r="BBF44" s="31"/>
      <c r="BBG44" s="30"/>
      <c r="BBH44" s="31"/>
      <c r="BBI44" s="30"/>
      <c r="BBJ44" s="31"/>
      <c r="BBK44" s="30"/>
      <c r="BBL44" s="31"/>
      <c r="BBM44" s="30"/>
      <c r="BBN44" s="31"/>
      <c r="BBO44" s="30"/>
      <c r="BBP44" s="31"/>
      <c r="BBQ44" s="30"/>
      <c r="BBR44" s="31"/>
      <c r="BBS44" s="30"/>
      <c r="BBT44" s="31"/>
      <c r="BBU44" s="30"/>
      <c r="BBV44" s="31"/>
      <c r="BBW44" s="30"/>
      <c r="BBX44" s="31"/>
      <c r="BBY44" s="30"/>
      <c r="BBZ44" s="31"/>
      <c r="BCA44" s="30"/>
      <c r="BCB44" s="31"/>
      <c r="BCC44" s="30"/>
      <c r="BCD44" s="31"/>
      <c r="BCE44" s="30"/>
      <c r="BCF44" s="31"/>
      <c r="BCG44" s="30"/>
      <c r="BCH44" s="31"/>
      <c r="BCI44" s="30"/>
      <c r="BCJ44" s="31"/>
      <c r="BCK44" s="30"/>
      <c r="BCL44" s="31"/>
      <c r="BCM44" s="30"/>
      <c r="BCN44" s="31"/>
      <c r="BCO44" s="30"/>
      <c r="BCP44" s="31"/>
      <c r="BCQ44" s="30"/>
      <c r="BCR44" s="31"/>
      <c r="BCS44" s="30"/>
      <c r="BCT44" s="31"/>
      <c r="BCU44" s="30"/>
      <c r="BCV44" s="31"/>
      <c r="BCW44" s="30"/>
      <c r="BCX44" s="31"/>
      <c r="BCY44" s="30"/>
      <c r="BCZ44" s="31"/>
      <c r="BDA44" s="30"/>
      <c r="BDB44" s="31"/>
      <c r="BDC44" s="30"/>
      <c r="BDD44" s="31"/>
      <c r="BDE44" s="30"/>
      <c r="BDF44" s="31"/>
      <c r="BDG44" s="30"/>
      <c r="BDH44" s="31"/>
      <c r="BDI44" s="30"/>
      <c r="BDJ44" s="31"/>
      <c r="BDK44" s="30"/>
      <c r="BDL44" s="31"/>
      <c r="BDM44" s="30"/>
      <c r="BDN44" s="31"/>
      <c r="BDO44" s="30"/>
      <c r="BDP44" s="31"/>
      <c r="BDQ44" s="30"/>
      <c r="BDR44" s="31"/>
      <c r="BDS44" s="30"/>
      <c r="BDT44" s="31"/>
      <c r="BDU44" s="30"/>
      <c r="BDV44" s="31"/>
      <c r="BDW44" s="30"/>
      <c r="BDX44" s="31"/>
      <c r="BDY44" s="30"/>
      <c r="BDZ44" s="31"/>
      <c r="BEA44" s="30"/>
      <c r="BEB44" s="31"/>
      <c r="BEC44" s="30"/>
      <c r="BED44" s="31"/>
      <c r="BEE44" s="30"/>
      <c r="BEF44" s="31"/>
      <c r="BEG44" s="30"/>
      <c r="BEH44" s="31"/>
      <c r="BEI44" s="30"/>
      <c r="BEJ44" s="31"/>
      <c r="BEK44" s="30"/>
      <c r="BEL44" s="31"/>
      <c r="BEM44" s="30"/>
      <c r="BEN44" s="31"/>
      <c r="BEO44" s="30"/>
      <c r="BEP44" s="31"/>
      <c r="BEQ44" s="30"/>
      <c r="BER44" s="31"/>
      <c r="BES44" s="30"/>
      <c r="BET44" s="31"/>
      <c r="BEU44" s="30"/>
      <c r="BEV44" s="31"/>
      <c r="BEW44" s="30"/>
      <c r="BEX44" s="31"/>
      <c r="BEY44" s="30"/>
      <c r="BEZ44" s="31"/>
      <c r="BFA44" s="30"/>
      <c r="BFB44" s="31"/>
      <c r="BFC44" s="30"/>
      <c r="BFD44" s="31"/>
      <c r="BFE44" s="30"/>
      <c r="BFF44" s="31"/>
      <c r="BFG44" s="30"/>
      <c r="BFH44" s="31"/>
      <c r="BFI44" s="30"/>
      <c r="BFJ44" s="31"/>
      <c r="BFK44" s="30"/>
      <c r="BFL44" s="31"/>
      <c r="BFM44" s="30"/>
      <c r="BFN44" s="31"/>
      <c r="BFO44" s="30"/>
      <c r="BFP44" s="31"/>
      <c r="BFQ44" s="30"/>
      <c r="BFR44" s="31"/>
      <c r="BFS44" s="30"/>
      <c r="BFT44" s="31"/>
      <c r="BFU44" s="30"/>
      <c r="BFV44" s="31"/>
      <c r="BFW44" s="30"/>
      <c r="BFX44" s="31"/>
      <c r="BFY44" s="30"/>
      <c r="BFZ44" s="31"/>
      <c r="BGA44" s="30"/>
      <c r="BGB44" s="31"/>
      <c r="BGC44" s="30"/>
      <c r="BGD44" s="31"/>
      <c r="BGE44" s="30"/>
      <c r="BGF44" s="31"/>
      <c r="BGG44" s="30"/>
      <c r="BGH44" s="31"/>
      <c r="BGI44" s="30"/>
      <c r="BGJ44" s="31"/>
      <c r="BGK44" s="30"/>
      <c r="BGL44" s="31"/>
      <c r="BGM44" s="30"/>
      <c r="BGN44" s="31"/>
      <c r="BGO44" s="30"/>
      <c r="BGP44" s="31"/>
      <c r="BGQ44" s="30"/>
      <c r="BGR44" s="31"/>
      <c r="BGS44" s="30"/>
      <c r="BGT44" s="31"/>
      <c r="BGU44" s="30"/>
      <c r="BGV44" s="31"/>
      <c r="BGW44" s="30"/>
      <c r="BGX44" s="31"/>
      <c r="BGY44" s="30"/>
      <c r="BGZ44" s="31"/>
      <c r="BHA44" s="30"/>
      <c r="BHB44" s="31"/>
      <c r="BHC44" s="30"/>
      <c r="BHD44" s="31"/>
      <c r="BHE44" s="30"/>
      <c r="BHF44" s="31"/>
      <c r="BHG44" s="30"/>
      <c r="BHH44" s="31"/>
      <c r="BHI44" s="30"/>
      <c r="BHJ44" s="31"/>
      <c r="BHK44" s="30"/>
      <c r="BHL44" s="31"/>
      <c r="BHM44" s="30"/>
      <c r="BHN44" s="31"/>
      <c r="BHO44" s="30"/>
      <c r="BHP44" s="31"/>
      <c r="BHQ44" s="30"/>
      <c r="BHR44" s="31"/>
      <c r="BHS44" s="30"/>
      <c r="BHT44" s="31"/>
      <c r="BHU44" s="30"/>
      <c r="BHV44" s="31"/>
      <c r="BHW44" s="30"/>
      <c r="BHX44" s="31"/>
      <c r="BHY44" s="30"/>
      <c r="BHZ44" s="31"/>
      <c r="BIA44" s="30"/>
      <c r="BIB44" s="31"/>
      <c r="BIC44" s="30"/>
      <c r="BID44" s="31"/>
      <c r="BIE44" s="30"/>
      <c r="BIF44" s="31"/>
      <c r="BIG44" s="30"/>
      <c r="BIH44" s="31"/>
      <c r="BII44" s="30"/>
      <c r="BIJ44" s="31"/>
      <c r="BIK44" s="30"/>
      <c r="BIL44" s="31"/>
      <c r="BIM44" s="30"/>
      <c r="BIN44" s="31"/>
      <c r="BIO44" s="30"/>
      <c r="BIP44" s="31"/>
      <c r="BIQ44" s="30"/>
      <c r="BIR44" s="31"/>
      <c r="BIS44" s="30"/>
      <c r="BIT44" s="31"/>
      <c r="BIU44" s="30"/>
      <c r="BIV44" s="31"/>
      <c r="BIW44" s="30"/>
      <c r="BIX44" s="31"/>
      <c r="BIY44" s="30"/>
      <c r="BIZ44" s="31"/>
      <c r="BJA44" s="30"/>
      <c r="BJB44" s="31"/>
      <c r="BJC44" s="30"/>
      <c r="BJD44" s="31"/>
      <c r="BJE44" s="30"/>
      <c r="BJF44" s="31"/>
      <c r="BJG44" s="30"/>
      <c r="BJH44" s="31"/>
      <c r="BJI44" s="30"/>
      <c r="BJJ44" s="31"/>
      <c r="BJK44" s="30"/>
      <c r="BJL44" s="31"/>
      <c r="BJM44" s="30"/>
      <c r="BJN44" s="31"/>
      <c r="BJO44" s="30"/>
      <c r="BJP44" s="31"/>
      <c r="BJQ44" s="30"/>
      <c r="BJR44" s="31"/>
      <c r="BJS44" s="30"/>
      <c r="BJT44" s="31"/>
      <c r="BJU44" s="30"/>
      <c r="BJV44" s="31"/>
      <c r="BJW44" s="30"/>
      <c r="BJX44" s="31"/>
      <c r="BJY44" s="30"/>
      <c r="BJZ44" s="31"/>
      <c r="BKA44" s="30"/>
      <c r="BKB44" s="31"/>
      <c r="BKC44" s="30"/>
      <c r="BKD44" s="31"/>
      <c r="BKE44" s="30"/>
      <c r="BKF44" s="31"/>
      <c r="BKG44" s="30"/>
      <c r="BKH44" s="31"/>
      <c r="BKI44" s="30"/>
      <c r="BKJ44" s="31"/>
      <c r="BKK44" s="30"/>
      <c r="BKL44" s="31"/>
      <c r="BKM44" s="30"/>
      <c r="BKN44" s="31"/>
      <c r="BKO44" s="30"/>
      <c r="BKP44" s="31"/>
      <c r="BKQ44" s="30"/>
      <c r="BKR44" s="31"/>
      <c r="BKS44" s="30"/>
      <c r="BKT44" s="31"/>
      <c r="BKU44" s="30"/>
      <c r="BKV44" s="31"/>
      <c r="BKW44" s="30"/>
      <c r="BKX44" s="31"/>
      <c r="BKY44" s="30"/>
      <c r="BKZ44" s="31"/>
      <c r="BLA44" s="30"/>
      <c r="BLB44" s="31"/>
      <c r="BLC44" s="30"/>
      <c r="BLD44" s="31"/>
      <c r="BLE44" s="30"/>
      <c r="BLF44" s="31"/>
      <c r="BLG44" s="30"/>
      <c r="BLH44" s="31"/>
      <c r="BLI44" s="30"/>
      <c r="BLJ44" s="31"/>
      <c r="BLK44" s="30"/>
      <c r="BLL44" s="31"/>
      <c r="BLM44" s="30"/>
      <c r="BLN44" s="31"/>
      <c r="BLO44" s="30"/>
      <c r="BLP44" s="31"/>
      <c r="BLQ44" s="30"/>
      <c r="BLR44" s="31"/>
      <c r="BLS44" s="30"/>
      <c r="BLT44" s="31"/>
      <c r="BLU44" s="30"/>
      <c r="BLV44" s="31"/>
      <c r="BLW44" s="30"/>
      <c r="BLX44" s="31"/>
      <c r="BLY44" s="30"/>
      <c r="BLZ44" s="31"/>
      <c r="BMA44" s="30"/>
      <c r="BMB44" s="31"/>
      <c r="BMC44" s="30"/>
      <c r="BMD44" s="31"/>
      <c r="BME44" s="30"/>
      <c r="BMF44" s="31"/>
      <c r="BMG44" s="30"/>
      <c r="BMH44" s="31"/>
      <c r="BMI44" s="30"/>
      <c r="BMJ44" s="31"/>
      <c r="BMK44" s="30"/>
      <c r="BML44" s="31"/>
      <c r="BMM44" s="30"/>
      <c r="BMN44" s="31"/>
      <c r="BMO44" s="30"/>
      <c r="BMP44" s="31"/>
      <c r="BMQ44" s="30"/>
      <c r="BMR44" s="31"/>
      <c r="BMS44" s="30"/>
      <c r="BMT44" s="31"/>
      <c r="BMU44" s="30"/>
      <c r="BMV44" s="31"/>
      <c r="BMW44" s="30"/>
      <c r="BMX44" s="31"/>
      <c r="BMY44" s="30"/>
      <c r="BMZ44" s="31"/>
      <c r="BNA44" s="30"/>
      <c r="BNB44" s="31"/>
      <c r="BNC44" s="30"/>
      <c r="BND44" s="31"/>
      <c r="BNE44" s="30"/>
      <c r="BNF44" s="31"/>
      <c r="BNG44" s="30"/>
      <c r="BNH44" s="31"/>
      <c r="BNI44" s="30"/>
      <c r="BNJ44" s="31"/>
      <c r="BNK44" s="30"/>
      <c r="BNL44" s="31"/>
      <c r="BNM44" s="30"/>
      <c r="BNN44" s="31"/>
      <c r="BNO44" s="30"/>
      <c r="BNP44" s="31"/>
      <c r="BNQ44" s="30"/>
      <c r="BNR44" s="31"/>
      <c r="BNS44" s="30"/>
      <c r="BNT44" s="31"/>
      <c r="BNU44" s="30"/>
      <c r="BNV44" s="31"/>
      <c r="BNW44" s="30"/>
      <c r="BNX44" s="31"/>
      <c r="BNY44" s="30"/>
      <c r="BNZ44" s="31"/>
      <c r="BOA44" s="30"/>
      <c r="BOB44" s="31"/>
      <c r="BOC44" s="30"/>
      <c r="BOD44" s="31"/>
      <c r="BOE44" s="30"/>
      <c r="BOF44" s="31"/>
      <c r="BOG44" s="30"/>
      <c r="BOH44" s="31"/>
      <c r="BOI44" s="30"/>
      <c r="BOJ44" s="31"/>
      <c r="BOK44" s="30"/>
      <c r="BOL44" s="31"/>
      <c r="BOM44" s="30"/>
      <c r="BON44" s="31"/>
      <c r="BOO44" s="30"/>
      <c r="BOP44" s="31"/>
      <c r="BOQ44" s="30"/>
      <c r="BOR44" s="31"/>
      <c r="BOS44" s="30"/>
      <c r="BOT44" s="31"/>
      <c r="BOU44" s="30"/>
      <c r="BOV44" s="31"/>
      <c r="BOW44" s="30"/>
      <c r="BOX44" s="31"/>
      <c r="BOY44" s="30"/>
      <c r="BOZ44" s="31"/>
      <c r="BPA44" s="30"/>
      <c r="BPB44" s="31"/>
      <c r="BPC44" s="30"/>
      <c r="BPD44" s="31"/>
      <c r="BPE44" s="30"/>
      <c r="BPF44" s="31"/>
      <c r="BPG44" s="30"/>
      <c r="BPH44" s="31"/>
      <c r="BPI44" s="30"/>
      <c r="BPJ44" s="31"/>
      <c r="BPK44" s="30"/>
      <c r="BPL44" s="31"/>
      <c r="BPM44" s="30"/>
      <c r="BPN44" s="31"/>
      <c r="BPO44" s="30"/>
      <c r="BPP44" s="31"/>
      <c r="BPQ44" s="30"/>
      <c r="BPR44" s="31"/>
      <c r="BPS44" s="30"/>
      <c r="BPT44" s="31"/>
      <c r="BPU44" s="30"/>
      <c r="BPV44" s="31"/>
      <c r="BPW44" s="30"/>
      <c r="BPX44" s="31"/>
      <c r="BPY44" s="30"/>
      <c r="BPZ44" s="31"/>
      <c r="BQA44" s="30"/>
      <c r="BQB44" s="31"/>
      <c r="BQC44" s="30"/>
      <c r="BQD44" s="31"/>
      <c r="BQE44" s="30"/>
      <c r="BQF44" s="31"/>
      <c r="BQG44" s="30"/>
      <c r="BQH44" s="31"/>
      <c r="BQI44" s="30"/>
      <c r="BQJ44" s="31"/>
      <c r="BQK44" s="30"/>
      <c r="BQL44" s="31"/>
      <c r="BQM44" s="30"/>
      <c r="BQN44" s="31"/>
      <c r="BQO44" s="30"/>
      <c r="BQP44" s="31"/>
      <c r="BQQ44" s="30"/>
      <c r="BQR44" s="31"/>
      <c r="BQS44" s="30"/>
      <c r="BQT44" s="31"/>
      <c r="BQU44" s="30"/>
      <c r="BQV44" s="31"/>
      <c r="BQW44" s="30"/>
      <c r="BQX44" s="31"/>
      <c r="BQY44" s="30"/>
      <c r="BQZ44" s="31"/>
      <c r="BRA44" s="30"/>
      <c r="BRB44" s="31"/>
      <c r="BRC44" s="30"/>
      <c r="BRD44" s="31"/>
      <c r="BRE44" s="30"/>
      <c r="BRF44" s="31"/>
      <c r="BRG44" s="30"/>
      <c r="BRH44" s="31"/>
      <c r="BRI44" s="30"/>
      <c r="BRJ44" s="31"/>
      <c r="BRK44" s="30"/>
      <c r="BRL44" s="31"/>
      <c r="BRM44" s="30"/>
      <c r="BRN44" s="31"/>
      <c r="BRO44" s="30"/>
      <c r="BRP44" s="31"/>
      <c r="BRQ44" s="30"/>
      <c r="BRR44" s="31"/>
      <c r="BRS44" s="30"/>
      <c r="BRT44" s="31"/>
      <c r="BRU44" s="30"/>
      <c r="BRV44" s="31"/>
      <c r="BRW44" s="30"/>
      <c r="BRX44" s="31"/>
      <c r="BRY44" s="30"/>
      <c r="BRZ44" s="31"/>
      <c r="BSA44" s="30"/>
      <c r="BSB44" s="31"/>
      <c r="BSC44" s="30"/>
      <c r="BSD44" s="31"/>
      <c r="BSE44" s="30"/>
      <c r="BSF44" s="31"/>
      <c r="BSG44" s="30"/>
      <c r="BSH44" s="31"/>
      <c r="BSI44" s="30"/>
      <c r="BSJ44" s="31"/>
      <c r="BSK44" s="30"/>
      <c r="BSL44" s="31"/>
      <c r="BSM44" s="30"/>
      <c r="BSN44" s="31"/>
      <c r="BSO44" s="30"/>
      <c r="BSP44" s="31"/>
      <c r="BSQ44" s="30"/>
      <c r="BSR44" s="31"/>
      <c r="BSS44" s="30"/>
      <c r="BST44" s="31"/>
      <c r="BSU44" s="30"/>
      <c r="BSV44" s="31"/>
      <c r="BSW44" s="30"/>
      <c r="BSX44" s="31"/>
      <c r="BSY44" s="30"/>
      <c r="BSZ44" s="31"/>
      <c r="BTA44" s="30"/>
      <c r="BTB44" s="31"/>
      <c r="BTC44" s="30"/>
      <c r="BTD44" s="31"/>
      <c r="BTE44" s="30"/>
      <c r="BTF44" s="31"/>
      <c r="BTG44" s="30"/>
      <c r="BTH44" s="31"/>
      <c r="BTI44" s="30"/>
      <c r="BTJ44" s="31"/>
      <c r="BTK44" s="30"/>
      <c r="BTL44" s="31"/>
      <c r="BTM44" s="30"/>
      <c r="BTN44" s="31"/>
      <c r="BTO44" s="30"/>
      <c r="BTP44" s="31"/>
      <c r="BTQ44" s="30"/>
      <c r="BTR44" s="31"/>
      <c r="BTS44" s="30"/>
      <c r="BTT44" s="31"/>
      <c r="BTU44" s="30"/>
      <c r="BTV44" s="31"/>
      <c r="BTW44" s="30"/>
      <c r="BTX44" s="31"/>
      <c r="BTY44" s="30"/>
      <c r="BTZ44" s="31"/>
      <c r="BUA44" s="30"/>
      <c r="BUB44" s="31"/>
      <c r="BUC44" s="30"/>
      <c r="BUD44" s="31"/>
      <c r="BUE44" s="30"/>
      <c r="BUF44" s="31"/>
      <c r="BUG44" s="30"/>
      <c r="BUH44" s="31"/>
      <c r="BUI44" s="30"/>
      <c r="BUJ44" s="31"/>
      <c r="BUK44" s="30"/>
      <c r="BUL44" s="31"/>
      <c r="BUM44" s="30"/>
      <c r="BUN44" s="31"/>
      <c r="BUO44" s="30"/>
      <c r="BUP44" s="31"/>
      <c r="BUQ44" s="30"/>
      <c r="BUR44" s="31"/>
      <c r="BUS44" s="30"/>
      <c r="BUT44" s="31"/>
      <c r="BUU44" s="30"/>
      <c r="BUV44" s="31"/>
      <c r="BUW44" s="30"/>
      <c r="BUX44" s="31"/>
      <c r="BUY44" s="30"/>
      <c r="BUZ44" s="31"/>
      <c r="BVA44" s="30"/>
      <c r="BVB44" s="31"/>
      <c r="BVC44" s="30"/>
      <c r="BVD44" s="31"/>
      <c r="BVE44" s="30"/>
      <c r="BVF44" s="31"/>
      <c r="BVG44" s="30"/>
      <c r="BVH44" s="31"/>
      <c r="BVI44" s="30"/>
      <c r="BVJ44" s="31"/>
      <c r="BVK44" s="30"/>
      <c r="BVL44" s="31"/>
      <c r="BVM44" s="30"/>
      <c r="BVN44" s="31"/>
      <c r="BVO44" s="30"/>
      <c r="BVP44" s="31"/>
      <c r="BVQ44" s="30"/>
      <c r="BVR44" s="31"/>
      <c r="BVS44" s="30"/>
      <c r="BVT44" s="31"/>
      <c r="BVU44" s="30"/>
      <c r="BVV44" s="31"/>
      <c r="BVW44" s="30"/>
      <c r="BVX44" s="31"/>
      <c r="BVY44" s="30"/>
      <c r="BVZ44" s="31"/>
      <c r="BWA44" s="30"/>
      <c r="BWB44" s="31"/>
      <c r="BWC44" s="30"/>
      <c r="BWD44" s="31"/>
      <c r="BWE44" s="30"/>
      <c r="BWF44" s="31"/>
      <c r="BWG44" s="30"/>
      <c r="BWH44" s="31"/>
      <c r="BWI44" s="30"/>
      <c r="BWJ44" s="31"/>
      <c r="BWK44" s="30"/>
      <c r="BWL44" s="31"/>
      <c r="BWM44" s="30"/>
      <c r="BWN44" s="31"/>
      <c r="BWO44" s="30"/>
      <c r="BWP44" s="31"/>
      <c r="BWQ44" s="30"/>
      <c r="BWR44" s="31"/>
      <c r="BWS44" s="30"/>
      <c r="BWT44" s="31"/>
      <c r="BWU44" s="30"/>
      <c r="BWV44" s="31"/>
      <c r="BWW44" s="30"/>
      <c r="BWX44" s="31"/>
      <c r="BWY44" s="30"/>
      <c r="BWZ44" s="31"/>
      <c r="BXA44" s="30"/>
      <c r="BXB44" s="31"/>
      <c r="BXC44" s="30"/>
      <c r="BXD44" s="31"/>
      <c r="BXE44" s="30"/>
      <c r="BXF44" s="31"/>
      <c r="BXG44" s="30"/>
      <c r="BXH44" s="31"/>
      <c r="BXI44" s="30"/>
      <c r="BXJ44" s="31"/>
      <c r="BXK44" s="30"/>
      <c r="BXL44" s="31"/>
      <c r="BXM44" s="30"/>
      <c r="BXN44" s="31"/>
      <c r="BXO44" s="30"/>
      <c r="BXP44" s="31"/>
      <c r="BXQ44" s="30"/>
      <c r="BXR44" s="31"/>
      <c r="BXS44" s="30"/>
      <c r="BXT44" s="31"/>
      <c r="BXU44" s="30"/>
      <c r="BXV44" s="31"/>
      <c r="BXW44" s="30"/>
      <c r="BXX44" s="31"/>
      <c r="BXY44" s="30"/>
      <c r="BXZ44" s="31"/>
      <c r="BYA44" s="30"/>
      <c r="BYB44" s="31"/>
      <c r="BYC44" s="30"/>
      <c r="BYD44" s="31"/>
      <c r="BYE44" s="30"/>
      <c r="BYF44" s="31"/>
      <c r="BYG44" s="30"/>
      <c r="BYH44" s="31"/>
      <c r="BYI44" s="30"/>
      <c r="BYJ44" s="31"/>
      <c r="BYK44" s="30"/>
      <c r="BYL44" s="31"/>
      <c r="BYM44" s="30"/>
      <c r="BYN44" s="31"/>
      <c r="BYO44" s="30"/>
      <c r="BYP44" s="31"/>
      <c r="BYQ44" s="30"/>
      <c r="BYR44" s="31"/>
      <c r="BYS44" s="30"/>
      <c r="BYT44" s="31"/>
      <c r="BYU44" s="30"/>
      <c r="BYV44" s="31"/>
      <c r="BYW44" s="30"/>
      <c r="BYX44" s="31"/>
      <c r="BYY44" s="30"/>
      <c r="BYZ44" s="31"/>
      <c r="BZA44" s="30"/>
      <c r="BZB44" s="31"/>
      <c r="BZC44" s="30"/>
      <c r="BZD44" s="31"/>
      <c r="BZE44" s="30"/>
      <c r="BZF44" s="31"/>
      <c r="BZG44" s="30"/>
      <c r="BZH44" s="31"/>
      <c r="BZI44" s="30"/>
      <c r="BZJ44" s="31"/>
      <c r="BZK44" s="30"/>
      <c r="BZL44" s="31"/>
      <c r="BZM44" s="30"/>
      <c r="BZN44" s="31"/>
      <c r="BZO44" s="30"/>
      <c r="BZP44" s="31"/>
      <c r="BZQ44" s="30"/>
      <c r="BZR44" s="31"/>
      <c r="BZS44" s="30"/>
      <c r="BZT44" s="31"/>
      <c r="BZU44" s="30"/>
      <c r="BZV44" s="31"/>
      <c r="BZW44" s="30"/>
      <c r="BZX44" s="31"/>
      <c r="BZY44" s="30"/>
      <c r="BZZ44" s="31"/>
      <c r="CAA44" s="30"/>
      <c r="CAB44" s="31"/>
      <c r="CAC44" s="30"/>
      <c r="CAD44" s="31"/>
      <c r="CAE44" s="30"/>
      <c r="CAF44" s="31"/>
      <c r="CAG44" s="30"/>
      <c r="CAH44" s="31"/>
      <c r="CAI44" s="30"/>
      <c r="CAJ44" s="31"/>
      <c r="CAK44" s="30"/>
      <c r="CAL44" s="31"/>
      <c r="CAM44" s="30"/>
      <c r="CAN44" s="31"/>
      <c r="CAO44" s="30"/>
      <c r="CAP44" s="31"/>
      <c r="CAQ44" s="30"/>
      <c r="CAR44" s="31"/>
      <c r="CAS44" s="30"/>
      <c r="CAT44" s="31"/>
      <c r="CAU44" s="30"/>
      <c r="CAV44" s="31"/>
      <c r="CAW44" s="30"/>
      <c r="CAX44" s="31"/>
      <c r="CAY44" s="30"/>
      <c r="CAZ44" s="31"/>
      <c r="CBA44" s="30"/>
      <c r="CBB44" s="31"/>
      <c r="CBC44" s="30"/>
      <c r="CBD44" s="31"/>
      <c r="CBE44" s="30"/>
      <c r="CBF44" s="31"/>
      <c r="CBG44" s="30"/>
      <c r="CBH44" s="31"/>
      <c r="CBI44" s="30"/>
      <c r="CBJ44" s="31"/>
      <c r="CBK44" s="30"/>
      <c r="CBL44" s="31"/>
      <c r="CBM44" s="30"/>
      <c r="CBN44" s="31"/>
      <c r="CBO44" s="30"/>
      <c r="CBP44" s="31"/>
      <c r="CBQ44" s="30"/>
      <c r="CBR44" s="31"/>
      <c r="CBS44" s="30"/>
      <c r="CBT44" s="31"/>
      <c r="CBU44" s="30"/>
      <c r="CBV44" s="31"/>
      <c r="CBW44" s="30"/>
      <c r="CBX44" s="31"/>
      <c r="CBY44" s="30"/>
      <c r="CBZ44" s="31"/>
      <c r="CCA44" s="30"/>
      <c r="CCB44" s="31"/>
      <c r="CCC44" s="30"/>
      <c r="CCD44" s="31"/>
      <c r="CCE44" s="30"/>
      <c r="CCF44" s="31"/>
      <c r="CCG44" s="30"/>
      <c r="CCH44" s="31"/>
      <c r="CCI44" s="30"/>
      <c r="CCJ44" s="31"/>
      <c r="CCK44" s="30"/>
      <c r="CCL44" s="31"/>
      <c r="CCM44" s="30"/>
      <c r="CCN44" s="31"/>
      <c r="CCO44" s="30"/>
      <c r="CCP44" s="31"/>
      <c r="CCQ44" s="30"/>
      <c r="CCR44" s="31"/>
      <c r="CCS44" s="30"/>
      <c r="CCT44" s="31"/>
      <c r="CCU44" s="30"/>
      <c r="CCV44" s="31"/>
      <c r="CCW44" s="30"/>
      <c r="CCX44" s="31"/>
      <c r="CCY44" s="30"/>
      <c r="CCZ44" s="31"/>
      <c r="CDA44" s="30"/>
      <c r="CDB44" s="31"/>
      <c r="CDC44" s="30"/>
      <c r="CDD44" s="31"/>
      <c r="CDE44" s="30"/>
      <c r="CDF44" s="31"/>
      <c r="CDG44" s="30"/>
      <c r="CDH44" s="31"/>
      <c r="CDI44" s="30"/>
      <c r="CDJ44" s="31"/>
      <c r="CDK44" s="30"/>
      <c r="CDL44" s="31"/>
      <c r="CDM44" s="30"/>
      <c r="CDN44" s="31"/>
      <c r="CDO44" s="30"/>
      <c r="CDP44" s="31"/>
      <c r="CDQ44" s="30"/>
      <c r="CDR44" s="31"/>
      <c r="CDS44" s="30"/>
      <c r="CDT44" s="31"/>
      <c r="CDU44" s="30"/>
      <c r="CDV44" s="31"/>
      <c r="CDW44" s="30"/>
      <c r="CDX44" s="31"/>
      <c r="CDY44" s="30"/>
      <c r="CDZ44" s="31"/>
      <c r="CEA44" s="30"/>
      <c r="CEB44" s="31"/>
      <c r="CEC44" s="30"/>
      <c r="CED44" s="31"/>
      <c r="CEE44" s="30"/>
      <c r="CEF44" s="31"/>
      <c r="CEG44" s="30"/>
      <c r="CEH44" s="31"/>
      <c r="CEI44" s="30"/>
      <c r="CEJ44" s="31"/>
      <c r="CEK44" s="30"/>
      <c r="CEL44" s="31"/>
      <c r="CEM44" s="30"/>
      <c r="CEN44" s="31"/>
      <c r="CEO44" s="30"/>
      <c r="CEP44" s="31"/>
      <c r="CEQ44" s="30"/>
      <c r="CER44" s="31"/>
      <c r="CES44" s="30"/>
      <c r="CET44" s="31"/>
      <c r="CEU44" s="30"/>
      <c r="CEV44" s="31"/>
      <c r="CEW44" s="30"/>
      <c r="CEX44" s="31"/>
      <c r="CEY44" s="30"/>
      <c r="CEZ44" s="31"/>
      <c r="CFA44" s="30"/>
      <c r="CFB44" s="31"/>
      <c r="CFC44" s="30"/>
      <c r="CFD44" s="31"/>
      <c r="CFE44" s="30"/>
      <c r="CFF44" s="31"/>
      <c r="CFG44" s="30"/>
      <c r="CFH44" s="31"/>
      <c r="CFI44" s="30"/>
      <c r="CFJ44" s="31"/>
      <c r="CFK44" s="30"/>
      <c r="CFL44" s="31"/>
      <c r="CFM44" s="30"/>
      <c r="CFN44" s="31"/>
      <c r="CFO44" s="30"/>
      <c r="CFP44" s="31"/>
      <c r="CFQ44" s="30"/>
      <c r="CFR44" s="31"/>
      <c r="CFS44" s="30"/>
      <c r="CFT44" s="31"/>
      <c r="CFU44" s="30"/>
      <c r="CFV44" s="31"/>
      <c r="CFW44" s="30"/>
      <c r="CFX44" s="31"/>
      <c r="CFY44" s="30"/>
      <c r="CFZ44" s="31"/>
      <c r="CGA44" s="30"/>
      <c r="CGB44" s="31"/>
      <c r="CGC44" s="30"/>
      <c r="CGD44" s="31"/>
      <c r="CGE44" s="30"/>
      <c r="CGF44" s="31"/>
      <c r="CGG44" s="30"/>
      <c r="CGH44" s="31"/>
      <c r="CGI44" s="30"/>
      <c r="CGJ44" s="31"/>
      <c r="CGK44" s="30"/>
      <c r="CGL44" s="31"/>
      <c r="CGM44" s="30"/>
      <c r="CGN44" s="31"/>
      <c r="CGO44" s="30"/>
      <c r="CGP44" s="31"/>
      <c r="CGQ44" s="30"/>
      <c r="CGR44" s="31"/>
      <c r="CGS44" s="30"/>
      <c r="CGT44" s="31"/>
      <c r="CGU44" s="30"/>
      <c r="CGV44" s="31"/>
      <c r="CGW44" s="30"/>
      <c r="CGX44" s="31"/>
      <c r="CGY44" s="30"/>
      <c r="CGZ44" s="31"/>
      <c r="CHA44" s="30"/>
      <c r="CHB44" s="31"/>
      <c r="CHC44" s="30"/>
      <c r="CHD44" s="31"/>
      <c r="CHE44" s="30"/>
      <c r="CHF44" s="31"/>
      <c r="CHG44" s="30"/>
      <c r="CHH44" s="31"/>
      <c r="CHI44" s="30"/>
      <c r="CHJ44" s="31"/>
      <c r="CHK44" s="30"/>
      <c r="CHL44" s="31"/>
      <c r="CHM44" s="30"/>
      <c r="CHN44" s="31"/>
      <c r="CHO44" s="30"/>
      <c r="CHP44" s="31"/>
      <c r="CHQ44" s="30"/>
      <c r="CHR44" s="31"/>
      <c r="CHS44" s="30"/>
      <c r="CHT44" s="31"/>
      <c r="CHU44" s="30"/>
      <c r="CHV44" s="31"/>
      <c r="CHW44" s="30"/>
      <c r="CHX44" s="31"/>
      <c r="CHY44" s="30"/>
      <c r="CHZ44" s="31"/>
      <c r="CIA44" s="30"/>
      <c r="CIB44" s="31"/>
      <c r="CIC44" s="30"/>
      <c r="CID44" s="31"/>
      <c r="CIE44" s="30"/>
      <c r="CIF44" s="31"/>
      <c r="CIG44" s="30"/>
      <c r="CIH44" s="31"/>
      <c r="CII44" s="30"/>
      <c r="CIJ44" s="31"/>
      <c r="CIK44" s="30"/>
      <c r="CIL44" s="31"/>
      <c r="CIM44" s="30"/>
      <c r="CIN44" s="31"/>
      <c r="CIO44" s="30"/>
      <c r="CIP44" s="31"/>
      <c r="CIQ44" s="30"/>
      <c r="CIR44" s="31"/>
      <c r="CIS44" s="30"/>
      <c r="CIT44" s="31"/>
      <c r="CIU44" s="30"/>
      <c r="CIV44" s="31"/>
      <c r="CIW44" s="30"/>
      <c r="CIX44" s="31"/>
      <c r="CIY44" s="30"/>
      <c r="CIZ44" s="31"/>
      <c r="CJA44" s="30"/>
      <c r="CJB44" s="31"/>
      <c r="CJC44" s="30"/>
      <c r="CJD44" s="31"/>
      <c r="CJE44" s="30"/>
      <c r="CJF44" s="31"/>
      <c r="CJG44" s="30"/>
      <c r="CJH44" s="31"/>
      <c r="CJI44" s="30"/>
      <c r="CJJ44" s="31"/>
      <c r="CJK44" s="30"/>
      <c r="CJL44" s="31"/>
      <c r="CJM44" s="30"/>
      <c r="CJN44" s="31"/>
      <c r="CJO44" s="30"/>
      <c r="CJP44" s="31"/>
      <c r="CJQ44" s="30"/>
      <c r="CJR44" s="31"/>
      <c r="CJS44" s="30"/>
      <c r="CJT44" s="31"/>
      <c r="CJU44" s="30"/>
      <c r="CJV44" s="31"/>
      <c r="CJW44" s="30"/>
      <c r="CJX44" s="31"/>
      <c r="CJY44" s="30"/>
      <c r="CJZ44" s="31"/>
      <c r="CKA44" s="30"/>
      <c r="CKB44" s="31"/>
      <c r="CKC44" s="30"/>
      <c r="CKD44" s="31"/>
      <c r="CKE44" s="30"/>
      <c r="CKF44" s="31"/>
      <c r="CKG44" s="30"/>
      <c r="CKH44" s="31"/>
      <c r="CKI44" s="30"/>
      <c r="CKJ44" s="31"/>
      <c r="CKK44" s="30"/>
      <c r="CKL44" s="31"/>
      <c r="CKM44" s="30"/>
      <c r="CKN44" s="31"/>
      <c r="CKO44" s="30"/>
      <c r="CKP44" s="31"/>
      <c r="CKQ44" s="30"/>
      <c r="CKR44" s="31"/>
      <c r="CKS44" s="30"/>
      <c r="CKT44" s="31"/>
      <c r="CKU44" s="30"/>
      <c r="CKV44" s="31"/>
      <c r="CKW44" s="30"/>
      <c r="CKX44" s="31"/>
      <c r="CKY44" s="30"/>
      <c r="CKZ44" s="31"/>
      <c r="CLA44" s="30"/>
      <c r="CLB44" s="31"/>
      <c r="CLC44" s="30"/>
      <c r="CLD44" s="31"/>
      <c r="CLE44" s="30"/>
      <c r="CLF44" s="31"/>
      <c r="CLG44" s="30"/>
      <c r="CLH44" s="31"/>
      <c r="CLI44" s="30"/>
      <c r="CLJ44" s="31"/>
      <c r="CLK44" s="30"/>
      <c r="CLL44" s="31"/>
      <c r="CLM44" s="30"/>
      <c r="CLN44" s="31"/>
      <c r="CLO44" s="30"/>
      <c r="CLP44" s="31"/>
      <c r="CLQ44" s="30"/>
      <c r="CLR44" s="31"/>
      <c r="CLS44" s="30"/>
      <c r="CLT44" s="31"/>
      <c r="CLU44" s="30"/>
      <c r="CLV44" s="31"/>
      <c r="CLW44" s="30"/>
      <c r="CLX44" s="31"/>
      <c r="CLY44" s="30"/>
      <c r="CLZ44" s="31"/>
      <c r="CMA44" s="30"/>
      <c r="CMB44" s="31"/>
      <c r="CMC44" s="30"/>
      <c r="CMD44" s="31"/>
      <c r="CME44" s="30"/>
      <c r="CMF44" s="31"/>
      <c r="CMG44" s="30"/>
      <c r="CMH44" s="31"/>
      <c r="CMI44" s="30"/>
      <c r="CMJ44" s="31"/>
      <c r="CMK44" s="30"/>
      <c r="CML44" s="31"/>
      <c r="CMM44" s="30"/>
      <c r="CMN44" s="31"/>
      <c r="CMO44" s="30"/>
      <c r="CMP44" s="31"/>
      <c r="CMQ44" s="30"/>
      <c r="CMR44" s="31"/>
      <c r="CMS44" s="30"/>
      <c r="CMT44" s="31"/>
      <c r="CMU44" s="30"/>
      <c r="CMV44" s="31"/>
      <c r="CMW44" s="30"/>
      <c r="CMX44" s="31"/>
      <c r="CMY44" s="30"/>
      <c r="CMZ44" s="31"/>
      <c r="CNA44" s="30"/>
      <c r="CNB44" s="31"/>
      <c r="CNC44" s="30"/>
      <c r="CND44" s="31"/>
      <c r="CNE44" s="30"/>
      <c r="CNF44" s="31"/>
      <c r="CNG44" s="30"/>
      <c r="CNH44" s="31"/>
      <c r="CNI44" s="30"/>
      <c r="CNJ44" s="31"/>
      <c r="CNK44" s="30"/>
      <c r="CNL44" s="31"/>
      <c r="CNM44" s="30"/>
      <c r="CNN44" s="31"/>
      <c r="CNO44" s="30"/>
      <c r="CNP44" s="31"/>
      <c r="CNQ44" s="30"/>
      <c r="CNR44" s="31"/>
      <c r="CNS44" s="30"/>
      <c r="CNT44" s="31"/>
      <c r="CNU44" s="30"/>
      <c r="CNV44" s="31"/>
      <c r="CNW44" s="30"/>
      <c r="CNX44" s="31"/>
      <c r="CNY44" s="30"/>
      <c r="CNZ44" s="31"/>
      <c r="COA44" s="30"/>
      <c r="COB44" s="31"/>
      <c r="COC44" s="30"/>
      <c r="COD44" s="31"/>
      <c r="COE44" s="30"/>
      <c r="COF44" s="31"/>
      <c r="COG44" s="30"/>
      <c r="COH44" s="31"/>
      <c r="COI44" s="30"/>
      <c r="COJ44" s="31"/>
      <c r="COK44" s="30"/>
      <c r="COL44" s="31"/>
      <c r="COM44" s="30"/>
      <c r="CON44" s="31"/>
      <c r="COO44" s="30"/>
      <c r="COP44" s="31"/>
      <c r="COQ44" s="30"/>
      <c r="COR44" s="31"/>
      <c r="COS44" s="30"/>
      <c r="COT44" s="31"/>
      <c r="COU44" s="30"/>
      <c r="COV44" s="31"/>
      <c r="COW44" s="30"/>
      <c r="COX44" s="31"/>
      <c r="COY44" s="30"/>
      <c r="COZ44" s="31"/>
      <c r="CPA44" s="30"/>
      <c r="CPB44" s="31"/>
      <c r="CPC44" s="30"/>
      <c r="CPD44" s="31"/>
      <c r="CPE44" s="30"/>
      <c r="CPF44" s="31"/>
      <c r="CPG44" s="30"/>
      <c r="CPH44" s="31"/>
      <c r="CPI44" s="30"/>
      <c r="CPJ44" s="31"/>
      <c r="CPK44" s="30"/>
      <c r="CPL44" s="31"/>
      <c r="CPM44" s="30"/>
      <c r="CPN44" s="31"/>
      <c r="CPO44" s="30"/>
      <c r="CPP44" s="31"/>
      <c r="CPQ44" s="30"/>
      <c r="CPR44" s="31"/>
      <c r="CPS44" s="30"/>
      <c r="CPT44" s="31"/>
      <c r="CPU44" s="30"/>
      <c r="CPV44" s="31"/>
      <c r="CPW44" s="30"/>
      <c r="CPX44" s="31"/>
      <c r="CPY44" s="30"/>
      <c r="CPZ44" s="31"/>
      <c r="CQA44" s="30"/>
      <c r="CQB44" s="31"/>
      <c r="CQC44" s="30"/>
      <c r="CQD44" s="31"/>
      <c r="CQE44" s="30"/>
      <c r="CQF44" s="31"/>
      <c r="CQG44" s="30"/>
      <c r="CQH44" s="31"/>
      <c r="CQI44" s="30"/>
      <c r="CQJ44" s="31"/>
      <c r="CQK44" s="30"/>
      <c r="CQL44" s="31"/>
      <c r="CQM44" s="30"/>
      <c r="CQN44" s="31"/>
      <c r="CQO44" s="30"/>
      <c r="CQP44" s="31"/>
      <c r="CQQ44" s="30"/>
      <c r="CQR44" s="31"/>
      <c r="CQS44" s="30"/>
      <c r="CQT44" s="31"/>
      <c r="CQU44" s="30"/>
      <c r="CQV44" s="31"/>
      <c r="CQW44" s="30"/>
      <c r="CQX44" s="31"/>
      <c r="CQY44" s="30"/>
      <c r="CQZ44" s="31"/>
      <c r="CRA44" s="30"/>
      <c r="CRB44" s="31"/>
      <c r="CRC44" s="30"/>
      <c r="CRD44" s="31"/>
      <c r="CRE44" s="30"/>
      <c r="CRF44" s="31"/>
      <c r="CRG44" s="30"/>
      <c r="CRH44" s="31"/>
      <c r="CRI44" s="30"/>
      <c r="CRJ44" s="31"/>
      <c r="CRK44" s="30"/>
      <c r="CRL44" s="31"/>
      <c r="CRM44" s="30"/>
      <c r="CRN44" s="31"/>
      <c r="CRO44" s="30"/>
      <c r="CRP44" s="31"/>
      <c r="CRQ44" s="30"/>
      <c r="CRR44" s="31"/>
      <c r="CRS44" s="30"/>
      <c r="CRT44" s="31"/>
      <c r="CRU44" s="30"/>
      <c r="CRV44" s="31"/>
      <c r="CRW44" s="30"/>
      <c r="CRX44" s="31"/>
      <c r="CRY44" s="30"/>
      <c r="CRZ44" s="31"/>
      <c r="CSA44" s="30"/>
      <c r="CSB44" s="31"/>
      <c r="CSC44" s="30"/>
      <c r="CSD44" s="31"/>
      <c r="CSE44" s="30"/>
      <c r="CSF44" s="31"/>
      <c r="CSG44" s="30"/>
      <c r="CSH44" s="31"/>
      <c r="CSI44" s="30"/>
      <c r="CSJ44" s="31"/>
      <c r="CSK44" s="30"/>
      <c r="CSL44" s="31"/>
      <c r="CSM44" s="30"/>
      <c r="CSN44" s="31"/>
      <c r="CSO44" s="30"/>
      <c r="CSP44" s="31"/>
      <c r="CSQ44" s="30"/>
      <c r="CSR44" s="31"/>
      <c r="CSS44" s="30"/>
      <c r="CST44" s="31"/>
      <c r="CSU44" s="30"/>
      <c r="CSV44" s="31"/>
      <c r="CSW44" s="30"/>
      <c r="CSX44" s="31"/>
      <c r="CSY44" s="30"/>
      <c r="CSZ44" s="31"/>
      <c r="CTA44" s="30"/>
      <c r="CTB44" s="31"/>
      <c r="CTC44" s="30"/>
      <c r="CTD44" s="31"/>
      <c r="CTE44" s="30"/>
      <c r="CTF44" s="31"/>
      <c r="CTG44" s="30"/>
      <c r="CTH44" s="31"/>
      <c r="CTI44" s="30"/>
      <c r="CTJ44" s="31"/>
      <c r="CTK44" s="30"/>
      <c r="CTL44" s="31"/>
      <c r="CTM44" s="30"/>
      <c r="CTN44" s="31"/>
      <c r="CTO44" s="30"/>
      <c r="CTP44" s="31"/>
      <c r="CTQ44" s="30"/>
      <c r="CTR44" s="31"/>
      <c r="CTS44" s="30"/>
      <c r="CTT44" s="31"/>
      <c r="CTU44" s="30"/>
      <c r="CTV44" s="31"/>
      <c r="CTW44" s="30"/>
      <c r="CTX44" s="31"/>
      <c r="CTY44" s="30"/>
      <c r="CTZ44" s="31"/>
      <c r="CUA44" s="30"/>
      <c r="CUB44" s="31"/>
      <c r="CUC44" s="30"/>
      <c r="CUD44" s="31"/>
      <c r="CUE44" s="30"/>
      <c r="CUF44" s="31"/>
      <c r="CUG44" s="30"/>
      <c r="CUH44" s="31"/>
      <c r="CUI44" s="30"/>
      <c r="CUJ44" s="31"/>
      <c r="CUK44" s="30"/>
      <c r="CUL44" s="31"/>
      <c r="CUM44" s="30"/>
      <c r="CUN44" s="31"/>
      <c r="CUO44" s="30"/>
      <c r="CUP44" s="31"/>
      <c r="CUQ44" s="30"/>
      <c r="CUR44" s="31"/>
      <c r="CUS44" s="30"/>
      <c r="CUT44" s="31"/>
      <c r="CUU44" s="30"/>
      <c r="CUV44" s="31"/>
      <c r="CUW44" s="30"/>
      <c r="CUX44" s="31"/>
      <c r="CUY44" s="30"/>
      <c r="CUZ44" s="31"/>
      <c r="CVA44" s="30"/>
      <c r="CVB44" s="31"/>
      <c r="CVC44" s="30"/>
      <c r="CVD44" s="31"/>
      <c r="CVE44" s="30"/>
      <c r="CVF44" s="31"/>
      <c r="CVG44" s="30"/>
      <c r="CVH44" s="31"/>
      <c r="CVI44" s="30"/>
      <c r="CVJ44" s="31"/>
      <c r="CVK44" s="30"/>
      <c r="CVL44" s="31"/>
      <c r="CVM44" s="30"/>
      <c r="CVN44" s="31"/>
      <c r="CVO44" s="30"/>
      <c r="CVP44" s="31"/>
      <c r="CVQ44" s="30"/>
      <c r="CVR44" s="31"/>
      <c r="CVS44" s="30"/>
      <c r="CVT44" s="31"/>
      <c r="CVU44" s="30"/>
      <c r="CVV44" s="31"/>
      <c r="CVW44" s="30"/>
      <c r="CVX44" s="31"/>
      <c r="CVY44" s="30"/>
      <c r="CVZ44" s="31"/>
      <c r="CWA44" s="30"/>
      <c r="CWB44" s="31"/>
      <c r="CWC44" s="30"/>
      <c r="CWD44" s="31"/>
      <c r="CWE44" s="30"/>
      <c r="CWF44" s="31"/>
      <c r="CWG44" s="30"/>
      <c r="CWH44" s="31"/>
      <c r="CWI44" s="30"/>
      <c r="CWJ44" s="31"/>
      <c r="CWK44" s="30"/>
      <c r="CWL44" s="31"/>
      <c r="CWM44" s="30"/>
      <c r="CWN44" s="31"/>
      <c r="CWO44" s="30"/>
      <c r="CWP44" s="31"/>
      <c r="CWQ44" s="30"/>
      <c r="CWR44" s="31"/>
      <c r="CWS44" s="30"/>
      <c r="CWT44" s="31"/>
      <c r="CWU44" s="30"/>
      <c r="CWV44" s="31"/>
      <c r="CWW44" s="30"/>
      <c r="CWX44" s="31"/>
      <c r="CWY44" s="30"/>
      <c r="CWZ44" s="31"/>
      <c r="CXA44" s="30"/>
      <c r="CXB44" s="31"/>
      <c r="CXC44" s="30"/>
      <c r="CXD44" s="31"/>
      <c r="CXE44" s="30"/>
      <c r="CXF44" s="31"/>
      <c r="CXG44" s="30"/>
      <c r="CXH44" s="31"/>
      <c r="CXI44" s="30"/>
      <c r="CXJ44" s="31"/>
      <c r="CXK44" s="30"/>
      <c r="CXL44" s="31"/>
      <c r="CXM44" s="30"/>
      <c r="CXN44" s="31"/>
      <c r="CXO44" s="30"/>
      <c r="CXP44" s="31"/>
      <c r="CXQ44" s="30"/>
      <c r="CXR44" s="31"/>
      <c r="CXS44" s="30"/>
      <c r="CXT44" s="31"/>
      <c r="CXU44" s="30"/>
      <c r="CXV44" s="31"/>
      <c r="CXW44" s="30"/>
      <c r="CXX44" s="31"/>
      <c r="CXY44" s="30"/>
      <c r="CXZ44" s="31"/>
      <c r="CYA44" s="30"/>
      <c r="CYB44" s="31"/>
      <c r="CYC44" s="30"/>
      <c r="CYD44" s="31"/>
      <c r="CYE44" s="30"/>
      <c r="CYF44" s="31"/>
      <c r="CYG44" s="30"/>
      <c r="CYH44" s="31"/>
      <c r="CYI44" s="30"/>
      <c r="CYJ44" s="31"/>
      <c r="CYK44" s="30"/>
      <c r="CYL44" s="31"/>
      <c r="CYM44" s="30"/>
      <c r="CYN44" s="31"/>
      <c r="CYO44" s="30"/>
      <c r="CYP44" s="31"/>
      <c r="CYQ44" s="30"/>
      <c r="CYR44" s="31"/>
      <c r="CYS44" s="30"/>
      <c r="CYT44" s="31"/>
      <c r="CYU44" s="30"/>
      <c r="CYV44" s="31"/>
      <c r="CYW44" s="30"/>
      <c r="CYX44" s="31"/>
      <c r="CYY44" s="30"/>
      <c r="CYZ44" s="31"/>
      <c r="CZA44" s="30"/>
      <c r="CZB44" s="31"/>
      <c r="CZC44" s="30"/>
      <c r="CZD44" s="31"/>
      <c r="CZE44" s="30"/>
      <c r="CZF44" s="31"/>
      <c r="CZG44" s="30"/>
      <c r="CZH44" s="31"/>
      <c r="CZI44" s="30"/>
      <c r="CZJ44" s="31"/>
      <c r="CZK44" s="30"/>
      <c r="CZL44" s="31"/>
      <c r="CZM44" s="30"/>
      <c r="CZN44" s="31"/>
      <c r="CZO44" s="30"/>
      <c r="CZP44" s="31"/>
      <c r="CZQ44" s="30"/>
      <c r="CZR44" s="31"/>
      <c r="CZS44" s="30"/>
      <c r="CZT44" s="31"/>
      <c r="CZU44" s="30"/>
      <c r="CZV44" s="31"/>
      <c r="CZW44" s="30"/>
      <c r="CZX44" s="31"/>
      <c r="CZY44" s="30"/>
      <c r="CZZ44" s="31"/>
      <c r="DAA44" s="30"/>
      <c r="DAB44" s="31"/>
      <c r="DAC44" s="30"/>
      <c r="DAD44" s="31"/>
      <c r="DAE44" s="30"/>
      <c r="DAF44" s="31"/>
      <c r="DAG44" s="30"/>
      <c r="DAH44" s="31"/>
      <c r="DAI44" s="30"/>
      <c r="DAJ44" s="31"/>
      <c r="DAK44" s="30"/>
      <c r="DAL44" s="31"/>
      <c r="DAM44" s="30"/>
      <c r="DAN44" s="31"/>
      <c r="DAO44" s="30"/>
      <c r="DAP44" s="31"/>
      <c r="DAQ44" s="30"/>
      <c r="DAR44" s="31"/>
      <c r="DAS44" s="30"/>
      <c r="DAT44" s="31"/>
      <c r="DAU44" s="30"/>
      <c r="DAV44" s="31"/>
      <c r="DAW44" s="30"/>
      <c r="DAX44" s="31"/>
      <c r="DAY44" s="30"/>
      <c r="DAZ44" s="31"/>
      <c r="DBA44" s="30"/>
      <c r="DBB44" s="31"/>
      <c r="DBC44" s="30"/>
      <c r="DBD44" s="31"/>
      <c r="DBE44" s="30"/>
      <c r="DBF44" s="31"/>
      <c r="DBG44" s="30"/>
      <c r="DBH44" s="31"/>
      <c r="DBI44" s="30"/>
      <c r="DBJ44" s="31"/>
      <c r="DBK44" s="30"/>
      <c r="DBL44" s="31"/>
      <c r="DBM44" s="30"/>
      <c r="DBN44" s="31"/>
      <c r="DBO44" s="30"/>
      <c r="DBP44" s="31"/>
      <c r="DBQ44" s="30"/>
      <c r="DBR44" s="31"/>
      <c r="DBS44" s="30"/>
      <c r="DBT44" s="31"/>
      <c r="DBU44" s="30"/>
      <c r="DBV44" s="31"/>
      <c r="DBW44" s="30"/>
      <c r="DBX44" s="31"/>
      <c r="DBY44" s="30"/>
      <c r="DBZ44" s="31"/>
      <c r="DCA44" s="30"/>
      <c r="DCB44" s="31"/>
      <c r="DCC44" s="30"/>
      <c r="DCD44" s="31"/>
      <c r="DCE44" s="30"/>
      <c r="DCF44" s="31"/>
      <c r="DCG44" s="30"/>
      <c r="DCH44" s="31"/>
      <c r="DCI44" s="30"/>
      <c r="DCJ44" s="31"/>
      <c r="DCK44" s="30"/>
      <c r="DCL44" s="31"/>
      <c r="DCM44" s="30"/>
      <c r="DCN44" s="31"/>
      <c r="DCO44" s="30"/>
      <c r="DCP44" s="31"/>
      <c r="DCQ44" s="30"/>
      <c r="DCR44" s="31"/>
      <c r="DCS44" s="30"/>
      <c r="DCT44" s="31"/>
      <c r="DCU44" s="30"/>
      <c r="DCV44" s="31"/>
      <c r="DCW44" s="30"/>
      <c r="DCX44" s="31"/>
      <c r="DCY44" s="30"/>
      <c r="DCZ44" s="31"/>
      <c r="DDA44" s="30"/>
      <c r="DDB44" s="31"/>
      <c r="DDC44" s="30"/>
      <c r="DDD44" s="31"/>
      <c r="DDE44" s="30"/>
      <c r="DDF44" s="31"/>
      <c r="DDG44" s="30"/>
      <c r="DDH44" s="31"/>
      <c r="DDI44" s="30"/>
      <c r="DDJ44" s="31"/>
      <c r="DDK44" s="30"/>
      <c r="DDL44" s="31"/>
      <c r="DDM44" s="30"/>
      <c r="DDN44" s="31"/>
      <c r="DDO44" s="30"/>
      <c r="DDP44" s="31"/>
      <c r="DDQ44" s="30"/>
      <c r="DDR44" s="31"/>
      <c r="DDS44" s="30"/>
      <c r="DDT44" s="31"/>
      <c r="DDU44" s="30"/>
      <c r="DDV44" s="31"/>
      <c r="DDW44" s="30"/>
      <c r="DDX44" s="31"/>
      <c r="DDY44" s="30"/>
      <c r="DDZ44" s="31"/>
      <c r="DEA44" s="30"/>
      <c r="DEB44" s="31"/>
      <c r="DEC44" s="30"/>
      <c r="DED44" s="31"/>
      <c r="DEE44" s="30"/>
      <c r="DEF44" s="31"/>
      <c r="DEG44" s="30"/>
      <c r="DEH44" s="31"/>
      <c r="DEI44" s="30"/>
      <c r="DEJ44" s="31"/>
      <c r="DEK44" s="30"/>
      <c r="DEL44" s="31"/>
      <c r="DEM44" s="30"/>
      <c r="DEN44" s="31"/>
      <c r="DEO44" s="30"/>
      <c r="DEP44" s="31"/>
      <c r="DEQ44" s="30"/>
      <c r="DER44" s="31"/>
      <c r="DES44" s="30"/>
      <c r="DET44" s="31"/>
      <c r="DEU44" s="30"/>
      <c r="DEV44" s="31"/>
      <c r="DEW44" s="30"/>
      <c r="DEX44" s="31"/>
      <c r="DEY44" s="30"/>
      <c r="DEZ44" s="31"/>
      <c r="DFA44" s="30"/>
      <c r="DFB44" s="31"/>
      <c r="DFC44" s="30"/>
      <c r="DFD44" s="31"/>
      <c r="DFE44" s="30"/>
      <c r="DFF44" s="31"/>
      <c r="DFG44" s="30"/>
      <c r="DFH44" s="31"/>
      <c r="DFI44" s="30"/>
      <c r="DFJ44" s="31"/>
      <c r="DFK44" s="30"/>
      <c r="DFL44" s="31"/>
      <c r="DFM44" s="30"/>
      <c r="DFN44" s="31"/>
      <c r="DFO44" s="30"/>
      <c r="DFP44" s="31"/>
      <c r="DFQ44" s="30"/>
      <c r="DFR44" s="31"/>
      <c r="DFS44" s="30"/>
      <c r="DFT44" s="31"/>
      <c r="DFU44" s="30"/>
      <c r="DFV44" s="31"/>
      <c r="DFW44" s="30"/>
      <c r="DFX44" s="31"/>
      <c r="DFY44" s="30"/>
      <c r="DFZ44" s="31"/>
      <c r="DGA44" s="30"/>
      <c r="DGB44" s="31"/>
      <c r="DGC44" s="30"/>
      <c r="DGD44" s="31"/>
      <c r="DGE44" s="30"/>
      <c r="DGF44" s="31"/>
      <c r="DGG44" s="30"/>
      <c r="DGH44" s="31"/>
      <c r="DGI44" s="30"/>
      <c r="DGJ44" s="31"/>
      <c r="DGK44" s="30"/>
      <c r="DGL44" s="31"/>
      <c r="DGM44" s="30"/>
      <c r="DGN44" s="31"/>
      <c r="DGO44" s="30"/>
      <c r="DGP44" s="31"/>
      <c r="DGQ44" s="30"/>
      <c r="DGR44" s="31"/>
      <c r="DGS44" s="30"/>
      <c r="DGT44" s="31"/>
      <c r="DGU44" s="30"/>
      <c r="DGV44" s="31"/>
      <c r="DGW44" s="30"/>
      <c r="DGX44" s="31"/>
      <c r="DGY44" s="30"/>
      <c r="DGZ44" s="31"/>
      <c r="DHA44" s="30"/>
      <c r="DHB44" s="31"/>
      <c r="DHC44" s="30"/>
      <c r="DHD44" s="31"/>
      <c r="DHE44" s="30"/>
      <c r="DHF44" s="31"/>
      <c r="DHG44" s="30"/>
      <c r="DHH44" s="31"/>
      <c r="DHI44" s="30"/>
      <c r="DHJ44" s="31"/>
      <c r="DHK44" s="30"/>
      <c r="DHL44" s="31"/>
      <c r="DHM44" s="30"/>
      <c r="DHN44" s="31"/>
      <c r="DHO44" s="30"/>
      <c r="DHP44" s="31"/>
      <c r="DHQ44" s="30"/>
      <c r="DHR44" s="31"/>
      <c r="DHS44" s="30"/>
      <c r="DHT44" s="31"/>
      <c r="DHU44" s="30"/>
      <c r="DHV44" s="31"/>
      <c r="DHW44" s="30"/>
      <c r="DHX44" s="31"/>
      <c r="DHY44" s="30"/>
      <c r="DHZ44" s="31"/>
      <c r="DIA44" s="30"/>
      <c r="DIB44" s="31"/>
      <c r="DIC44" s="30"/>
      <c r="DID44" s="31"/>
      <c r="DIE44" s="30"/>
      <c r="DIF44" s="31"/>
      <c r="DIG44" s="30"/>
      <c r="DIH44" s="31"/>
      <c r="DII44" s="30"/>
      <c r="DIJ44" s="31"/>
      <c r="DIK44" s="30"/>
      <c r="DIL44" s="31"/>
      <c r="DIM44" s="30"/>
      <c r="DIN44" s="31"/>
      <c r="DIO44" s="30"/>
      <c r="DIP44" s="31"/>
      <c r="DIQ44" s="30"/>
      <c r="DIR44" s="31"/>
      <c r="DIS44" s="30"/>
      <c r="DIT44" s="31"/>
      <c r="DIU44" s="30"/>
      <c r="DIV44" s="31"/>
      <c r="DIW44" s="30"/>
      <c r="DIX44" s="31"/>
      <c r="DIY44" s="30"/>
      <c r="DIZ44" s="31"/>
      <c r="DJA44" s="30"/>
      <c r="DJB44" s="31"/>
      <c r="DJC44" s="30"/>
      <c r="DJD44" s="31"/>
      <c r="DJE44" s="30"/>
      <c r="DJF44" s="31"/>
      <c r="DJG44" s="30"/>
      <c r="DJH44" s="31"/>
      <c r="DJI44" s="30"/>
      <c r="DJJ44" s="31"/>
      <c r="DJK44" s="30"/>
      <c r="DJL44" s="31"/>
      <c r="DJM44" s="30"/>
      <c r="DJN44" s="31"/>
      <c r="DJO44" s="30"/>
      <c r="DJP44" s="31"/>
      <c r="DJQ44" s="30"/>
      <c r="DJR44" s="31"/>
      <c r="DJS44" s="30"/>
      <c r="DJT44" s="31"/>
      <c r="DJU44" s="30"/>
      <c r="DJV44" s="31"/>
      <c r="DJW44" s="30"/>
      <c r="DJX44" s="31"/>
      <c r="DJY44" s="30"/>
      <c r="DJZ44" s="31"/>
      <c r="DKA44" s="30"/>
      <c r="DKB44" s="31"/>
      <c r="DKC44" s="30"/>
      <c r="DKD44" s="31"/>
      <c r="DKE44" s="30"/>
      <c r="DKF44" s="31"/>
      <c r="DKG44" s="30"/>
      <c r="DKH44" s="31"/>
      <c r="DKI44" s="30"/>
      <c r="DKJ44" s="31"/>
      <c r="DKK44" s="30"/>
      <c r="DKL44" s="31"/>
      <c r="DKM44" s="30"/>
      <c r="DKN44" s="31"/>
      <c r="DKO44" s="30"/>
      <c r="DKP44" s="31"/>
      <c r="DKQ44" s="30"/>
      <c r="DKR44" s="31"/>
      <c r="DKS44" s="30"/>
      <c r="DKT44" s="31"/>
      <c r="DKU44" s="30"/>
      <c r="DKV44" s="31"/>
      <c r="DKW44" s="30"/>
      <c r="DKX44" s="31"/>
      <c r="DKY44" s="30"/>
      <c r="DKZ44" s="31"/>
      <c r="DLA44" s="30"/>
      <c r="DLB44" s="31"/>
      <c r="DLC44" s="30"/>
      <c r="DLD44" s="31"/>
      <c r="DLE44" s="30"/>
      <c r="DLF44" s="31"/>
      <c r="DLG44" s="30"/>
      <c r="DLH44" s="31"/>
      <c r="DLI44" s="30"/>
      <c r="DLJ44" s="31"/>
      <c r="DLK44" s="30"/>
      <c r="DLL44" s="31"/>
      <c r="DLM44" s="30"/>
      <c r="DLN44" s="31"/>
      <c r="DLO44" s="30"/>
      <c r="DLP44" s="31"/>
      <c r="DLQ44" s="30"/>
      <c r="DLR44" s="31"/>
      <c r="DLS44" s="30"/>
      <c r="DLT44" s="31"/>
      <c r="DLU44" s="30"/>
      <c r="DLV44" s="31"/>
      <c r="DLW44" s="30"/>
      <c r="DLX44" s="31"/>
      <c r="DLY44" s="30"/>
      <c r="DLZ44" s="31"/>
      <c r="DMA44" s="30"/>
      <c r="DMB44" s="31"/>
      <c r="DMC44" s="30"/>
      <c r="DMD44" s="31"/>
      <c r="DME44" s="30"/>
      <c r="DMF44" s="31"/>
      <c r="DMG44" s="30"/>
      <c r="DMH44" s="31"/>
      <c r="DMI44" s="30"/>
      <c r="DMJ44" s="31"/>
      <c r="DMK44" s="30"/>
      <c r="DML44" s="31"/>
      <c r="DMM44" s="30"/>
      <c r="DMN44" s="31"/>
      <c r="DMO44" s="30"/>
      <c r="DMP44" s="31"/>
      <c r="DMQ44" s="30"/>
      <c r="DMR44" s="31"/>
      <c r="DMS44" s="30"/>
      <c r="DMT44" s="31"/>
      <c r="DMU44" s="30"/>
      <c r="DMV44" s="31"/>
      <c r="DMW44" s="30"/>
      <c r="DMX44" s="31"/>
      <c r="DMY44" s="30"/>
      <c r="DMZ44" s="31"/>
      <c r="DNA44" s="30"/>
      <c r="DNB44" s="31"/>
      <c r="DNC44" s="30"/>
      <c r="DND44" s="31"/>
      <c r="DNE44" s="30"/>
      <c r="DNF44" s="31"/>
      <c r="DNG44" s="30"/>
      <c r="DNH44" s="31"/>
      <c r="DNI44" s="30"/>
      <c r="DNJ44" s="31"/>
      <c r="DNK44" s="30"/>
      <c r="DNL44" s="31"/>
      <c r="DNM44" s="30"/>
      <c r="DNN44" s="31"/>
      <c r="DNO44" s="30"/>
      <c r="DNP44" s="31"/>
      <c r="DNQ44" s="30"/>
      <c r="DNR44" s="31"/>
      <c r="DNS44" s="30"/>
      <c r="DNT44" s="31"/>
      <c r="DNU44" s="30"/>
      <c r="DNV44" s="31"/>
      <c r="DNW44" s="30"/>
      <c r="DNX44" s="31"/>
      <c r="DNY44" s="30"/>
      <c r="DNZ44" s="31"/>
      <c r="DOA44" s="30"/>
      <c r="DOB44" s="31"/>
      <c r="DOC44" s="30"/>
      <c r="DOD44" s="31"/>
      <c r="DOE44" s="30"/>
      <c r="DOF44" s="31"/>
      <c r="DOG44" s="30"/>
      <c r="DOH44" s="31"/>
      <c r="DOI44" s="30"/>
      <c r="DOJ44" s="31"/>
      <c r="DOK44" s="30"/>
      <c r="DOL44" s="31"/>
      <c r="DOM44" s="30"/>
      <c r="DON44" s="31"/>
      <c r="DOO44" s="30"/>
      <c r="DOP44" s="31"/>
      <c r="DOQ44" s="30"/>
      <c r="DOR44" s="31"/>
      <c r="DOS44" s="30"/>
      <c r="DOT44" s="31"/>
      <c r="DOU44" s="30"/>
      <c r="DOV44" s="31"/>
      <c r="DOW44" s="30"/>
      <c r="DOX44" s="31"/>
      <c r="DOY44" s="30"/>
      <c r="DOZ44" s="31"/>
      <c r="DPA44" s="30"/>
      <c r="DPB44" s="31"/>
      <c r="DPC44" s="30"/>
      <c r="DPD44" s="31"/>
      <c r="DPE44" s="30"/>
      <c r="DPF44" s="31"/>
      <c r="DPG44" s="30"/>
      <c r="DPH44" s="31"/>
      <c r="DPI44" s="30"/>
      <c r="DPJ44" s="31"/>
      <c r="DPK44" s="30"/>
      <c r="DPL44" s="31"/>
      <c r="DPM44" s="30"/>
      <c r="DPN44" s="31"/>
      <c r="DPO44" s="30"/>
      <c r="DPP44" s="31"/>
      <c r="DPQ44" s="30"/>
      <c r="DPR44" s="31"/>
      <c r="DPS44" s="30"/>
      <c r="DPT44" s="31"/>
      <c r="DPU44" s="30"/>
      <c r="DPV44" s="31"/>
      <c r="DPW44" s="30"/>
      <c r="DPX44" s="31"/>
      <c r="DPY44" s="30"/>
      <c r="DPZ44" s="31"/>
      <c r="DQA44" s="30"/>
      <c r="DQB44" s="31"/>
      <c r="DQC44" s="30"/>
      <c r="DQD44" s="31"/>
      <c r="DQE44" s="30"/>
      <c r="DQF44" s="31"/>
      <c r="DQG44" s="30"/>
      <c r="DQH44" s="31"/>
      <c r="DQI44" s="30"/>
      <c r="DQJ44" s="31"/>
      <c r="DQK44" s="30"/>
      <c r="DQL44" s="31"/>
      <c r="DQM44" s="30"/>
      <c r="DQN44" s="31"/>
      <c r="DQO44" s="30"/>
      <c r="DQP44" s="31"/>
      <c r="DQQ44" s="30"/>
      <c r="DQR44" s="31"/>
      <c r="DQS44" s="30"/>
      <c r="DQT44" s="31"/>
      <c r="DQU44" s="30"/>
      <c r="DQV44" s="31"/>
      <c r="DQW44" s="30"/>
      <c r="DQX44" s="31"/>
      <c r="DQY44" s="30"/>
      <c r="DQZ44" s="31"/>
      <c r="DRA44" s="30"/>
      <c r="DRB44" s="31"/>
      <c r="DRC44" s="30"/>
      <c r="DRD44" s="31"/>
      <c r="DRE44" s="30"/>
      <c r="DRF44" s="31"/>
      <c r="DRG44" s="30"/>
      <c r="DRH44" s="31"/>
      <c r="DRI44" s="30"/>
      <c r="DRJ44" s="31"/>
      <c r="DRK44" s="30"/>
      <c r="DRL44" s="31"/>
      <c r="DRM44" s="30"/>
      <c r="DRN44" s="31"/>
      <c r="DRO44" s="30"/>
      <c r="DRP44" s="31"/>
      <c r="DRQ44" s="30"/>
      <c r="DRR44" s="31"/>
      <c r="DRS44" s="30"/>
      <c r="DRT44" s="31"/>
      <c r="DRU44" s="30"/>
      <c r="DRV44" s="31"/>
      <c r="DRW44" s="30"/>
      <c r="DRX44" s="31"/>
      <c r="DRY44" s="30"/>
      <c r="DRZ44" s="31"/>
      <c r="DSA44" s="30"/>
      <c r="DSB44" s="31"/>
      <c r="DSC44" s="30"/>
      <c r="DSD44" s="31"/>
      <c r="DSE44" s="30"/>
      <c r="DSF44" s="31"/>
      <c r="DSG44" s="30"/>
      <c r="DSH44" s="31"/>
      <c r="DSI44" s="30"/>
      <c r="DSJ44" s="31"/>
      <c r="DSK44" s="30"/>
      <c r="DSL44" s="31"/>
      <c r="DSM44" s="30"/>
      <c r="DSN44" s="31"/>
      <c r="DSO44" s="30"/>
      <c r="DSP44" s="31"/>
      <c r="DSQ44" s="30"/>
      <c r="DSR44" s="31"/>
      <c r="DSS44" s="30"/>
      <c r="DST44" s="31"/>
      <c r="DSU44" s="30"/>
      <c r="DSV44" s="31"/>
      <c r="DSW44" s="30"/>
      <c r="DSX44" s="31"/>
      <c r="DSY44" s="30"/>
      <c r="DSZ44" s="31"/>
      <c r="DTA44" s="30"/>
      <c r="DTB44" s="31"/>
      <c r="DTC44" s="30"/>
      <c r="DTD44" s="31"/>
      <c r="DTE44" s="30"/>
      <c r="DTF44" s="31"/>
      <c r="DTG44" s="30"/>
      <c r="DTH44" s="31"/>
      <c r="DTI44" s="30"/>
      <c r="DTJ44" s="31"/>
      <c r="DTK44" s="30"/>
      <c r="DTL44" s="31"/>
      <c r="DTM44" s="30"/>
      <c r="DTN44" s="31"/>
      <c r="DTO44" s="30"/>
      <c r="DTP44" s="31"/>
      <c r="DTQ44" s="30"/>
      <c r="DTR44" s="31"/>
      <c r="DTS44" s="30"/>
      <c r="DTT44" s="31"/>
      <c r="DTU44" s="30"/>
      <c r="DTV44" s="31"/>
      <c r="DTW44" s="30"/>
      <c r="DTX44" s="31"/>
      <c r="DTY44" s="30"/>
      <c r="DTZ44" s="31"/>
      <c r="DUA44" s="30"/>
      <c r="DUB44" s="31"/>
      <c r="DUC44" s="30"/>
      <c r="DUD44" s="31"/>
      <c r="DUE44" s="30"/>
      <c r="DUF44" s="31"/>
      <c r="DUG44" s="30"/>
      <c r="DUH44" s="31"/>
      <c r="DUI44" s="30"/>
      <c r="DUJ44" s="31"/>
      <c r="DUK44" s="30"/>
      <c r="DUL44" s="31"/>
      <c r="DUM44" s="30"/>
      <c r="DUN44" s="31"/>
      <c r="DUO44" s="30"/>
      <c r="DUP44" s="31"/>
      <c r="DUQ44" s="30"/>
      <c r="DUR44" s="31"/>
      <c r="DUS44" s="30"/>
      <c r="DUT44" s="31"/>
      <c r="DUU44" s="30"/>
      <c r="DUV44" s="31"/>
      <c r="DUW44" s="30"/>
      <c r="DUX44" s="31"/>
      <c r="DUY44" s="30"/>
      <c r="DUZ44" s="31"/>
      <c r="DVA44" s="30"/>
      <c r="DVB44" s="31"/>
      <c r="DVC44" s="30"/>
      <c r="DVD44" s="31"/>
      <c r="DVE44" s="30"/>
      <c r="DVF44" s="31"/>
      <c r="DVG44" s="30"/>
      <c r="DVH44" s="31"/>
      <c r="DVI44" s="30"/>
      <c r="DVJ44" s="31"/>
      <c r="DVK44" s="30"/>
      <c r="DVL44" s="31"/>
      <c r="DVM44" s="30"/>
      <c r="DVN44" s="31"/>
      <c r="DVO44" s="30"/>
      <c r="DVP44" s="31"/>
      <c r="DVQ44" s="30"/>
      <c r="DVR44" s="31"/>
      <c r="DVS44" s="30"/>
      <c r="DVT44" s="31"/>
      <c r="DVU44" s="30"/>
      <c r="DVV44" s="31"/>
      <c r="DVW44" s="30"/>
      <c r="DVX44" s="31"/>
      <c r="DVY44" s="30"/>
      <c r="DVZ44" s="31"/>
      <c r="DWA44" s="30"/>
      <c r="DWB44" s="31"/>
      <c r="DWC44" s="30"/>
      <c r="DWD44" s="31"/>
      <c r="DWE44" s="30"/>
      <c r="DWF44" s="31"/>
      <c r="DWG44" s="30"/>
      <c r="DWH44" s="31"/>
      <c r="DWI44" s="30"/>
      <c r="DWJ44" s="31"/>
      <c r="DWK44" s="30"/>
      <c r="DWL44" s="31"/>
      <c r="DWM44" s="30"/>
      <c r="DWN44" s="31"/>
      <c r="DWO44" s="30"/>
      <c r="DWP44" s="31"/>
      <c r="DWQ44" s="30"/>
      <c r="DWR44" s="31"/>
      <c r="DWS44" s="30"/>
      <c r="DWT44" s="31"/>
      <c r="DWU44" s="30"/>
      <c r="DWV44" s="31"/>
      <c r="DWW44" s="30"/>
      <c r="DWX44" s="31"/>
      <c r="DWY44" s="30"/>
      <c r="DWZ44" s="31"/>
      <c r="DXA44" s="30"/>
      <c r="DXB44" s="31"/>
      <c r="DXC44" s="30"/>
      <c r="DXD44" s="31"/>
      <c r="DXE44" s="30"/>
      <c r="DXF44" s="31"/>
      <c r="DXG44" s="30"/>
      <c r="DXH44" s="31"/>
      <c r="DXI44" s="30"/>
      <c r="DXJ44" s="31"/>
      <c r="DXK44" s="30"/>
      <c r="DXL44" s="31"/>
      <c r="DXM44" s="30"/>
      <c r="DXN44" s="31"/>
      <c r="DXO44" s="30"/>
      <c r="DXP44" s="31"/>
      <c r="DXQ44" s="30"/>
      <c r="DXR44" s="31"/>
      <c r="DXS44" s="30"/>
      <c r="DXT44" s="31"/>
      <c r="DXU44" s="30"/>
      <c r="DXV44" s="31"/>
      <c r="DXW44" s="30"/>
      <c r="DXX44" s="31"/>
      <c r="DXY44" s="30"/>
      <c r="DXZ44" s="31"/>
      <c r="DYA44" s="30"/>
      <c r="DYB44" s="31"/>
      <c r="DYC44" s="30"/>
      <c r="DYD44" s="31"/>
      <c r="DYE44" s="30"/>
      <c r="DYF44" s="31"/>
      <c r="DYG44" s="30"/>
      <c r="DYH44" s="31"/>
      <c r="DYI44" s="30"/>
      <c r="DYJ44" s="31"/>
      <c r="DYK44" s="30"/>
      <c r="DYL44" s="31"/>
      <c r="DYM44" s="30"/>
      <c r="DYN44" s="31"/>
      <c r="DYO44" s="30"/>
      <c r="DYP44" s="31"/>
      <c r="DYQ44" s="30"/>
      <c r="DYR44" s="31"/>
      <c r="DYS44" s="30"/>
      <c r="DYT44" s="31"/>
      <c r="DYU44" s="30"/>
      <c r="DYV44" s="31"/>
      <c r="DYW44" s="30"/>
      <c r="DYX44" s="31"/>
      <c r="DYY44" s="30"/>
      <c r="DYZ44" s="31"/>
      <c r="DZA44" s="30"/>
      <c r="DZB44" s="31"/>
      <c r="DZC44" s="30"/>
      <c r="DZD44" s="31"/>
      <c r="DZE44" s="30"/>
      <c r="DZF44" s="31"/>
      <c r="DZG44" s="30"/>
      <c r="DZH44" s="31"/>
      <c r="DZI44" s="30"/>
      <c r="DZJ44" s="31"/>
      <c r="DZK44" s="30"/>
      <c r="DZL44" s="31"/>
      <c r="DZM44" s="30"/>
      <c r="DZN44" s="31"/>
      <c r="DZO44" s="30"/>
      <c r="DZP44" s="31"/>
      <c r="DZQ44" s="30"/>
      <c r="DZR44" s="31"/>
      <c r="DZS44" s="30"/>
      <c r="DZT44" s="31"/>
      <c r="DZU44" s="30"/>
      <c r="DZV44" s="31"/>
      <c r="DZW44" s="30"/>
      <c r="DZX44" s="31"/>
      <c r="DZY44" s="30"/>
      <c r="DZZ44" s="31"/>
      <c r="EAA44" s="30"/>
      <c r="EAB44" s="31"/>
      <c r="EAC44" s="30"/>
      <c r="EAD44" s="31"/>
      <c r="EAE44" s="30"/>
      <c r="EAF44" s="31"/>
      <c r="EAG44" s="30"/>
      <c r="EAH44" s="31"/>
      <c r="EAI44" s="30"/>
      <c r="EAJ44" s="31"/>
      <c r="EAK44" s="30"/>
      <c r="EAL44" s="31"/>
      <c r="EAM44" s="30"/>
      <c r="EAN44" s="31"/>
      <c r="EAO44" s="30"/>
      <c r="EAP44" s="31"/>
      <c r="EAQ44" s="30"/>
      <c r="EAR44" s="31"/>
      <c r="EAS44" s="30"/>
      <c r="EAT44" s="31"/>
      <c r="EAU44" s="30"/>
      <c r="EAV44" s="31"/>
      <c r="EAW44" s="30"/>
      <c r="EAX44" s="31"/>
      <c r="EAY44" s="30"/>
      <c r="EAZ44" s="31"/>
      <c r="EBA44" s="30"/>
      <c r="EBB44" s="31"/>
      <c r="EBC44" s="30"/>
      <c r="EBD44" s="31"/>
      <c r="EBE44" s="30"/>
      <c r="EBF44" s="31"/>
      <c r="EBG44" s="30"/>
      <c r="EBH44" s="31"/>
      <c r="EBI44" s="30"/>
      <c r="EBJ44" s="31"/>
      <c r="EBK44" s="30"/>
      <c r="EBL44" s="31"/>
      <c r="EBM44" s="30"/>
      <c r="EBN44" s="31"/>
      <c r="EBO44" s="30"/>
      <c r="EBP44" s="31"/>
      <c r="EBQ44" s="30"/>
      <c r="EBR44" s="31"/>
      <c r="EBS44" s="30"/>
      <c r="EBT44" s="31"/>
      <c r="EBU44" s="30"/>
      <c r="EBV44" s="31"/>
      <c r="EBW44" s="30"/>
      <c r="EBX44" s="31"/>
      <c r="EBY44" s="30"/>
      <c r="EBZ44" s="31"/>
      <c r="ECA44" s="30"/>
      <c r="ECB44" s="31"/>
      <c r="ECC44" s="30"/>
      <c r="ECD44" s="31"/>
      <c r="ECE44" s="30"/>
      <c r="ECF44" s="31"/>
      <c r="ECG44" s="30"/>
      <c r="ECH44" s="31"/>
      <c r="ECI44" s="30"/>
      <c r="ECJ44" s="31"/>
      <c r="ECK44" s="30"/>
      <c r="ECL44" s="31"/>
      <c r="ECM44" s="30"/>
      <c r="ECN44" s="31"/>
      <c r="ECO44" s="30"/>
      <c r="ECP44" s="31"/>
      <c r="ECQ44" s="30"/>
      <c r="ECR44" s="31"/>
      <c r="ECS44" s="30"/>
      <c r="ECT44" s="31"/>
      <c r="ECU44" s="30"/>
      <c r="ECV44" s="31"/>
      <c r="ECW44" s="30"/>
      <c r="ECX44" s="31"/>
      <c r="ECY44" s="30"/>
      <c r="ECZ44" s="31"/>
      <c r="EDA44" s="30"/>
      <c r="EDB44" s="31"/>
      <c r="EDC44" s="30"/>
      <c r="EDD44" s="31"/>
      <c r="EDE44" s="30"/>
      <c r="EDF44" s="31"/>
      <c r="EDG44" s="30"/>
      <c r="EDH44" s="31"/>
      <c r="EDI44" s="30"/>
      <c r="EDJ44" s="31"/>
      <c r="EDK44" s="30"/>
      <c r="EDL44" s="31"/>
      <c r="EDM44" s="30"/>
      <c r="EDN44" s="31"/>
      <c r="EDO44" s="30"/>
      <c r="EDP44" s="31"/>
      <c r="EDQ44" s="30"/>
      <c r="EDR44" s="31"/>
      <c r="EDS44" s="30"/>
      <c r="EDT44" s="31"/>
      <c r="EDU44" s="30"/>
      <c r="EDV44" s="31"/>
      <c r="EDW44" s="30"/>
      <c r="EDX44" s="31"/>
      <c r="EDY44" s="30"/>
      <c r="EDZ44" s="31"/>
      <c r="EEA44" s="30"/>
      <c r="EEB44" s="31"/>
      <c r="EEC44" s="30"/>
      <c r="EED44" s="31"/>
      <c r="EEE44" s="30"/>
      <c r="EEF44" s="31"/>
      <c r="EEG44" s="30"/>
      <c r="EEH44" s="31"/>
      <c r="EEI44" s="30"/>
      <c r="EEJ44" s="31"/>
      <c r="EEK44" s="30"/>
      <c r="EEL44" s="31"/>
      <c r="EEM44" s="30"/>
      <c r="EEN44" s="31"/>
      <c r="EEO44" s="30"/>
      <c r="EEP44" s="31"/>
      <c r="EEQ44" s="30"/>
      <c r="EER44" s="31"/>
      <c r="EES44" s="30"/>
      <c r="EET44" s="31"/>
      <c r="EEU44" s="30"/>
      <c r="EEV44" s="31"/>
      <c r="EEW44" s="30"/>
      <c r="EEX44" s="31"/>
      <c r="EEY44" s="30"/>
      <c r="EEZ44" s="31"/>
      <c r="EFA44" s="30"/>
      <c r="EFB44" s="31"/>
      <c r="EFC44" s="30"/>
      <c r="EFD44" s="31"/>
      <c r="EFE44" s="30"/>
      <c r="EFF44" s="31"/>
      <c r="EFG44" s="30"/>
      <c r="EFH44" s="31"/>
      <c r="EFI44" s="30"/>
      <c r="EFJ44" s="31"/>
      <c r="EFK44" s="30"/>
      <c r="EFL44" s="31"/>
      <c r="EFM44" s="30"/>
      <c r="EFN44" s="31"/>
      <c r="EFO44" s="30"/>
      <c r="EFP44" s="31"/>
      <c r="EFQ44" s="30"/>
      <c r="EFR44" s="31"/>
      <c r="EFS44" s="30"/>
      <c r="EFT44" s="31"/>
      <c r="EFU44" s="30"/>
      <c r="EFV44" s="31"/>
      <c r="EFW44" s="30"/>
      <c r="EFX44" s="31"/>
      <c r="EFY44" s="30"/>
      <c r="EFZ44" s="31"/>
      <c r="EGA44" s="30"/>
      <c r="EGB44" s="31"/>
      <c r="EGC44" s="30"/>
      <c r="EGD44" s="31"/>
      <c r="EGE44" s="30"/>
      <c r="EGF44" s="31"/>
      <c r="EGG44" s="30"/>
      <c r="EGH44" s="31"/>
      <c r="EGI44" s="30"/>
      <c r="EGJ44" s="31"/>
      <c r="EGK44" s="30"/>
      <c r="EGL44" s="31"/>
      <c r="EGM44" s="30"/>
      <c r="EGN44" s="31"/>
      <c r="EGO44" s="30"/>
      <c r="EGP44" s="31"/>
      <c r="EGQ44" s="30"/>
      <c r="EGR44" s="31"/>
      <c r="EGS44" s="30"/>
      <c r="EGT44" s="31"/>
      <c r="EGU44" s="30"/>
      <c r="EGV44" s="31"/>
      <c r="EGW44" s="30"/>
      <c r="EGX44" s="31"/>
      <c r="EGY44" s="30"/>
      <c r="EGZ44" s="31"/>
      <c r="EHA44" s="30"/>
      <c r="EHB44" s="31"/>
      <c r="EHC44" s="30"/>
      <c r="EHD44" s="31"/>
      <c r="EHE44" s="30"/>
      <c r="EHF44" s="31"/>
      <c r="EHG44" s="30"/>
      <c r="EHH44" s="31"/>
      <c r="EHI44" s="30"/>
      <c r="EHJ44" s="31"/>
      <c r="EHK44" s="30"/>
      <c r="EHL44" s="31"/>
      <c r="EHM44" s="30"/>
      <c r="EHN44" s="31"/>
      <c r="EHO44" s="30"/>
      <c r="EHP44" s="31"/>
      <c r="EHQ44" s="30"/>
      <c r="EHR44" s="31"/>
      <c r="EHS44" s="30"/>
      <c r="EHT44" s="31"/>
      <c r="EHU44" s="30"/>
      <c r="EHV44" s="31"/>
      <c r="EHW44" s="30"/>
      <c r="EHX44" s="31"/>
      <c r="EHY44" s="30"/>
      <c r="EHZ44" s="31"/>
      <c r="EIA44" s="30"/>
      <c r="EIB44" s="31"/>
      <c r="EIC44" s="30"/>
      <c r="EID44" s="31"/>
      <c r="EIE44" s="30"/>
      <c r="EIF44" s="31"/>
      <c r="EIG44" s="30"/>
      <c r="EIH44" s="31"/>
      <c r="EII44" s="30"/>
      <c r="EIJ44" s="31"/>
      <c r="EIK44" s="30"/>
      <c r="EIL44" s="31"/>
      <c r="EIM44" s="30"/>
      <c r="EIN44" s="31"/>
      <c r="EIO44" s="30"/>
      <c r="EIP44" s="31"/>
      <c r="EIQ44" s="30"/>
      <c r="EIR44" s="31"/>
      <c r="EIS44" s="30"/>
      <c r="EIT44" s="31"/>
      <c r="EIU44" s="30"/>
      <c r="EIV44" s="31"/>
      <c r="EIW44" s="30"/>
      <c r="EIX44" s="31"/>
      <c r="EIY44" s="30"/>
      <c r="EIZ44" s="31"/>
      <c r="EJA44" s="30"/>
      <c r="EJB44" s="31"/>
      <c r="EJC44" s="30"/>
      <c r="EJD44" s="31"/>
      <c r="EJE44" s="30"/>
      <c r="EJF44" s="31"/>
      <c r="EJG44" s="30"/>
      <c r="EJH44" s="31"/>
      <c r="EJI44" s="30"/>
      <c r="EJJ44" s="31"/>
      <c r="EJK44" s="30"/>
      <c r="EJL44" s="31"/>
      <c r="EJM44" s="30"/>
      <c r="EJN44" s="31"/>
      <c r="EJO44" s="30"/>
      <c r="EJP44" s="31"/>
      <c r="EJQ44" s="30"/>
      <c r="EJR44" s="31"/>
      <c r="EJS44" s="30"/>
      <c r="EJT44" s="31"/>
      <c r="EJU44" s="30"/>
      <c r="EJV44" s="31"/>
      <c r="EJW44" s="30"/>
      <c r="EJX44" s="31"/>
      <c r="EJY44" s="30"/>
      <c r="EJZ44" s="31"/>
      <c r="EKA44" s="30"/>
      <c r="EKB44" s="31"/>
      <c r="EKC44" s="30"/>
      <c r="EKD44" s="31"/>
      <c r="EKE44" s="30"/>
      <c r="EKF44" s="31"/>
      <c r="EKG44" s="30"/>
      <c r="EKH44" s="31"/>
      <c r="EKI44" s="30"/>
      <c r="EKJ44" s="31"/>
      <c r="EKK44" s="30"/>
      <c r="EKL44" s="31"/>
      <c r="EKM44" s="30"/>
      <c r="EKN44" s="31"/>
      <c r="EKO44" s="30"/>
      <c r="EKP44" s="31"/>
      <c r="EKQ44" s="30"/>
      <c r="EKR44" s="31"/>
      <c r="EKS44" s="30"/>
      <c r="EKT44" s="31"/>
      <c r="EKU44" s="30"/>
      <c r="EKV44" s="31"/>
      <c r="EKW44" s="30"/>
      <c r="EKX44" s="31"/>
      <c r="EKY44" s="30"/>
      <c r="EKZ44" s="31"/>
      <c r="ELA44" s="30"/>
      <c r="ELB44" s="31"/>
      <c r="ELC44" s="30"/>
      <c r="ELD44" s="31"/>
      <c r="ELE44" s="30"/>
      <c r="ELF44" s="31"/>
      <c r="ELG44" s="30"/>
      <c r="ELH44" s="31"/>
      <c r="ELI44" s="30"/>
      <c r="ELJ44" s="31"/>
      <c r="ELK44" s="30"/>
      <c r="ELL44" s="31"/>
      <c r="ELM44" s="30"/>
      <c r="ELN44" s="31"/>
      <c r="ELO44" s="30"/>
      <c r="ELP44" s="31"/>
      <c r="ELQ44" s="30"/>
      <c r="ELR44" s="31"/>
      <c r="ELS44" s="30"/>
      <c r="ELT44" s="31"/>
      <c r="ELU44" s="30"/>
      <c r="ELV44" s="31"/>
      <c r="ELW44" s="30"/>
      <c r="ELX44" s="31"/>
      <c r="ELY44" s="30"/>
      <c r="ELZ44" s="31"/>
      <c r="EMA44" s="30"/>
      <c r="EMB44" s="31"/>
      <c r="EMC44" s="30"/>
      <c r="EMD44" s="31"/>
      <c r="EME44" s="30"/>
      <c r="EMF44" s="31"/>
      <c r="EMG44" s="30"/>
      <c r="EMH44" s="31"/>
      <c r="EMI44" s="30"/>
      <c r="EMJ44" s="31"/>
      <c r="EMK44" s="30"/>
      <c r="EML44" s="31"/>
      <c r="EMM44" s="30"/>
      <c r="EMN44" s="31"/>
      <c r="EMO44" s="30"/>
      <c r="EMP44" s="31"/>
      <c r="EMQ44" s="30"/>
      <c r="EMR44" s="31"/>
      <c r="EMS44" s="30"/>
      <c r="EMT44" s="31"/>
      <c r="EMU44" s="30"/>
      <c r="EMV44" s="31"/>
      <c r="EMW44" s="30"/>
      <c r="EMX44" s="31"/>
      <c r="EMY44" s="30"/>
      <c r="EMZ44" s="31"/>
      <c r="ENA44" s="30"/>
      <c r="ENB44" s="31"/>
      <c r="ENC44" s="30"/>
      <c r="END44" s="31"/>
      <c r="ENE44" s="30"/>
      <c r="ENF44" s="31"/>
      <c r="ENG44" s="30"/>
      <c r="ENH44" s="31"/>
      <c r="ENI44" s="30"/>
      <c r="ENJ44" s="31"/>
      <c r="ENK44" s="30"/>
      <c r="ENL44" s="31"/>
      <c r="ENM44" s="30"/>
      <c r="ENN44" s="31"/>
      <c r="ENO44" s="30"/>
      <c r="ENP44" s="31"/>
      <c r="ENQ44" s="30"/>
      <c r="ENR44" s="31"/>
      <c r="ENS44" s="30"/>
      <c r="ENT44" s="31"/>
      <c r="ENU44" s="30"/>
      <c r="ENV44" s="31"/>
      <c r="ENW44" s="30"/>
      <c r="ENX44" s="31"/>
      <c r="ENY44" s="30"/>
      <c r="ENZ44" s="31"/>
      <c r="EOA44" s="30"/>
      <c r="EOB44" s="31"/>
      <c r="EOC44" s="30"/>
      <c r="EOD44" s="31"/>
      <c r="EOE44" s="30"/>
      <c r="EOF44" s="31"/>
      <c r="EOG44" s="30"/>
      <c r="EOH44" s="31"/>
      <c r="EOI44" s="30"/>
      <c r="EOJ44" s="31"/>
      <c r="EOK44" s="30"/>
      <c r="EOL44" s="31"/>
      <c r="EOM44" s="30"/>
      <c r="EON44" s="31"/>
      <c r="EOO44" s="30"/>
      <c r="EOP44" s="31"/>
      <c r="EOQ44" s="30"/>
      <c r="EOR44" s="31"/>
      <c r="EOS44" s="30"/>
      <c r="EOT44" s="31"/>
      <c r="EOU44" s="30"/>
      <c r="EOV44" s="31"/>
      <c r="EOW44" s="30"/>
      <c r="EOX44" s="31"/>
      <c r="EOY44" s="30"/>
      <c r="EOZ44" s="31"/>
      <c r="EPA44" s="30"/>
      <c r="EPB44" s="31"/>
      <c r="EPC44" s="30"/>
      <c r="EPD44" s="31"/>
      <c r="EPE44" s="30"/>
      <c r="EPF44" s="31"/>
      <c r="EPG44" s="30"/>
      <c r="EPH44" s="31"/>
      <c r="EPI44" s="30"/>
      <c r="EPJ44" s="31"/>
      <c r="EPK44" s="30"/>
      <c r="EPL44" s="31"/>
      <c r="EPM44" s="30"/>
      <c r="EPN44" s="31"/>
      <c r="EPO44" s="30"/>
      <c r="EPP44" s="31"/>
      <c r="EPQ44" s="30"/>
      <c r="EPR44" s="31"/>
      <c r="EPS44" s="30"/>
      <c r="EPT44" s="31"/>
      <c r="EPU44" s="30"/>
      <c r="EPV44" s="31"/>
      <c r="EPW44" s="30"/>
      <c r="EPX44" s="31"/>
      <c r="EPY44" s="30"/>
      <c r="EPZ44" s="31"/>
      <c r="EQA44" s="30"/>
      <c r="EQB44" s="31"/>
      <c r="EQC44" s="30"/>
      <c r="EQD44" s="31"/>
      <c r="EQE44" s="30"/>
      <c r="EQF44" s="31"/>
      <c r="EQG44" s="30"/>
      <c r="EQH44" s="31"/>
      <c r="EQI44" s="30"/>
      <c r="EQJ44" s="31"/>
      <c r="EQK44" s="30"/>
      <c r="EQL44" s="31"/>
      <c r="EQM44" s="30"/>
      <c r="EQN44" s="31"/>
      <c r="EQO44" s="30"/>
      <c r="EQP44" s="31"/>
      <c r="EQQ44" s="30"/>
      <c r="EQR44" s="31"/>
      <c r="EQS44" s="30"/>
      <c r="EQT44" s="31"/>
      <c r="EQU44" s="30"/>
      <c r="EQV44" s="31"/>
      <c r="EQW44" s="30"/>
      <c r="EQX44" s="31"/>
      <c r="EQY44" s="30"/>
      <c r="EQZ44" s="31"/>
      <c r="ERA44" s="30"/>
      <c r="ERB44" s="31"/>
      <c r="ERC44" s="30"/>
      <c r="ERD44" s="31"/>
      <c r="ERE44" s="30"/>
      <c r="ERF44" s="31"/>
      <c r="ERG44" s="30"/>
      <c r="ERH44" s="31"/>
      <c r="ERI44" s="30"/>
      <c r="ERJ44" s="31"/>
      <c r="ERK44" s="30"/>
      <c r="ERL44" s="31"/>
      <c r="ERM44" s="30"/>
      <c r="ERN44" s="31"/>
      <c r="ERO44" s="30"/>
      <c r="ERP44" s="31"/>
      <c r="ERQ44" s="30"/>
      <c r="ERR44" s="31"/>
      <c r="ERS44" s="30"/>
      <c r="ERT44" s="31"/>
      <c r="ERU44" s="30"/>
      <c r="ERV44" s="31"/>
      <c r="ERW44" s="30"/>
      <c r="ERX44" s="31"/>
      <c r="ERY44" s="30"/>
      <c r="ERZ44" s="31"/>
      <c r="ESA44" s="30"/>
      <c r="ESB44" s="31"/>
      <c r="ESC44" s="30"/>
      <c r="ESD44" s="31"/>
      <c r="ESE44" s="30"/>
      <c r="ESF44" s="31"/>
      <c r="ESG44" s="30"/>
      <c r="ESH44" s="31"/>
      <c r="ESI44" s="30"/>
      <c r="ESJ44" s="31"/>
      <c r="ESK44" s="30"/>
      <c r="ESL44" s="31"/>
      <c r="ESM44" s="30"/>
      <c r="ESN44" s="31"/>
      <c r="ESO44" s="30"/>
      <c r="ESP44" s="31"/>
      <c r="ESQ44" s="30"/>
      <c r="ESR44" s="31"/>
      <c r="ESS44" s="30"/>
      <c r="EST44" s="31"/>
      <c r="ESU44" s="30"/>
      <c r="ESV44" s="31"/>
      <c r="ESW44" s="30"/>
      <c r="ESX44" s="31"/>
      <c r="ESY44" s="30"/>
      <c r="ESZ44" s="31"/>
      <c r="ETA44" s="30"/>
      <c r="ETB44" s="31"/>
      <c r="ETC44" s="30"/>
      <c r="ETD44" s="31"/>
      <c r="ETE44" s="30"/>
      <c r="ETF44" s="31"/>
      <c r="ETG44" s="30"/>
      <c r="ETH44" s="31"/>
      <c r="ETI44" s="30"/>
      <c r="ETJ44" s="31"/>
      <c r="ETK44" s="30"/>
      <c r="ETL44" s="31"/>
      <c r="ETM44" s="30"/>
      <c r="ETN44" s="31"/>
      <c r="ETO44" s="30"/>
      <c r="ETP44" s="31"/>
      <c r="ETQ44" s="30"/>
      <c r="ETR44" s="31"/>
      <c r="ETS44" s="30"/>
      <c r="ETT44" s="31"/>
      <c r="ETU44" s="30"/>
      <c r="ETV44" s="31"/>
      <c r="ETW44" s="30"/>
      <c r="ETX44" s="31"/>
      <c r="ETY44" s="30"/>
      <c r="ETZ44" s="31"/>
      <c r="EUA44" s="30"/>
      <c r="EUB44" s="31"/>
      <c r="EUC44" s="30"/>
      <c r="EUD44" s="31"/>
      <c r="EUE44" s="30"/>
      <c r="EUF44" s="31"/>
      <c r="EUG44" s="30"/>
      <c r="EUH44" s="31"/>
      <c r="EUI44" s="30"/>
      <c r="EUJ44" s="31"/>
      <c r="EUK44" s="30"/>
      <c r="EUL44" s="31"/>
      <c r="EUM44" s="30"/>
      <c r="EUN44" s="31"/>
      <c r="EUO44" s="30"/>
      <c r="EUP44" s="31"/>
      <c r="EUQ44" s="30"/>
      <c r="EUR44" s="31"/>
      <c r="EUS44" s="30"/>
      <c r="EUT44" s="31"/>
      <c r="EUU44" s="30"/>
      <c r="EUV44" s="31"/>
      <c r="EUW44" s="30"/>
      <c r="EUX44" s="31"/>
      <c r="EUY44" s="30"/>
      <c r="EUZ44" s="31"/>
      <c r="EVA44" s="30"/>
      <c r="EVB44" s="31"/>
      <c r="EVC44" s="30"/>
      <c r="EVD44" s="31"/>
      <c r="EVE44" s="30"/>
      <c r="EVF44" s="31"/>
      <c r="EVG44" s="30"/>
      <c r="EVH44" s="31"/>
      <c r="EVI44" s="30"/>
      <c r="EVJ44" s="31"/>
      <c r="EVK44" s="30"/>
      <c r="EVL44" s="31"/>
      <c r="EVM44" s="30"/>
      <c r="EVN44" s="31"/>
      <c r="EVO44" s="30"/>
      <c r="EVP44" s="31"/>
      <c r="EVQ44" s="30"/>
      <c r="EVR44" s="31"/>
      <c r="EVS44" s="30"/>
      <c r="EVT44" s="31"/>
      <c r="EVU44" s="30"/>
      <c r="EVV44" s="31"/>
      <c r="EVW44" s="30"/>
      <c r="EVX44" s="31"/>
      <c r="EVY44" s="30"/>
      <c r="EVZ44" s="31"/>
      <c r="EWA44" s="30"/>
      <c r="EWB44" s="31"/>
      <c r="EWC44" s="30"/>
      <c r="EWD44" s="31"/>
      <c r="EWE44" s="30"/>
      <c r="EWF44" s="31"/>
      <c r="EWG44" s="30"/>
      <c r="EWH44" s="31"/>
      <c r="EWI44" s="30"/>
      <c r="EWJ44" s="31"/>
      <c r="EWK44" s="30"/>
      <c r="EWL44" s="31"/>
      <c r="EWM44" s="30"/>
      <c r="EWN44" s="31"/>
      <c r="EWO44" s="30"/>
      <c r="EWP44" s="31"/>
      <c r="EWQ44" s="30"/>
      <c r="EWR44" s="31"/>
      <c r="EWS44" s="30"/>
      <c r="EWT44" s="31"/>
      <c r="EWU44" s="30"/>
      <c r="EWV44" s="31"/>
      <c r="EWW44" s="30"/>
      <c r="EWX44" s="31"/>
      <c r="EWY44" s="30"/>
      <c r="EWZ44" s="31"/>
      <c r="EXA44" s="30"/>
      <c r="EXB44" s="31"/>
      <c r="EXC44" s="30"/>
      <c r="EXD44" s="31"/>
      <c r="EXE44" s="30"/>
      <c r="EXF44" s="31"/>
      <c r="EXG44" s="30"/>
      <c r="EXH44" s="31"/>
      <c r="EXI44" s="30"/>
      <c r="EXJ44" s="31"/>
      <c r="EXK44" s="30"/>
      <c r="EXL44" s="31"/>
      <c r="EXM44" s="30"/>
      <c r="EXN44" s="31"/>
      <c r="EXO44" s="30"/>
      <c r="EXP44" s="31"/>
      <c r="EXQ44" s="30"/>
      <c r="EXR44" s="31"/>
      <c r="EXS44" s="30"/>
      <c r="EXT44" s="31"/>
      <c r="EXU44" s="30"/>
      <c r="EXV44" s="31"/>
      <c r="EXW44" s="30"/>
      <c r="EXX44" s="31"/>
      <c r="EXY44" s="30"/>
      <c r="EXZ44" s="31"/>
      <c r="EYA44" s="30"/>
      <c r="EYB44" s="31"/>
      <c r="EYC44" s="30"/>
      <c r="EYD44" s="31"/>
      <c r="EYE44" s="30"/>
      <c r="EYF44" s="31"/>
      <c r="EYG44" s="30"/>
      <c r="EYH44" s="31"/>
      <c r="EYI44" s="30"/>
      <c r="EYJ44" s="31"/>
      <c r="EYK44" s="30"/>
      <c r="EYL44" s="31"/>
      <c r="EYM44" s="30"/>
      <c r="EYN44" s="31"/>
      <c r="EYO44" s="30"/>
      <c r="EYP44" s="31"/>
      <c r="EYQ44" s="30"/>
      <c r="EYR44" s="31"/>
      <c r="EYS44" s="30"/>
      <c r="EYT44" s="31"/>
      <c r="EYU44" s="30"/>
      <c r="EYV44" s="31"/>
      <c r="EYW44" s="30"/>
      <c r="EYX44" s="31"/>
      <c r="EYY44" s="30"/>
      <c r="EYZ44" s="31"/>
      <c r="EZA44" s="30"/>
      <c r="EZB44" s="31"/>
      <c r="EZC44" s="30"/>
      <c r="EZD44" s="31"/>
      <c r="EZE44" s="30"/>
      <c r="EZF44" s="31"/>
      <c r="EZG44" s="30"/>
      <c r="EZH44" s="31"/>
      <c r="EZI44" s="30"/>
      <c r="EZJ44" s="31"/>
      <c r="EZK44" s="30"/>
      <c r="EZL44" s="31"/>
      <c r="EZM44" s="30"/>
      <c r="EZN44" s="31"/>
      <c r="EZO44" s="30"/>
      <c r="EZP44" s="31"/>
      <c r="EZQ44" s="30"/>
      <c r="EZR44" s="31"/>
      <c r="EZS44" s="30"/>
      <c r="EZT44" s="31"/>
      <c r="EZU44" s="30"/>
      <c r="EZV44" s="31"/>
      <c r="EZW44" s="30"/>
      <c r="EZX44" s="31"/>
      <c r="EZY44" s="30"/>
      <c r="EZZ44" s="31"/>
      <c r="FAA44" s="30"/>
      <c r="FAB44" s="31"/>
      <c r="FAC44" s="30"/>
      <c r="FAD44" s="31"/>
      <c r="FAE44" s="30"/>
      <c r="FAF44" s="31"/>
      <c r="FAG44" s="30"/>
      <c r="FAH44" s="31"/>
      <c r="FAI44" s="30"/>
      <c r="FAJ44" s="31"/>
      <c r="FAK44" s="30"/>
      <c r="FAL44" s="31"/>
      <c r="FAM44" s="30"/>
      <c r="FAN44" s="31"/>
      <c r="FAO44" s="30"/>
      <c r="FAP44" s="31"/>
      <c r="FAQ44" s="30"/>
      <c r="FAR44" s="31"/>
      <c r="FAS44" s="30"/>
      <c r="FAT44" s="31"/>
      <c r="FAU44" s="30"/>
      <c r="FAV44" s="31"/>
      <c r="FAW44" s="30"/>
      <c r="FAX44" s="31"/>
      <c r="FAY44" s="30"/>
      <c r="FAZ44" s="31"/>
      <c r="FBA44" s="30"/>
      <c r="FBB44" s="31"/>
      <c r="FBC44" s="30"/>
      <c r="FBD44" s="31"/>
      <c r="FBE44" s="30"/>
      <c r="FBF44" s="31"/>
      <c r="FBG44" s="30"/>
      <c r="FBH44" s="31"/>
      <c r="FBI44" s="30"/>
      <c r="FBJ44" s="31"/>
      <c r="FBK44" s="30"/>
      <c r="FBL44" s="31"/>
      <c r="FBM44" s="30"/>
      <c r="FBN44" s="31"/>
      <c r="FBO44" s="30"/>
      <c r="FBP44" s="31"/>
      <c r="FBQ44" s="30"/>
      <c r="FBR44" s="31"/>
      <c r="FBS44" s="30"/>
      <c r="FBT44" s="31"/>
      <c r="FBU44" s="30"/>
      <c r="FBV44" s="31"/>
      <c r="FBW44" s="30"/>
      <c r="FBX44" s="31"/>
      <c r="FBY44" s="30"/>
      <c r="FBZ44" s="31"/>
      <c r="FCA44" s="30"/>
      <c r="FCB44" s="31"/>
      <c r="FCC44" s="30"/>
      <c r="FCD44" s="31"/>
      <c r="FCE44" s="30"/>
      <c r="FCF44" s="31"/>
      <c r="FCG44" s="30"/>
      <c r="FCH44" s="31"/>
      <c r="FCI44" s="30"/>
      <c r="FCJ44" s="31"/>
      <c r="FCK44" s="30"/>
      <c r="FCL44" s="31"/>
      <c r="FCM44" s="30"/>
      <c r="FCN44" s="31"/>
      <c r="FCO44" s="30"/>
      <c r="FCP44" s="31"/>
      <c r="FCQ44" s="30"/>
      <c r="FCR44" s="31"/>
      <c r="FCS44" s="30"/>
      <c r="FCT44" s="31"/>
      <c r="FCU44" s="30"/>
      <c r="FCV44" s="31"/>
      <c r="FCW44" s="30"/>
      <c r="FCX44" s="31"/>
      <c r="FCY44" s="30"/>
      <c r="FCZ44" s="31"/>
      <c r="FDA44" s="30"/>
      <c r="FDB44" s="31"/>
      <c r="FDC44" s="30"/>
      <c r="FDD44" s="31"/>
      <c r="FDE44" s="30"/>
      <c r="FDF44" s="31"/>
      <c r="FDG44" s="30"/>
      <c r="FDH44" s="31"/>
      <c r="FDI44" s="30"/>
      <c r="FDJ44" s="31"/>
      <c r="FDK44" s="30"/>
      <c r="FDL44" s="31"/>
      <c r="FDM44" s="30"/>
      <c r="FDN44" s="31"/>
      <c r="FDO44" s="30"/>
      <c r="FDP44" s="31"/>
      <c r="FDQ44" s="30"/>
      <c r="FDR44" s="31"/>
      <c r="FDS44" s="30"/>
      <c r="FDT44" s="31"/>
      <c r="FDU44" s="30"/>
      <c r="FDV44" s="31"/>
      <c r="FDW44" s="30"/>
      <c r="FDX44" s="31"/>
      <c r="FDY44" s="30"/>
      <c r="FDZ44" s="31"/>
      <c r="FEA44" s="30"/>
      <c r="FEB44" s="31"/>
      <c r="FEC44" s="30"/>
      <c r="FED44" s="31"/>
      <c r="FEE44" s="30"/>
      <c r="FEF44" s="31"/>
      <c r="FEG44" s="30"/>
      <c r="FEH44" s="31"/>
      <c r="FEI44" s="30"/>
      <c r="FEJ44" s="31"/>
      <c r="FEK44" s="30"/>
      <c r="FEL44" s="31"/>
      <c r="FEM44" s="30"/>
      <c r="FEN44" s="31"/>
      <c r="FEO44" s="30"/>
      <c r="FEP44" s="31"/>
      <c r="FEQ44" s="30"/>
      <c r="FER44" s="31"/>
      <c r="FES44" s="30"/>
      <c r="FET44" s="31"/>
      <c r="FEU44" s="30"/>
      <c r="FEV44" s="31"/>
      <c r="FEW44" s="30"/>
      <c r="FEX44" s="31"/>
      <c r="FEY44" s="30"/>
      <c r="FEZ44" s="31"/>
      <c r="FFA44" s="30"/>
      <c r="FFB44" s="31"/>
      <c r="FFC44" s="30"/>
      <c r="FFD44" s="31"/>
      <c r="FFE44" s="30"/>
      <c r="FFF44" s="31"/>
      <c r="FFG44" s="30"/>
      <c r="FFH44" s="31"/>
      <c r="FFI44" s="30"/>
      <c r="FFJ44" s="31"/>
      <c r="FFK44" s="30"/>
      <c r="FFL44" s="31"/>
      <c r="FFM44" s="30"/>
      <c r="FFN44" s="31"/>
      <c r="FFO44" s="30"/>
      <c r="FFP44" s="31"/>
      <c r="FFQ44" s="30"/>
      <c r="FFR44" s="31"/>
      <c r="FFS44" s="30"/>
      <c r="FFT44" s="31"/>
      <c r="FFU44" s="30"/>
      <c r="FFV44" s="31"/>
      <c r="FFW44" s="30"/>
      <c r="FFX44" s="31"/>
      <c r="FFY44" s="30"/>
      <c r="FFZ44" s="31"/>
      <c r="FGA44" s="30"/>
      <c r="FGB44" s="31"/>
      <c r="FGC44" s="30"/>
      <c r="FGD44" s="31"/>
      <c r="FGE44" s="30"/>
      <c r="FGF44" s="31"/>
      <c r="FGG44" s="30"/>
      <c r="FGH44" s="31"/>
      <c r="FGI44" s="30"/>
      <c r="FGJ44" s="31"/>
      <c r="FGK44" s="30"/>
      <c r="FGL44" s="31"/>
      <c r="FGM44" s="30"/>
      <c r="FGN44" s="31"/>
      <c r="FGO44" s="30"/>
      <c r="FGP44" s="31"/>
      <c r="FGQ44" s="30"/>
      <c r="FGR44" s="31"/>
      <c r="FGS44" s="30"/>
      <c r="FGT44" s="31"/>
      <c r="FGU44" s="30"/>
      <c r="FGV44" s="31"/>
      <c r="FGW44" s="30"/>
      <c r="FGX44" s="31"/>
      <c r="FGY44" s="30"/>
      <c r="FGZ44" s="31"/>
      <c r="FHA44" s="30"/>
      <c r="FHB44" s="31"/>
      <c r="FHC44" s="30"/>
      <c r="FHD44" s="31"/>
      <c r="FHE44" s="30"/>
      <c r="FHF44" s="31"/>
      <c r="FHG44" s="30"/>
      <c r="FHH44" s="31"/>
      <c r="FHI44" s="30"/>
      <c r="FHJ44" s="31"/>
      <c r="FHK44" s="30"/>
      <c r="FHL44" s="31"/>
      <c r="FHM44" s="30"/>
      <c r="FHN44" s="31"/>
      <c r="FHO44" s="30"/>
      <c r="FHP44" s="31"/>
      <c r="FHQ44" s="30"/>
      <c r="FHR44" s="31"/>
      <c r="FHS44" s="30"/>
      <c r="FHT44" s="31"/>
      <c r="FHU44" s="30"/>
      <c r="FHV44" s="31"/>
      <c r="FHW44" s="30"/>
      <c r="FHX44" s="31"/>
      <c r="FHY44" s="30"/>
      <c r="FHZ44" s="31"/>
      <c r="FIA44" s="30"/>
      <c r="FIB44" s="31"/>
      <c r="FIC44" s="30"/>
      <c r="FID44" s="31"/>
      <c r="FIE44" s="30"/>
      <c r="FIF44" s="31"/>
      <c r="FIG44" s="30"/>
      <c r="FIH44" s="31"/>
      <c r="FII44" s="30"/>
      <c r="FIJ44" s="31"/>
      <c r="FIK44" s="30"/>
      <c r="FIL44" s="31"/>
      <c r="FIM44" s="30"/>
      <c r="FIN44" s="31"/>
      <c r="FIO44" s="30"/>
      <c r="FIP44" s="31"/>
      <c r="FIQ44" s="30"/>
      <c r="FIR44" s="31"/>
      <c r="FIS44" s="30"/>
      <c r="FIT44" s="31"/>
      <c r="FIU44" s="30"/>
      <c r="FIV44" s="31"/>
      <c r="FIW44" s="30"/>
      <c r="FIX44" s="31"/>
      <c r="FIY44" s="30"/>
      <c r="FIZ44" s="31"/>
      <c r="FJA44" s="30"/>
      <c r="FJB44" s="31"/>
      <c r="FJC44" s="30"/>
      <c r="FJD44" s="31"/>
      <c r="FJE44" s="30"/>
      <c r="FJF44" s="31"/>
      <c r="FJG44" s="30"/>
      <c r="FJH44" s="31"/>
      <c r="FJI44" s="30"/>
      <c r="FJJ44" s="31"/>
      <c r="FJK44" s="30"/>
      <c r="FJL44" s="31"/>
      <c r="FJM44" s="30"/>
      <c r="FJN44" s="31"/>
      <c r="FJO44" s="30"/>
      <c r="FJP44" s="31"/>
      <c r="FJQ44" s="30"/>
      <c r="FJR44" s="31"/>
      <c r="FJS44" s="30"/>
      <c r="FJT44" s="31"/>
      <c r="FJU44" s="30"/>
      <c r="FJV44" s="31"/>
      <c r="FJW44" s="30"/>
      <c r="FJX44" s="31"/>
      <c r="FJY44" s="30"/>
      <c r="FJZ44" s="31"/>
      <c r="FKA44" s="30"/>
      <c r="FKB44" s="31"/>
      <c r="FKC44" s="30"/>
      <c r="FKD44" s="31"/>
      <c r="FKE44" s="30"/>
      <c r="FKF44" s="31"/>
      <c r="FKG44" s="30"/>
      <c r="FKH44" s="31"/>
      <c r="FKI44" s="30"/>
      <c r="FKJ44" s="31"/>
      <c r="FKK44" s="30"/>
      <c r="FKL44" s="31"/>
      <c r="FKM44" s="30"/>
      <c r="FKN44" s="31"/>
      <c r="FKO44" s="30"/>
      <c r="FKP44" s="31"/>
      <c r="FKQ44" s="30"/>
      <c r="FKR44" s="31"/>
      <c r="FKS44" s="30"/>
      <c r="FKT44" s="31"/>
      <c r="FKU44" s="30"/>
      <c r="FKV44" s="31"/>
      <c r="FKW44" s="30"/>
      <c r="FKX44" s="31"/>
      <c r="FKY44" s="30"/>
      <c r="FKZ44" s="31"/>
      <c r="FLA44" s="30"/>
      <c r="FLB44" s="31"/>
      <c r="FLC44" s="30"/>
      <c r="FLD44" s="31"/>
      <c r="FLE44" s="30"/>
      <c r="FLF44" s="31"/>
      <c r="FLG44" s="30"/>
      <c r="FLH44" s="31"/>
      <c r="FLI44" s="30"/>
      <c r="FLJ44" s="31"/>
      <c r="FLK44" s="30"/>
      <c r="FLL44" s="31"/>
      <c r="FLM44" s="30"/>
      <c r="FLN44" s="31"/>
      <c r="FLO44" s="30"/>
      <c r="FLP44" s="31"/>
      <c r="FLQ44" s="30"/>
      <c r="FLR44" s="31"/>
      <c r="FLS44" s="30"/>
      <c r="FLT44" s="31"/>
      <c r="FLU44" s="30"/>
      <c r="FLV44" s="31"/>
      <c r="FLW44" s="30"/>
      <c r="FLX44" s="31"/>
      <c r="FLY44" s="30"/>
      <c r="FLZ44" s="31"/>
      <c r="FMA44" s="30"/>
      <c r="FMB44" s="31"/>
      <c r="FMC44" s="30"/>
      <c r="FMD44" s="31"/>
      <c r="FME44" s="30"/>
      <c r="FMF44" s="31"/>
      <c r="FMG44" s="30"/>
      <c r="FMH44" s="31"/>
      <c r="FMI44" s="30"/>
      <c r="FMJ44" s="31"/>
      <c r="FMK44" s="30"/>
      <c r="FML44" s="31"/>
      <c r="FMM44" s="30"/>
      <c r="FMN44" s="31"/>
      <c r="FMO44" s="30"/>
      <c r="FMP44" s="31"/>
      <c r="FMQ44" s="30"/>
      <c r="FMR44" s="31"/>
      <c r="FMS44" s="30"/>
      <c r="FMT44" s="31"/>
      <c r="FMU44" s="30"/>
      <c r="FMV44" s="31"/>
      <c r="FMW44" s="30"/>
      <c r="FMX44" s="31"/>
      <c r="FMY44" s="30"/>
      <c r="FMZ44" s="31"/>
      <c r="FNA44" s="30"/>
      <c r="FNB44" s="31"/>
      <c r="FNC44" s="30"/>
      <c r="FND44" s="31"/>
      <c r="FNE44" s="30"/>
      <c r="FNF44" s="31"/>
      <c r="FNG44" s="30"/>
      <c r="FNH44" s="31"/>
      <c r="FNI44" s="30"/>
      <c r="FNJ44" s="31"/>
      <c r="FNK44" s="30"/>
      <c r="FNL44" s="31"/>
      <c r="FNM44" s="30"/>
      <c r="FNN44" s="31"/>
      <c r="FNO44" s="30"/>
      <c r="FNP44" s="31"/>
      <c r="FNQ44" s="30"/>
      <c r="FNR44" s="31"/>
      <c r="FNS44" s="30"/>
      <c r="FNT44" s="31"/>
      <c r="FNU44" s="30"/>
      <c r="FNV44" s="31"/>
      <c r="FNW44" s="30"/>
      <c r="FNX44" s="31"/>
      <c r="FNY44" s="30"/>
      <c r="FNZ44" s="31"/>
      <c r="FOA44" s="30"/>
      <c r="FOB44" s="31"/>
      <c r="FOC44" s="30"/>
      <c r="FOD44" s="31"/>
      <c r="FOE44" s="30"/>
      <c r="FOF44" s="31"/>
      <c r="FOG44" s="30"/>
      <c r="FOH44" s="31"/>
      <c r="FOI44" s="30"/>
      <c r="FOJ44" s="31"/>
      <c r="FOK44" s="30"/>
      <c r="FOL44" s="31"/>
      <c r="FOM44" s="30"/>
      <c r="FON44" s="31"/>
      <c r="FOO44" s="30"/>
      <c r="FOP44" s="31"/>
      <c r="FOQ44" s="30"/>
      <c r="FOR44" s="31"/>
      <c r="FOS44" s="30"/>
      <c r="FOT44" s="31"/>
      <c r="FOU44" s="30"/>
      <c r="FOV44" s="31"/>
      <c r="FOW44" s="30"/>
      <c r="FOX44" s="31"/>
      <c r="FOY44" s="30"/>
      <c r="FOZ44" s="31"/>
      <c r="FPA44" s="30"/>
      <c r="FPB44" s="31"/>
      <c r="FPC44" s="30"/>
      <c r="FPD44" s="31"/>
      <c r="FPE44" s="30"/>
      <c r="FPF44" s="31"/>
      <c r="FPG44" s="30"/>
      <c r="FPH44" s="31"/>
      <c r="FPI44" s="30"/>
      <c r="FPJ44" s="31"/>
      <c r="FPK44" s="30"/>
      <c r="FPL44" s="31"/>
      <c r="FPM44" s="30"/>
      <c r="FPN44" s="31"/>
      <c r="FPO44" s="30"/>
      <c r="FPP44" s="31"/>
      <c r="FPQ44" s="30"/>
      <c r="FPR44" s="31"/>
      <c r="FPS44" s="30"/>
      <c r="FPT44" s="31"/>
      <c r="FPU44" s="30"/>
      <c r="FPV44" s="31"/>
      <c r="FPW44" s="30"/>
      <c r="FPX44" s="31"/>
      <c r="FPY44" s="30"/>
      <c r="FPZ44" s="31"/>
      <c r="FQA44" s="30"/>
      <c r="FQB44" s="31"/>
      <c r="FQC44" s="30"/>
      <c r="FQD44" s="31"/>
      <c r="FQE44" s="30"/>
      <c r="FQF44" s="31"/>
      <c r="FQG44" s="30"/>
      <c r="FQH44" s="31"/>
      <c r="FQI44" s="30"/>
      <c r="FQJ44" s="31"/>
      <c r="FQK44" s="30"/>
      <c r="FQL44" s="31"/>
      <c r="FQM44" s="30"/>
      <c r="FQN44" s="31"/>
      <c r="FQO44" s="30"/>
      <c r="FQP44" s="31"/>
      <c r="FQQ44" s="30"/>
      <c r="FQR44" s="31"/>
      <c r="FQS44" s="30"/>
      <c r="FQT44" s="31"/>
      <c r="FQU44" s="30"/>
      <c r="FQV44" s="31"/>
      <c r="FQW44" s="30"/>
      <c r="FQX44" s="31"/>
      <c r="FQY44" s="30"/>
      <c r="FQZ44" s="31"/>
      <c r="FRA44" s="30"/>
      <c r="FRB44" s="31"/>
      <c r="FRC44" s="30"/>
      <c r="FRD44" s="31"/>
      <c r="FRE44" s="30"/>
      <c r="FRF44" s="31"/>
      <c r="FRG44" s="30"/>
      <c r="FRH44" s="31"/>
      <c r="FRI44" s="30"/>
      <c r="FRJ44" s="31"/>
      <c r="FRK44" s="30"/>
      <c r="FRL44" s="31"/>
      <c r="FRM44" s="30"/>
      <c r="FRN44" s="31"/>
      <c r="FRO44" s="30"/>
      <c r="FRP44" s="31"/>
      <c r="FRQ44" s="30"/>
      <c r="FRR44" s="31"/>
      <c r="FRS44" s="30"/>
      <c r="FRT44" s="31"/>
      <c r="FRU44" s="30"/>
      <c r="FRV44" s="31"/>
      <c r="FRW44" s="30"/>
      <c r="FRX44" s="31"/>
      <c r="FRY44" s="30"/>
      <c r="FRZ44" s="31"/>
      <c r="FSA44" s="30"/>
      <c r="FSB44" s="31"/>
      <c r="FSC44" s="30"/>
      <c r="FSD44" s="31"/>
      <c r="FSE44" s="30"/>
      <c r="FSF44" s="31"/>
      <c r="FSG44" s="30"/>
      <c r="FSH44" s="31"/>
      <c r="FSI44" s="30"/>
      <c r="FSJ44" s="31"/>
      <c r="FSK44" s="30"/>
      <c r="FSL44" s="31"/>
      <c r="FSM44" s="30"/>
      <c r="FSN44" s="31"/>
      <c r="FSO44" s="30"/>
      <c r="FSP44" s="31"/>
      <c r="FSQ44" s="30"/>
      <c r="FSR44" s="31"/>
      <c r="FSS44" s="30"/>
      <c r="FST44" s="31"/>
      <c r="FSU44" s="30"/>
      <c r="FSV44" s="31"/>
      <c r="FSW44" s="30"/>
      <c r="FSX44" s="31"/>
      <c r="FSY44" s="30"/>
      <c r="FSZ44" s="31"/>
      <c r="FTA44" s="30"/>
      <c r="FTB44" s="31"/>
      <c r="FTC44" s="30"/>
      <c r="FTD44" s="31"/>
      <c r="FTE44" s="30"/>
      <c r="FTF44" s="31"/>
      <c r="FTG44" s="30"/>
      <c r="FTH44" s="31"/>
      <c r="FTI44" s="30"/>
      <c r="FTJ44" s="31"/>
      <c r="FTK44" s="30"/>
      <c r="FTL44" s="31"/>
      <c r="FTM44" s="30"/>
      <c r="FTN44" s="31"/>
      <c r="FTO44" s="30"/>
      <c r="FTP44" s="31"/>
      <c r="FTQ44" s="30"/>
      <c r="FTR44" s="31"/>
      <c r="FTS44" s="30"/>
      <c r="FTT44" s="31"/>
      <c r="FTU44" s="30"/>
      <c r="FTV44" s="31"/>
      <c r="FTW44" s="30"/>
      <c r="FTX44" s="31"/>
      <c r="FTY44" s="30"/>
      <c r="FTZ44" s="31"/>
      <c r="FUA44" s="30"/>
      <c r="FUB44" s="31"/>
      <c r="FUC44" s="30"/>
      <c r="FUD44" s="31"/>
      <c r="FUE44" s="30"/>
      <c r="FUF44" s="31"/>
      <c r="FUG44" s="30"/>
      <c r="FUH44" s="31"/>
      <c r="FUI44" s="30"/>
      <c r="FUJ44" s="31"/>
      <c r="FUK44" s="30"/>
      <c r="FUL44" s="31"/>
      <c r="FUM44" s="30"/>
      <c r="FUN44" s="31"/>
      <c r="FUO44" s="30"/>
      <c r="FUP44" s="31"/>
      <c r="FUQ44" s="30"/>
      <c r="FUR44" s="31"/>
      <c r="FUS44" s="30"/>
      <c r="FUT44" s="31"/>
      <c r="FUU44" s="30"/>
      <c r="FUV44" s="31"/>
      <c r="FUW44" s="30"/>
      <c r="FUX44" s="31"/>
      <c r="FUY44" s="30"/>
      <c r="FUZ44" s="31"/>
      <c r="FVA44" s="30"/>
      <c r="FVB44" s="31"/>
      <c r="FVC44" s="30"/>
      <c r="FVD44" s="31"/>
      <c r="FVE44" s="30"/>
      <c r="FVF44" s="31"/>
      <c r="FVG44" s="30"/>
      <c r="FVH44" s="31"/>
      <c r="FVI44" s="30"/>
      <c r="FVJ44" s="31"/>
      <c r="FVK44" s="30"/>
      <c r="FVL44" s="31"/>
      <c r="FVM44" s="30"/>
      <c r="FVN44" s="31"/>
      <c r="FVO44" s="30"/>
      <c r="FVP44" s="31"/>
      <c r="FVQ44" s="30"/>
      <c r="FVR44" s="31"/>
      <c r="FVS44" s="30"/>
      <c r="FVT44" s="31"/>
      <c r="FVU44" s="30"/>
      <c r="FVV44" s="31"/>
      <c r="FVW44" s="30"/>
      <c r="FVX44" s="31"/>
      <c r="FVY44" s="30"/>
      <c r="FVZ44" s="31"/>
      <c r="FWA44" s="30"/>
      <c r="FWB44" s="31"/>
      <c r="FWC44" s="30"/>
      <c r="FWD44" s="31"/>
      <c r="FWE44" s="30"/>
      <c r="FWF44" s="31"/>
      <c r="FWG44" s="30"/>
      <c r="FWH44" s="31"/>
      <c r="FWI44" s="30"/>
      <c r="FWJ44" s="31"/>
      <c r="FWK44" s="30"/>
      <c r="FWL44" s="31"/>
      <c r="FWM44" s="30"/>
      <c r="FWN44" s="31"/>
      <c r="FWO44" s="30"/>
      <c r="FWP44" s="31"/>
      <c r="FWQ44" s="30"/>
      <c r="FWR44" s="31"/>
      <c r="FWS44" s="30"/>
      <c r="FWT44" s="31"/>
      <c r="FWU44" s="30"/>
      <c r="FWV44" s="31"/>
      <c r="FWW44" s="30"/>
      <c r="FWX44" s="31"/>
      <c r="FWY44" s="30"/>
      <c r="FWZ44" s="31"/>
      <c r="FXA44" s="30"/>
      <c r="FXB44" s="31"/>
      <c r="FXC44" s="30"/>
      <c r="FXD44" s="31"/>
      <c r="FXE44" s="30"/>
      <c r="FXF44" s="31"/>
      <c r="FXG44" s="30"/>
      <c r="FXH44" s="31"/>
      <c r="FXI44" s="30"/>
      <c r="FXJ44" s="31"/>
      <c r="FXK44" s="30"/>
      <c r="FXL44" s="31"/>
      <c r="FXM44" s="30"/>
      <c r="FXN44" s="31"/>
      <c r="FXO44" s="30"/>
      <c r="FXP44" s="31"/>
      <c r="FXQ44" s="30"/>
      <c r="FXR44" s="31"/>
      <c r="FXS44" s="30"/>
      <c r="FXT44" s="31"/>
      <c r="FXU44" s="30"/>
      <c r="FXV44" s="31"/>
      <c r="FXW44" s="30"/>
      <c r="FXX44" s="31"/>
      <c r="FXY44" s="30"/>
      <c r="FXZ44" s="31"/>
      <c r="FYA44" s="30"/>
      <c r="FYB44" s="31"/>
      <c r="FYC44" s="30"/>
      <c r="FYD44" s="31"/>
      <c r="FYE44" s="30"/>
      <c r="FYF44" s="31"/>
      <c r="FYG44" s="30"/>
      <c r="FYH44" s="31"/>
      <c r="FYI44" s="30"/>
      <c r="FYJ44" s="31"/>
      <c r="FYK44" s="30"/>
      <c r="FYL44" s="31"/>
      <c r="FYM44" s="30"/>
      <c r="FYN44" s="31"/>
      <c r="FYO44" s="30"/>
      <c r="FYP44" s="31"/>
      <c r="FYQ44" s="30"/>
      <c r="FYR44" s="31"/>
      <c r="FYS44" s="30"/>
      <c r="FYT44" s="31"/>
      <c r="FYU44" s="30"/>
      <c r="FYV44" s="31"/>
      <c r="FYW44" s="30"/>
      <c r="FYX44" s="31"/>
      <c r="FYY44" s="30"/>
      <c r="FYZ44" s="31"/>
      <c r="FZA44" s="30"/>
      <c r="FZB44" s="31"/>
      <c r="FZC44" s="30"/>
      <c r="FZD44" s="31"/>
      <c r="FZE44" s="30"/>
      <c r="FZF44" s="31"/>
      <c r="FZG44" s="30"/>
      <c r="FZH44" s="31"/>
      <c r="FZI44" s="30"/>
      <c r="FZJ44" s="31"/>
      <c r="FZK44" s="30"/>
      <c r="FZL44" s="31"/>
      <c r="FZM44" s="30"/>
      <c r="FZN44" s="31"/>
      <c r="FZO44" s="30"/>
      <c r="FZP44" s="31"/>
      <c r="FZQ44" s="30"/>
      <c r="FZR44" s="31"/>
      <c r="FZS44" s="30"/>
      <c r="FZT44" s="31"/>
      <c r="FZU44" s="30"/>
      <c r="FZV44" s="31"/>
      <c r="FZW44" s="30"/>
      <c r="FZX44" s="31"/>
      <c r="FZY44" s="30"/>
      <c r="FZZ44" s="31"/>
      <c r="GAA44" s="30"/>
      <c r="GAB44" s="31"/>
      <c r="GAC44" s="30"/>
      <c r="GAD44" s="31"/>
      <c r="GAE44" s="30"/>
      <c r="GAF44" s="31"/>
      <c r="GAG44" s="30"/>
      <c r="GAH44" s="31"/>
      <c r="GAI44" s="30"/>
      <c r="GAJ44" s="31"/>
      <c r="GAK44" s="30"/>
      <c r="GAL44" s="31"/>
      <c r="GAM44" s="30"/>
      <c r="GAN44" s="31"/>
      <c r="GAO44" s="30"/>
      <c r="GAP44" s="31"/>
      <c r="GAQ44" s="30"/>
      <c r="GAR44" s="31"/>
      <c r="GAS44" s="30"/>
      <c r="GAT44" s="31"/>
      <c r="GAU44" s="30"/>
      <c r="GAV44" s="31"/>
      <c r="GAW44" s="30"/>
      <c r="GAX44" s="31"/>
      <c r="GAY44" s="30"/>
      <c r="GAZ44" s="31"/>
      <c r="GBA44" s="30"/>
      <c r="GBB44" s="31"/>
      <c r="GBC44" s="30"/>
      <c r="GBD44" s="31"/>
      <c r="GBE44" s="30"/>
      <c r="GBF44" s="31"/>
      <c r="GBG44" s="30"/>
      <c r="GBH44" s="31"/>
      <c r="GBI44" s="30"/>
      <c r="GBJ44" s="31"/>
      <c r="GBK44" s="30"/>
      <c r="GBL44" s="31"/>
      <c r="GBM44" s="30"/>
      <c r="GBN44" s="31"/>
      <c r="GBO44" s="30"/>
      <c r="GBP44" s="31"/>
      <c r="GBQ44" s="30"/>
      <c r="GBR44" s="31"/>
      <c r="GBS44" s="30"/>
      <c r="GBT44" s="31"/>
      <c r="GBU44" s="30"/>
      <c r="GBV44" s="31"/>
      <c r="GBW44" s="30"/>
      <c r="GBX44" s="31"/>
      <c r="GBY44" s="30"/>
      <c r="GBZ44" s="31"/>
      <c r="GCA44" s="30"/>
      <c r="GCB44" s="31"/>
      <c r="GCC44" s="30"/>
      <c r="GCD44" s="31"/>
      <c r="GCE44" s="30"/>
      <c r="GCF44" s="31"/>
      <c r="GCG44" s="30"/>
      <c r="GCH44" s="31"/>
      <c r="GCI44" s="30"/>
      <c r="GCJ44" s="31"/>
      <c r="GCK44" s="30"/>
      <c r="GCL44" s="31"/>
      <c r="GCM44" s="30"/>
      <c r="GCN44" s="31"/>
      <c r="GCO44" s="30"/>
      <c r="GCP44" s="31"/>
      <c r="GCQ44" s="30"/>
      <c r="GCR44" s="31"/>
      <c r="GCS44" s="30"/>
      <c r="GCT44" s="31"/>
      <c r="GCU44" s="30"/>
      <c r="GCV44" s="31"/>
      <c r="GCW44" s="30"/>
      <c r="GCX44" s="31"/>
      <c r="GCY44" s="30"/>
      <c r="GCZ44" s="31"/>
      <c r="GDA44" s="30"/>
      <c r="GDB44" s="31"/>
      <c r="GDC44" s="30"/>
      <c r="GDD44" s="31"/>
      <c r="GDE44" s="30"/>
      <c r="GDF44" s="31"/>
      <c r="GDG44" s="30"/>
      <c r="GDH44" s="31"/>
      <c r="GDI44" s="30"/>
      <c r="GDJ44" s="31"/>
      <c r="GDK44" s="30"/>
      <c r="GDL44" s="31"/>
      <c r="GDM44" s="30"/>
      <c r="GDN44" s="31"/>
      <c r="GDO44" s="30"/>
      <c r="GDP44" s="31"/>
      <c r="GDQ44" s="30"/>
      <c r="GDR44" s="31"/>
      <c r="GDS44" s="30"/>
      <c r="GDT44" s="31"/>
      <c r="GDU44" s="30"/>
      <c r="GDV44" s="31"/>
      <c r="GDW44" s="30"/>
      <c r="GDX44" s="31"/>
      <c r="GDY44" s="30"/>
      <c r="GDZ44" s="31"/>
      <c r="GEA44" s="30"/>
      <c r="GEB44" s="31"/>
      <c r="GEC44" s="30"/>
      <c r="GED44" s="31"/>
      <c r="GEE44" s="30"/>
      <c r="GEF44" s="31"/>
      <c r="GEG44" s="30"/>
      <c r="GEH44" s="31"/>
      <c r="GEI44" s="30"/>
      <c r="GEJ44" s="31"/>
      <c r="GEK44" s="30"/>
      <c r="GEL44" s="31"/>
      <c r="GEM44" s="30"/>
      <c r="GEN44" s="31"/>
      <c r="GEO44" s="30"/>
      <c r="GEP44" s="31"/>
      <c r="GEQ44" s="30"/>
      <c r="GER44" s="31"/>
      <c r="GES44" s="30"/>
      <c r="GET44" s="31"/>
      <c r="GEU44" s="30"/>
      <c r="GEV44" s="31"/>
      <c r="GEW44" s="30"/>
      <c r="GEX44" s="31"/>
      <c r="GEY44" s="30"/>
      <c r="GEZ44" s="31"/>
      <c r="GFA44" s="30"/>
      <c r="GFB44" s="31"/>
      <c r="GFC44" s="30"/>
      <c r="GFD44" s="31"/>
      <c r="GFE44" s="30"/>
      <c r="GFF44" s="31"/>
      <c r="GFG44" s="30"/>
      <c r="GFH44" s="31"/>
      <c r="GFI44" s="30"/>
      <c r="GFJ44" s="31"/>
      <c r="GFK44" s="30"/>
      <c r="GFL44" s="31"/>
      <c r="GFM44" s="30"/>
      <c r="GFN44" s="31"/>
      <c r="GFO44" s="30"/>
      <c r="GFP44" s="31"/>
      <c r="GFQ44" s="30"/>
      <c r="GFR44" s="31"/>
      <c r="GFS44" s="30"/>
      <c r="GFT44" s="31"/>
      <c r="GFU44" s="30"/>
      <c r="GFV44" s="31"/>
      <c r="GFW44" s="30"/>
      <c r="GFX44" s="31"/>
      <c r="GFY44" s="30"/>
      <c r="GFZ44" s="31"/>
      <c r="GGA44" s="30"/>
      <c r="GGB44" s="31"/>
      <c r="GGC44" s="30"/>
      <c r="GGD44" s="31"/>
      <c r="GGE44" s="30"/>
      <c r="GGF44" s="31"/>
      <c r="GGG44" s="30"/>
      <c r="GGH44" s="31"/>
      <c r="GGI44" s="30"/>
      <c r="GGJ44" s="31"/>
      <c r="GGK44" s="30"/>
      <c r="GGL44" s="31"/>
      <c r="GGM44" s="30"/>
      <c r="GGN44" s="31"/>
      <c r="GGO44" s="30"/>
      <c r="GGP44" s="31"/>
      <c r="GGQ44" s="30"/>
      <c r="GGR44" s="31"/>
      <c r="GGS44" s="30"/>
      <c r="GGT44" s="31"/>
      <c r="GGU44" s="30"/>
      <c r="GGV44" s="31"/>
      <c r="GGW44" s="30"/>
      <c r="GGX44" s="31"/>
      <c r="GGY44" s="30"/>
      <c r="GGZ44" s="31"/>
      <c r="GHA44" s="30"/>
      <c r="GHB44" s="31"/>
      <c r="GHC44" s="30"/>
      <c r="GHD44" s="31"/>
      <c r="GHE44" s="30"/>
      <c r="GHF44" s="31"/>
      <c r="GHG44" s="30"/>
      <c r="GHH44" s="31"/>
      <c r="GHI44" s="30"/>
      <c r="GHJ44" s="31"/>
      <c r="GHK44" s="30"/>
      <c r="GHL44" s="31"/>
      <c r="GHM44" s="30"/>
      <c r="GHN44" s="31"/>
      <c r="GHO44" s="30"/>
      <c r="GHP44" s="31"/>
      <c r="GHQ44" s="30"/>
      <c r="GHR44" s="31"/>
      <c r="GHS44" s="30"/>
      <c r="GHT44" s="31"/>
      <c r="GHU44" s="30"/>
      <c r="GHV44" s="31"/>
      <c r="GHW44" s="30"/>
      <c r="GHX44" s="31"/>
      <c r="GHY44" s="30"/>
      <c r="GHZ44" s="31"/>
      <c r="GIA44" s="30"/>
      <c r="GIB44" s="31"/>
      <c r="GIC44" s="30"/>
      <c r="GID44" s="31"/>
      <c r="GIE44" s="30"/>
      <c r="GIF44" s="31"/>
      <c r="GIG44" s="30"/>
      <c r="GIH44" s="31"/>
      <c r="GII44" s="30"/>
      <c r="GIJ44" s="31"/>
      <c r="GIK44" s="30"/>
      <c r="GIL44" s="31"/>
      <c r="GIM44" s="30"/>
      <c r="GIN44" s="31"/>
      <c r="GIO44" s="30"/>
      <c r="GIP44" s="31"/>
      <c r="GIQ44" s="30"/>
      <c r="GIR44" s="31"/>
      <c r="GIS44" s="30"/>
      <c r="GIT44" s="31"/>
      <c r="GIU44" s="30"/>
      <c r="GIV44" s="31"/>
      <c r="GIW44" s="30"/>
      <c r="GIX44" s="31"/>
      <c r="GIY44" s="30"/>
      <c r="GIZ44" s="31"/>
      <c r="GJA44" s="30"/>
      <c r="GJB44" s="31"/>
      <c r="GJC44" s="30"/>
      <c r="GJD44" s="31"/>
      <c r="GJE44" s="30"/>
      <c r="GJF44" s="31"/>
      <c r="GJG44" s="30"/>
      <c r="GJH44" s="31"/>
      <c r="GJI44" s="30"/>
      <c r="GJJ44" s="31"/>
      <c r="GJK44" s="30"/>
      <c r="GJL44" s="31"/>
      <c r="GJM44" s="30"/>
      <c r="GJN44" s="31"/>
      <c r="GJO44" s="30"/>
      <c r="GJP44" s="31"/>
      <c r="GJQ44" s="30"/>
      <c r="GJR44" s="31"/>
      <c r="GJS44" s="30"/>
      <c r="GJT44" s="31"/>
      <c r="GJU44" s="30"/>
      <c r="GJV44" s="31"/>
      <c r="GJW44" s="30"/>
      <c r="GJX44" s="31"/>
      <c r="GJY44" s="30"/>
      <c r="GJZ44" s="31"/>
      <c r="GKA44" s="30"/>
      <c r="GKB44" s="31"/>
      <c r="GKC44" s="30"/>
      <c r="GKD44" s="31"/>
      <c r="GKE44" s="30"/>
      <c r="GKF44" s="31"/>
      <c r="GKG44" s="30"/>
      <c r="GKH44" s="31"/>
      <c r="GKI44" s="30"/>
      <c r="GKJ44" s="31"/>
      <c r="GKK44" s="30"/>
      <c r="GKL44" s="31"/>
      <c r="GKM44" s="30"/>
      <c r="GKN44" s="31"/>
      <c r="GKO44" s="30"/>
      <c r="GKP44" s="31"/>
      <c r="GKQ44" s="30"/>
      <c r="GKR44" s="31"/>
      <c r="GKS44" s="30"/>
      <c r="GKT44" s="31"/>
      <c r="GKU44" s="30"/>
      <c r="GKV44" s="31"/>
      <c r="GKW44" s="30"/>
      <c r="GKX44" s="31"/>
      <c r="GKY44" s="30"/>
      <c r="GKZ44" s="31"/>
      <c r="GLA44" s="30"/>
      <c r="GLB44" s="31"/>
      <c r="GLC44" s="30"/>
      <c r="GLD44" s="31"/>
      <c r="GLE44" s="30"/>
      <c r="GLF44" s="31"/>
      <c r="GLG44" s="30"/>
      <c r="GLH44" s="31"/>
      <c r="GLI44" s="30"/>
      <c r="GLJ44" s="31"/>
      <c r="GLK44" s="30"/>
      <c r="GLL44" s="31"/>
      <c r="GLM44" s="30"/>
      <c r="GLN44" s="31"/>
      <c r="GLO44" s="30"/>
      <c r="GLP44" s="31"/>
      <c r="GLQ44" s="30"/>
      <c r="GLR44" s="31"/>
      <c r="GLS44" s="30"/>
      <c r="GLT44" s="31"/>
      <c r="GLU44" s="30"/>
      <c r="GLV44" s="31"/>
      <c r="GLW44" s="30"/>
      <c r="GLX44" s="31"/>
      <c r="GLY44" s="30"/>
      <c r="GLZ44" s="31"/>
      <c r="GMA44" s="30"/>
      <c r="GMB44" s="31"/>
      <c r="GMC44" s="30"/>
      <c r="GMD44" s="31"/>
      <c r="GME44" s="30"/>
      <c r="GMF44" s="31"/>
      <c r="GMG44" s="30"/>
      <c r="GMH44" s="31"/>
      <c r="GMI44" s="30"/>
      <c r="GMJ44" s="31"/>
      <c r="GMK44" s="30"/>
      <c r="GML44" s="31"/>
      <c r="GMM44" s="30"/>
      <c r="GMN44" s="31"/>
      <c r="GMO44" s="30"/>
      <c r="GMP44" s="31"/>
      <c r="GMQ44" s="30"/>
      <c r="GMR44" s="31"/>
      <c r="GMS44" s="30"/>
      <c r="GMT44" s="31"/>
      <c r="GMU44" s="30"/>
      <c r="GMV44" s="31"/>
      <c r="GMW44" s="30"/>
      <c r="GMX44" s="31"/>
      <c r="GMY44" s="30"/>
      <c r="GMZ44" s="31"/>
      <c r="GNA44" s="30"/>
      <c r="GNB44" s="31"/>
      <c r="GNC44" s="30"/>
      <c r="GND44" s="31"/>
      <c r="GNE44" s="30"/>
      <c r="GNF44" s="31"/>
      <c r="GNG44" s="30"/>
      <c r="GNH44" s="31"/>
      <c r="GNI44" s="30"/>
      <c r="GNJ44" s="31"/>
      <c r="GNK44" s="30"/>
      <c r="GNL44" s="31"/>
      <c r="GNM44" s="30"/>
      <c r="GNN44" s="31"/>
      <c r="GNO44" s="30"/>
      <c r="GNP44" s="31"/>
      <c r="GNQ44" s="30"/>
      <c r="GNR44" s="31"/>
      <c r="GNS44" s="30"/>
      <c r="GNT44" s="31"/>
      <c r="GNU44" s="30"/>
      <c r="GNV44" s="31"/>
      <c r="GNW44" s="30"/>
      <c r="GNX44" s="31"/>
      <c r="GNY44" s="30"/>
      <c r="GNZ44" s="31"/>
      <c r="GOA44" s="30"/>
      <c r="GOB44" s="31"/>
      <c r="GOC44" s="30"/>
      <c r="GOD44" s="31"/>
      <c r="GOE44" s="30"/>
      <c r="GOF44" s="31"/>
      <c r="GOG44" s="30"/>
      <c r="GOH44" s="31"/>
      <c r="GOI44" s="30"/>
      <c r="GOJ44" s="31"/>
      <c r="GOK44" s="30"/>
      <c r="GOL44" s="31"/>
      <c r="GOM44" s="30"/>
      <c r="GON44" s="31"/>
      <c r="GOO44" s="30"/>
      <c r="GOP44" s="31"/>
      <c r="GOQ44" s="30"/>
      <c r="GOR44" s="31"/>
      <c r="GOS44" s="30"/>
      <c r="GOT44" s="31"/>
      <c r="GOU44" s="30"/>
      <c r="GOV44" s="31"/>
      <c r="GOW44" s="30"/>
      <c r="GOX44" s="31"/>
      <c r="GOY44" s="30"/>
      <c r="GOZ44" s="31"/>
      <c r="GPA44" s="30"/>
      <c r="GPB44" s="31"/>
      <c r="GPC44" s="30"/>
      <c r="GPD44" s="31"/>
      <c r="GPE44" s="30"/>
      <c r="GPF44" s="31"/>
      <c r="GPG44" s="30"/>
      <c r="GPH44" s="31"/>
      <c r="GPI44" s="30"/>
      <c r="GPJ44" s="31"/>
      <c r="GPK44" s="30"/>
      <c r="GPL44" s="31"/>
      <c r="GPM44" s="30"/>
      <c r="GPN44" s="31"/>
      <c r="GPO44" s="30"/>
      <c r="GPP44" s="31"/>
      <c r="GPQ44" s="30"/>
      <c r="GPR44" s="31"/>
      <c r="GPS44" s="30"/>
      <c r="GPT44" s="31"/>
      <c r="GPU44" s="30"/>
      <c r="GPV44" s="31"/>
      <c r="GPW44" s="30"/>
      <c r="GPX44" s="31"/>
      <c r="GPY44" s="30"/>
      <c r="GPZ44" s="31"/>
      <c r="GQA44" s="30"/>
      <c r="GQB44" s="31"/>
      <c r="GQC44" s="30"/>
      <c r="GQD44" s="31"/>
      <c r="GQE44" s="30"/>
      <c r="GQF44" s="31"/>
      <c r="GQG44" s="30"/>
      <c r="GQH44" s="31"/>
      <c r="GQI44" s="30"/>
      <c r="GQJ44" s="31"/>
      <c r="GQK44" s="30"/>
      <c r="GQL44" s="31"/>
      <c r="GQM44" s="30"/>
      <c r="GQN44" s="31"/>
      <c r="GQO44" s="30"/>
      <c r="GQP44" s="31"/>
      <c r="GQQ44" s="30"/>
      <c r="GQR44" s="31"/>
      <c r="GQS44" s="30"/>
      <c r="GQT44" s="31"/>
      <c r="GQU44" s="30"/>
      <c r="GQV44" s="31"/>
      <c r="GQW44" s="30"/>
      <c r="GQX44" s="31"/>
      <c r="GQY44" s="30"/>
      <c r="GQZ44" s="31"/>
      <c r="GRA44" s="30"/>
      <c r="GRB44" s="31"/>
      <c r="GRC44" s="30"/>
      <c r="GRD44" s="31"/>
      <c r="GRE44" s="30"/>
      <c r="GRF44" s="31"/>
      <c r="GRG44" s="30"/>
      <c r="GRH44" s="31"/>
      <c r="GRI44" s="30"/>
      <c r="GRJ44" s="31"/>
      <c r="GRK44" s="30"/>
      <c r="GRL44" s="31"/>
      <c r="GRM44" s="30"/>
      <c r="GRN44" s="31"/>
      <c r="GRO44" s="30"/>
      <c r="GRP44" s="31"/>
      <c r="GRQ44" s="30"/>
      <c r="GRR44" s="31"/>
      <c r="GRS44" s="30"/>
      <c r="GRT44" s="31"/>
      <c r="GRU44" s="30"/>
      <c r="GRV44" s="31"/>
      <c r="GRW44" s="30"/>
      <c r="GRX44" s="31"/>
      <c r="GRY44" s="30"/>
      <c r="GRZ44" s="31"/>
      <c r="GSA44" s="30"/>
      <c r="GSB44" s="31"/>
      <c r="GSC44" s="30"/>
      <c r="GSD44" s="31"/>
      <c r="GSE44" s="30"/>
      <c r="GSF44" s="31"/>
      <c r="GSG44" s="30"/>
      <c r="GSH44" s="31"/>
      <c r="GSI44" s="30"/>
      <c r="GSJ44" s="31"/>
      <c r="GSK44" s="30"/>
      <c r="GSL44" s="31"/>
      <c r="GSM44" s="30"/>
      <c r="GSN44" s="31"/>
      <c r="GSO44" s="30"/>
      <c r="GSP44" s="31"/>
      <c r="GSQ44" s="30"/>
      <c r="GSR44" s="31"/>
      <c r="GSS44" s="30"/>
      <c r="GST44" s="31"/>
      <c r="GSU44" s="30"/>
      <c r="GSV44" s="31"/>
      <c r="GSW44" s="30"/>
      <c r="GSX44" s="31"/>
      <c r="GSY44" s="30"/>
      <c r="GSZ44" s="31"/>
      <c r="GTA44" s="30"/>
      <c r="GTB44" s="31"/>
      <c r="GTC44" s="30"/>
      <c r="GTD44" s="31"/>
      <c r="GTE44" s="30"/>
      <c r="GTF44" s="31"/>
      <c r="GTG44" s="30"/>
      <c r="GTH44" s="31"/>
      <c r="GTI44" s="30"/>
      <c r="GTJ44" s="31"/>
      <c r="GTK44" s="30"/>
      <c r="GTL44" s="31"/>
      <c r="GTM44" s="30"/>
      <c r="GTN44" s="31"/>
      <c r="GTO44" s="30"/>
      <c r="GTP44" s="31"/>
      <c r="GTQ44" s="30"/>
      <c r="GTR44" s="31"/>
      <c r="GTS44" s="30"/>
      <c r="GTT44" s="31"/>
      <c r="GTU44" s="30"/>
      <c r="GTV44" s="31"/>
      <c r="GTW44" s="30"/>
      <c r="GTX44" s="31"/>
      <c r="GTY44" s="30"/>
      <c r="GTZ44" s="31"/>
      <c r="GUA44" s="30"/>
      <c r="GUB44" s="31"/>
      <c r="GUC44" s="30"/>
      <c r="GUD44" s="31"/>
      <c r="GUE44" s="30"/>
      <c r="GUF44" s="31"/>
      <c r="GUG44" s="30"/>
      <c r="GUH44" s="31"/>
      <c r="GUI44" s="30"/>
      <c r="GUJ44" s="31"/>
      <c r="GUK44" s="30"/>
      <c r="GUL44" s="31"/>
      <c r="GUM44" s="30"/>
      <c r="GUN44" s="31"/>
      <c r="GUO44" s="30"/>
      <c r="GUP44" s="31"/>
      <c r="GUQ44" s="30"/>
      <c r="GUR44" s="31"/>
      <c r="GUS44" s="30"/>
      <c r="GUT44" s="31"/>
      <c r="GUU44" s="30"/>
      <c r="GUV44" s="31"/>
      <c r="GUW44" s="30"/>
      <c r="GUX44" s="31"/>
      <c r="GUY44" s="30"/>
      <c r="GUZ44" s="31"/>
      <c r="GVA44" s="30"/>
      <c r="GVB44" s="31"/>
      <c r="GVC44" s="30"/>
      <c r="GVD44" s="31"/>
      <c r="GVE44" s="30"/>
      <c r="GVF44" s="31"/>
      <c r="GVG44" s="30"/>
      <c r="GVH44" s="31"/>
      <c r="GVI44" s="30"/>
      <c r="GVJ44" s="31"/>
      <c r="GVK44" s="30"/>
      <c r="GVL44" s="31"/>
      <c r="GVM44" s="30"/>
      <c r="GVN44" s="31"/>
      <c r="GVO44" s="30"/>
      <c r="GVP44" s="31"/>
      <c r="GVQ44" s="30"/>
      <c r="GVR44" s="31"/>
      <c r="GVS44" s="30"/>
      <c r="GVT44" s="31"/>
      <c r="GVU44" s="30"/>
      <c r="GVV44" s="31"/>
      <c r="GVW44" s="30"/>
      <c r="GVX44" s="31"/>
      <c r="GVY44" s="30"/>
      <c r="GVZ44" s="31"/>
      <c r="GWA44" s="30"/>
      <c r="GWB44" s="31"/>
      <c r="GWC44" s="30"/>
      <c r="GWD44" s="31"/>
      <c r="GWE44" s="30"/>
      <c r="GWF44" s="31"/>
      <c r="GWG44" s="30"/>
      <c r="GWH44" s="31"/>
      <c r="GWI44" s="30"/>
      <c r="GWJ44" s="31"/>
      <c r="GWK44" s="30"/>
      <c r="GWL44" s="31"/>
      <c r="GWM44" s="30"/>
      <c r="GWN44" s="31"/>
      <c r="GWO44" s="30"/>
      <c r="GWP44" s="31"/>
      <c r="GWQ44" s="30"/>
      <c r="GWR44" s="31"/>
      <c r="GWS44" s="30"/>
      <c r="GWT44" s="31"/>
      <c r="GWU44" s="30"/>
      <c r="GWV44" s="31"/>
      <c r="GWW44" s="30"/>
      <c r="GWX44" s="31"/>
      <c r="GWY44" s="30"/>
      <c r="GWZ44" s="31"/>
      <c r="GXA44" s="30"/>
      <c r="GXB44" s="31"/>
      <c r="GXC44" s="30"/>
      <c r="GXD44" s="31"/>
      <c r="GXE44" s="30"/>
      <c r="GXF44" s="31"/>
      <c r="GXG44" s="30"/>
      <c r="GXH44" s="31"/>
      <c r="GXI44" s="30"/>
      <c r="GXJ44" s="31"/>
      <c r="GXK44" s="30"/>
      <c r="GXL44" s="31"/>
      <c r="GXM44" s="30"/>
      <c r="GXN44" s="31"/>
      <c r="GXO44" s="30"/>
      <c r="GXP44" s="31"/>
      <c r="GXQ44" s="30"/>
      <c r="GXR44" s="31"/>
      <c r="GXS44" s="30"/>
      <c r="GXT44" s="31"/>
      <c r="GXU44" s="30"/>
      <c r="GXV44" s="31"/>
      <c r="GXW44" s="30"/>
      <c r="GXX44" s="31"/>
      <c r="GXY44" s="30"/>
      <c r="GXZ44" s="31"/>
      <c r="GYA44" s="30"/>
      <c r="GYB44" s="31"/>
      <c r="GYC44" s="30"/>
      <c r="GYD44" s="31"/>
      <c r="GYE44" s="30"/>
      <c r="GYF44" s="31"/>
      <c r="GYG44" s="30"/>
      <c r="GYH44" s="31"/>
      <c r="GYI44" s="30"/>
      <c r="GYJ44" s="31"/>
      <c r="GYK44" s="30"/>
      <c r="GYL44" s="31"/>
      <c r="GYM44" s="30"/>
      <c r="GYN44" s="31"/>
      <c r="GYO44" s="30"/>
      <c r="GYP44" s="31"/>
      <c r="GYQ44" s="30"/>
      <c r="GYR44" s="31"/>
      <c r="GYS44" s="30"/>
      <c r="GYT44" s="31"/>
      <c r="GYU44" s="30"/>
      <c r="GYV44" s="31"/>
      <c r="GYW44" s="30"/>
      <c r="GYX44" s="31"/>
      <c r="GYY44" s="30"/>
      <c r="GYZ44" s="31"/>
      <c r="GZA44" s="30"/>
      <c r="GZB44" s="31"/>
      <c r="GZC44" s="30"/>
      <c r="GZD44" s="31"/>
      <c r="GZE44" s="30"/>
      <c r="GZF44" s="31"/>
      <c r="GZG44" s="30"/>
      <c r="GZH44" s="31"/>
      <c r="GZI44" s="30"/>
      <c r="GZJ44" s="31"/>
      <c r="GZK44" s="30"/>
      <c r="GZL44" s="31"/>
      <c r="GZM44" s="30"/>
      <c r="GZN44" s="31"/>
      <c r="GZO44" s="30"/>
      <c r="GZP44" s="31"/>
      <c r="GZQ44" s="30"/>
      <c r="GZR44" s="31"/>
      <c r="GZS44" s="30"/>
      <c r="GZT44" s="31"/>
      <c r="GZU44" s="30"/>
      <c r="GZV44" s="31"/>
      <c r="GZW44" s="30"/>
      <c r="GZX44" s="31"/>
      <c r="GZY44" s="30"/>
      <c r="GZZ44" s="31"/>
      <c r="HAA44" s="30"/>
      <c r="HAB44" s="31"/>
      <c r="HAC44" s="30"/>
      <c r="HAD44" s="31"/>
      <c r="HAE44" s="30"/>
      <c r="HAF44" s="31"/>
      <c r="HAG44" s="30"/>
      <c r="HAH44" s="31"/>
      <c r="HAI44" s="30"/>
      <c r="HAJ44" s="31"/>
      <c r="HAK44" s="30"/>
      <c r="HAL44" s="31"/>
      <c r="HAM44" s="30"/>
      <c r="HAN44" s="31"/>
      <c r="HAO44" s="30"/>
      <c r="HAP44" s="31"/>
      <c r="HAQ44" s="30"/>
      <c r="HAR44" s="31"/>
      <c r="HAS44" s="30"/>
      <c r="HAT44" s="31"/>
      <c r="HAU44" s="30"/>
      <c r="HAV44" s="31"/>
      <c r="HAW44" s="30"/>
      <c r="HAX44" s="31"/>
      <c r="HAY44" s="30"/>
      <c r="HAZ44" s="31"/>
      <c r="HBA44" s="30"/>
      <c r="HBB44" s="31"/>
      <c r="HBC44" s="30"/>
      <c r="HBD44" s="31"/>
      <c r="HBE44" s="30"/>
      <c r="HBF44" s="31"/>
      <c r="HBG44" s="30"/>
      <c r="HBH44" s="31"/>
      <c r="HBI44" s="30"/>
      <c r="HBJ44" s="31"/>
      <c r="HBK44" s="30"/>
      <c r="HBL44" s="31"/>
      <c r="HBM44" s="30"/>
      <c r="HBN44" s="31"/>
      <c r="HBO44" s="30"/>
      <c r="HBP44" s="31"/>
      <c r="HBQ44" s="30"/>
      <c r="HBR44" s="31"/>
      <c r="HBS44" s="30"/>
      <c r="HBT44" s="31"/>
      <c r="HBU44" s="30"/>
      <c r="HBV44" s="31"/>
      <c r="HBW44" s="30"/>
      <c r="HBX44" s="31"/>
      <c r="HBY44" s="30"/>
      <c r="HBZ44" s="31"/>
      <c r="HCA44" s="30"/>
      <c r="HCB44" s="31"/>
      <c r="HCC44" s="30"/>
      <c r="HCD44" s="31"/>
      <c r="HCE44" s="30"/>
      <c r="HCF44" s="31"/>
      <c r="HCG44" s="30"/>
      <c r="HCH44" s="31"/>
      <c r="HCI44" s="30"/>
      <c r="HCJ44" s="31"/>
      <c r="HCK44" s="30"/>
      <c r="HCL44" s="31"/>
      <c r="HCM44" s="30"/>
      <c r="HCN44" s="31"/>
      <c r="HCO44" s="30"/>
      <c r="HCP44" s="31"/>
      <c r="HCQ44" s="30"/>
      <c r="HCR44" s="31"/>
      <c r="HCS44" s="30"/>
      <c r="HCT44" s="31"/>
      <c r="HCU44" s="30"/>
      <c r="HCV44" s="31"/>
      <c r="HCW44" s="30"/>
      <c r="HCX44" s="31"/>
      <c r="HCY44" s="30"/>
      <c r="HCZ44" s="31"/>
      <c r="HDA44" s="30"/>
      <c r="HDB44" s="31"/>
      <c r="HDC44" s="30"/>
      <c r="HDD44" s="31"/>
      <c r="HDE44" s="30"/>
      <c r="HDF44" s="31"/>
      <c r="HDG44" s="30"/>
      <c r="HDH44" s="31"/>
      <c r="HDI44" s="30"/>
      <c r="HDJ44" s="31"/>
      <c r="HDK44" s="30"/>
      <c r="HDL44" s="31"/>
      <c r="HDM44" s="30"/>
      <c r="HDN44" s="31"/>
      <c r="HDO44" s="30"/>
      <c r="HDP44" s="31"/>
      <c r="HDQ44" s="30"/>
      <c r="HDR44" s="31"/>
      <c r="HDS44" s="30"/>
      <c r="HDT44" s="31"/>
      <c r="HDU44" s="30"/>
      <c r="HDV44" s="31"/>
      <c r="HDW44" s="30"/>
      <c r="HDX44" s="31"/>
      <c r="HDY44" s="30"/>
      <c r="HDZ44" s="31"/>
      <c r="HEA44" s="30"/>
      <c r="HEB44" s="31"/>
      <c r="HEC44" s="30"/>
      <c r="HED44" s="31"/>
      <c r="HEE44" s="30"/>
      <c r="HEF44" s="31"/>
      <c r="HEG44" s="30"/>
      <c r="HEH44" s="31"/>
      <c r="HEI44" s="30"/>
      <c r="HEJ44" s="31"/>
      <c r="HEK44" s="30"/>
      <c r="HEL44" s="31"/>
      <c r="HEM44" s="30"/>
      <c r="HEN44" s="31"/>
      <c r="HEO44" s="30"/>
      <c r="HEP44" s="31"/>
      <c r="HEQ44" s="30"/>
      <c r="HER44" s="31"/>
      <c r="HES44" s="30"/>
      <c r="HET44" s="31"/>
      <c r="HEU44" s="30"/>
      <c r="HEV44" s="31"/>
      <c r="HEW44" s="30"/>
      <c r="HEX44" s="31"/>
      <c r="HEY44" s="30"/>
      <c r="HEZ44" s="31"/>
      <c r="HFA44" s="30"/>
      <c r="HFB44" s="31"/>
      <c r="HFC44" s="30"/>
      <c r="HFD44" s="31"/>
      <c r="HFE44" s="30"/>
      <c r="HFF44" s="31"/>
      <c r="HFG44" s="30"/>
      <c r="HFH44" s="31"/>
      <c r="HFI44" s="30"/>
      <c r="HFJ44" s="31"/>
      <c r="HFK44" s="30"/>
      <c r="HFL44" s="31"/>
      <c r="HFM44" s="30"/>
      <c r="HFN44" s="31"/>
      <c r="HFO44" s="30"/>
      <c r="HFP44" s="31"/>
      <c r="HFQ44" s="30"/>
      <c r="HFR44" s="31"/>
      <c r="HFS44" s="30"/>
      <c r="HFT44" s="31"/>
      <c r="HFU44" s="30"/>
      <c r="HFV44" s="31"/>
      <c r="HFW44" s="30"/>
      <c r="HFX44" s="31"/>
      <c r="HFY44" s="30"/>
      <c r="HFZ44" s="31"/>
      <c r="HGA44" s="30"/>
      <c r="HGB44" s="31"/>
      <c r="HGC44" s="30"/>
      <c r="HGD44" s="31"/>
      <c r="HGE44" s="30"/>
      <c r="HGF44" s="31"/>
      <c r="HGG44" s="30"/>
      <c r="HGH44" s="31"/>
      <c r="HGI44" s="30"/>
      <c r="HGJ44" s="31"/>
      <c r="HGK44" s="30"/>
      <c r="HGL44" s="31"/>
      <c r="HGM44" s="30"/>
      <c r="HGN44" s="31"/>
      <c r="HGO44" s="30"/>
      <c r="HGP44" s="31"/>
      <c r="HGQ44" s="30"/>
      <c r="HGR44" s="31"/>
      <c r="HGS44" s="30"/>
      <c r="HGT44" s="31"/>
      <c r="HGU44" s="30"/>
      <c r="HGV44" s="31"/>
      <c r="HGW44" s="30"/>
      <c r="HGX44" s="31"/>
      <c r="HGY44" s="30"/>
      <c r="HGZ44" s="31"/>
      <c r="HHA44" s="30"/>
      <c r="HHB44" s="31"/>
      <c r="HHC44" s="30"/>
      <c r="HHD44" s="31"/>
      <c r="HHE44" s="30"/>
      <c r="HHF44" s="31"/>
      <c r="HHG44" s="30"/>
      <c r="HHH44" s="31"/>
      <c r="HHI44" s="30"/>
      <c r="HHJ44" s="31"/>
      <c r="HHK44" s="30"/>
      <c r="HHL44" s="31"/>
      <c r="HHM44" s="30"/>
      <c r="HHN44" s="31"/>
      <c r="HHO44" s="30"/>
      <c r="HHP44" s="31"/>
      <c r="HHQ44" s="30"/>
      <c r="HHR44" s="31"/>
      <c r="HHS44" s="30"/>
      <c r="HHT44" s="31"/>
      <c r="HHU44" s="30"/>
      <c r="HHV44" s="31"/>
      <c r="HHW44" s="30"/>
      <c r="HHX44" s="31"/>
      <c r="HHY44" s="30"/>
      <c r="HHZ44" s="31"/>
      <c r="HIA44" s="30"/>
      <c r="HIB44" s="31"/>
      <c r="HIC44" s="30"/>
      <c r="HID44" s="31"/>
      <c r="HIE44" s="30"/>
      <c r="HIF44" s="31"/>
      <c r="HIG44" s="30"/>
      <c r="HIH44" s="31"/>
      <c r="HII44" s="30"/>
      <c r="HIJ44" s="31"/>
      <c r="HIK44" s="30"/>
      <c r="HIL44" s="31"/>
      <c r="HIM44" s="30"/>
      <c r="HIN44" s="31"/>
      <c r="HIO44" s="30"/>
      <c r="HIP44" s="31"/>
      <c r="HIQ44" s="30"/>
      <c r="HIR44" s="31"/>
      <c r="HIS44" s="30"/>
      <c r="HIT44" s="31"/>
      <c r="HIU44" s="30"/>
      <c r="HIV44" s="31"/>
      <c r="HIW44" s="30"/>
      <c r="HIX44" s="31"/>
      <c r="HIY44" s="30"/>
      <c r="HIZ44" s="31"/>
      <c r="HJA44" s="30"/>
      <c r="HJB44" s="31"/>
      <c r="HJC44" s="30"/>
      <c r="HJD44" s="31"/>
      <c r="HJE44" s="30"/>
      <c r="HJF44" s="31"/>
      <c r="HJG44" s="30"/>
      <c r="HJH44" s="31"/>
      <c r="HJI44" s="30"/>
      <c r="HJJ44" s="31"/>
      <c r="HJK44" s="30"/>
      <c r="HJL44" s="31"/>
      <c r="HJM44" s="30"/>
      <c r="HJN44" s="31"/>
      <c r="HJO44" s="30"/>
      <c r="HJP44" s="31"/>
      <c r="HJQ44" s="30"/>
      <c r="HJR44" s="31"/>
      <c r="HJS44" s="30"/>
      <c r="HJT44" s="31"/>
      <c r="HJU44" s="30"/>
      <c r="HJV44" s="31"/>
      <c r="HJW44" s="30"/>
      <c r="HJX44" s="31"/>
      <c r="HJY44" s="30"/>
      <c r="HJZ44" s="31"/>
      <c r="HKA44" s="30"/>
      <c r="HKB44" s="31"/>
      <c r="HKC44" s="30"/>
      <c r="HKD44" s="31"/>
      <c r="HKE44" s="30"/>
      <c r="HKF44" s="31"/>
      <c r="HKG44" s="30"/>
      <c r="HKH44" s="31"/>
      <c r="HKI44" s="30"/>
      <c r="HKJ44" s="31"/>
      <c r="HKK44" s="30"/>
      <c r="HKL44" s="31"/>
      <c r="HKM44" s="30"/>
      <c r="HKN44" s="31"/>
      <c r="HKO44" s="30"/>
      <c r="HKP44" s="31"/>
      <c r="HKQ44" s="30"/>
      <c r="HKR44" s="31"/>
      <c r="HKS44" s="30"/>
      <c r="HKT44" s="31"/>
      <c r="HKU44" s="30"/>
      <c r="HKV44" s="31"/>
      <c r="HKW44" s="30"/>
      <c r="HKX44" s="31"/>
      <c r="HKY44" s="30"/>
      <c r="HKZ44" s="31"/>
      <c r="HLA44" s="30"/>
      <c r="HLB44" s="31"/>
      <c r="HLC44" s="30"/>
      <c r="HLD44" s="31"/>
      <c r="HLE44" s="30"/>
      <c r="HLF44" s="31"/>
      <c r="HLG44" s="30"/>
      <c r="HLH44" s="31"/>
      <c r="HLI44" s="30"/>
      <c r="HLJ44" s="31"/>
      <c r="HLK44" s="30"/>
      <c r="HLL44" s="31"/>
      <c r="HLM44" s="30"/>
      <c r="HLN44" s="31"/>
      <c r="HLO44" s="30"/>
      <c r="HLP44" s="31"/>
      <c r="HLQ44" s="30"/>
      <c r="HLR44" s="31"/>
      <c r="HLS44" s="30"/>
      <c r="HLT44" s="31"/>
      <c r="HLU44" s="30"/>
      <c r="HLV44" s="31"/>
      <c r="HLW44" s="30"/>
      <c r="HLX44" s="31"/>
      <c r="HLY44" s="30"/>
      <c r="HLZ44" s="31"/>
      <c r="HMA44" s="30"/>
      <c r="HMB44" s="31"/>
      <c r="HMC44" s="30"/>
      <c r="HMD44" s="31"/>
      <c r="HME44" s="30"/>
      <c r="HMF44" s="31"/>
      <c r="HMG44" s="30"/>
      <c r="HMH44" s="31"/>
      <c r="HMI44" s="30"/>
      <c r="HMJ44" s="31"/>
      <c r="HMK44" s="30"/>
      <c r="HML44" s="31"/>
      <c r="HMM44" s="30"/>
      <c r="HMN44" s="31"/>
      <c r="HMO44" s="30"/>
      <c r="HMP44" s="31"/>
      <c r="HMQ44" s="30"/>
      <c r="HMR44" s="31"/>
      <c r="HMS44" s="30"/>
      <c r="HMT44" s="31"/>
      <c r="HMU44" s="30"/>
      <c r="HMV44" s="31"/>
      <c r="HMW44" s="30"/>
      <c r="HMX44" s="31"/>
      <c r="HMY44" s="30"/>
      <c r="HMZ44" s="31"/>
      <c r="HNA44" s="30"/>
      <c r="HNB44" s="31"/>
      <c r="HNC44" s="30"/>
      <c r="HND44" s="31"/>
      <c r="HNE44" s="30"/>
      <c r="HNF44" s="31"/>
      <c r="HNG44" s="30"/>
      <c r="HNH44" s="31"/>
      <c r="HNI44" s="30"/>
      <c r="HNJ44" s="31"/>
      <c r="HNK44" s="30"/>
      <c r="HNL44" s="31"/>
      <c r="HNM44" s="30"/>
      <c r="HNN44" s="31"/>
      <c r="HNO44" s="30"/>
      <c r="HNP44" s="31"/>
      <c r="HNQ44" s="30"/>
      <c r="HNR44" s="31"/>
      <c r="HNS44" s="30"/>
      <c r="HNT44" s="31"/>
      <c r="HNU44" s="30"/>
      <c r="HNV44" s="31"/>
      <c r="HNW44" s="30"/>
      <c r="HNX44" s="31"/>
      <c r="HNY44" s="30"/>
      <c r="HNZ44" s="31"/>
      <c r="HOA44" s="30"/>
      <c r="HOB44" s="31"/>
      <c r="HOC44" s="30"/>
      <c r="HOD44" s="31"/>
      <c r="HOE44" s="30"/>
      <c r="HOF44" s="31"/>
      <c r="HOG44" s="30"/>
      <c r="HOH44" s="31"/>
      <c r="HOI44" s="30"/>
      <c r="HOJ44" s="31"/>
      <c r="HOK44" s="30"/>
      <c r="HOL44" s="31"/>
      <c r="HOM44" s="30"/>
      <c r="HON44" s="31"/>
      <c r="HOO44" s="30"/>
      <c r="HOP44" s="31"/>
      <c r="HOQ44" s="30"/>
      <c r="HOR44" s="31"/>
      <c r="HOS44" s="30"/>
      <c r="HOT44" s="31"/>
      <c r="HOU44" s="30"/>
      <c r="HOV44" s="31"/>
      <c r="HOW44" s="30"/>
      <c r="HOX44" s="31"/>
      <c r="HOY44" s="30"/>
      <c r="HOZ44" s="31"/>
      <c r="HPA44" s="30"/>
      <c r="HPB44" s="31"/>
      <c r="HPC44" s="30"/>
      <c r="HPD44" s="31"/>
      <c r="HPE44" s="30"/>
      <c r="HPF44" s="31"/>
      <c r="HPG44" s="30"/>
      <c r="HPH44" s="31"/>
      <c r="HPI44" s="30"/>
      <c r="HPJ44" s="31"/>
      <c r="HPK44" s="30"/>
      <c r="HPL44" s="31"/>
      <c r="HPM44" s="30"/>
      <c r="HPN44" s="31"/>
      <c r="HPO44" s="30"/>
      <c r="HPP44" s="31"/>
      <c r="HPQ44" s="30"/>
      <c r="HPR44" s="31"/>
      <c r="HPS44" s="30"/>
      <c r="HPT44" s="31"/>
      <c r="HPU44" s="30"/>
      <c r="HPV44" s="31"/>
      <c r="HPW44" s="30"/>
      <c r="HPX44" s="31"/>
      <c r="HPY44" s="30"/>
      <c r="HPZ44" s="31"/>
      <c r="HQA44" s="30"/>
      <c r="HQB44" s="31"/>
      <c r="HQC44" s="30"/>
      <c r="HQD44" s="31"/>
      <c r="HQE44" s="30"/>
      <c r="HQF44" s="31"/>
      <c r="HQG44" s="30"/>
      <c r="HQH44" s="31"/>
      <c r="HQI44" s="30"/>
      <c r="HQJ44" s="31"/>
      <c r="HQK44" s="30"/>
      <c r="HQL44" s="31"/>
      <c r="HQM44" s="30"/>
      <c r="HQN44" s="31"/>
      <c r="HQO44" s="30"/>
      <c r="HQP44" s="31"/>
      <c r="HQQ44" s="30"/>
      <c r="HQR44" s="31"/>
      <c r="HQS44" s="30"/>
      <c r="HQT44" s="31"/>
      <c r="HQU44" s="30"/>
      <c r="HQV44" s="31"/>
      <c r="HQW44" s="30"/>
      <c r="HQX44" s="31"/>
      <c r="HQY44" s="30"/>
      <c r="HQZ44" s="31"/>
      <c r="HRA44" s="30"/>
      <c r="HRB44" s="31"/>
      <c r="HRC44" s="30"/>
      <c r="HRD44" s="31"/>
      <c r="HRE44" s="30"/>
      <c r="HRF44" s="31"/>
      <c r="HRG44" s="30"/>
      <c r="HRH44" s="31"/>
      <c r="HRI44" s="30"/>
      <c r="HRJ44" s="31"/>
      <c r="HRK44" s="30"/>
      <c r="HRL44" s="31"/>
      <c r="HRM44" s="30"/>
      <c r="HRN44" s="31"/>
      <c r="HRO44" s="30"/>
      <c r="HRP44" s="31"/>
      <c r="HRQ44" s="30"/>
      <c r="HRR44" s="31"/>
      <c r="HRS44" s="30"/>
      <c r="HRT44" s="31"/>
      <c r="HRU44" s="30"/>
      <c r="HRV44" s="31"/>
      <c r="HRW44" s="30"/>
      <c r="HRX44" s="31"/>
      <c r="HRY44" s="30"/>
      <c r="HRZ44" s="31"/>
      <c r="HSA44" s="30"/>
      <c r="HSB44" s="31"/>
      <c r="HSC44" s="30"/>
      <c r="HSD44" s="31"/>
      <c r="HSE44" s="30"/>
      <c r="HSF44" s="31"/>
      <c r="HSG44" s="30"/>
      <c r="HSH44" s="31"/>
      <c r="HSI44" s="30"/>
      <c r="HSJ44" s="31"/>
      <c r="HSK44" s="30"/>
      <c r="HSL44" s="31"/>
      <c r="HSM44" s="30"/>
      <c r="HSN44" s="31"/>
      <c r="HSO44" s="30"/>
      <c r="HSP44" s="31"/>
      <c r="HSQ44" s="30"/>
      <c r="HSR44" s="31"/>
      <c r="HSS44" s="30"/>
      <c r="HST44" s="31"/>
      <c r="HSU44" s="30"/>
      <c r="HSV44" s="31"/>
      <c r="HSW44" s="30"/>
      <c r="HSX44" s="31"/>
      <c r="HSY44" s="30"/>
      <c r="HSZ44" s="31"/>
      <c r="HTA44" s="30"/>
      <c r="HTB44" s="31"/>
      <c r="HTC44" s="30"/>
      <c r="HTD44" s="31"/>
      <c r="HTE44" s="30"/>
      <c r="HTF44" s="31"/>
      <c r="HTG44" s="30"/>
      <c r="HTH44" s="31"/>
      <c r="HTI44" s="30"/>
      <c r="HTJ44" s="31"/>
      <c r="HTK44" s="30"/>
      <c r="HTL44" s="31"/>
      <c r="HTM44" s="30"/>
      <c r="HTN44" s="31"/>
      <c r="HTO44" s="30"/>
      <c r="HTP44" s="31"/>
      <c r="HTQ44" s="30"/>
      <c r="HTR44" s="31"/>
      <c r="HTS44" s="30"/>
      <c r="HTT44" s="31"/>
      <c r="HTU44" s="30"/>
      <c r="HTV44" s="31"/>
      <c r="HTW44" s="30"/>
      <c r="HTX44" s="31"/>
      <c r="HTY44" s="30"/>
      <c r="HTZ44" s="31"/>
      <c r="HUA44" s="30"/>
      <c r="HUB44" s="31"/>
      <c r="HUC44" s="30"/>
      <c r="HUD44" s="31"/>
      <c r="HUE44" s="30"/>
      <c r="HUF44" s="31"/>
      <c r="HUG44" s="30"/>
      <c r="HUH44" s="31"/>
      <c r="HUI44" s="30"/>
      <c r="HUJ44" s="31"/>
      <c r="HUK44" s="30"/>
      <c r="HUL44" s="31"/>
      <c r="HUM44" s="30"/>
      <c r="HUN44" s="31"/>
      <c r="HUO44" s="30"/>
      <c r="HUP44" s="31"/>
      <c r="HUQ44" s="30"/>
      <c r="HUR44" s="31"/>
      <c r="HUS44" s="30"/>
      <c r="HUT44" s="31"/>
      <c r="HUU44" s="30"/>
      <c r="HUV44" s="31"/>
      <c r="HUW44" s="30"/>
      <c r="HUX44" s="31"/>
      <c r="HUY44" s="30"/>
      <c r="HUZ44" s="31"/>
      <c r="HVA44" s="30"/>
      <c r="HVB44" s="31"/>
      <c r="HVC44" s="30"/>
      <c r="HVD44" s="31"/>
      <c r="HVE44" s="30"/>
      <c r="HVF44" s="31"/>
      <c r="HVG44" s="30"/>
      <c r="HVH44" s="31"/>
      <c r="HVI44" s="30"/>
      <c r="HVJ44" s="31"/>
      <c r="HVK44" s="30"/>
      <c r="HVL44" s="31"/>
      <c r="HVM44" s="30"/>
      <c r="HVN44" s="31"/>
      <c r="HVO44" s="30"/>
      <c r="HVP44" s="31"/>
      <c r="HVQ44" s="30"/>
      <c r="HVR44" s="31"/>
      <c r="HVS44" s="30"/>
      <c r="HVT44" s="31"/>
      <c r="HVU44" s="30"/>
      <c r="HVV44" s="31"/>
      <c r="HVW44" s="30"/>
      <c r="HVX44" s="31"/>
      <c r="HVY44" s="30"/>
      <c r="HVZ44" s="31"/>
      <c r="HWA44" s="30"/>
      <c r="HWB44" s="31"/>
      <c r="HWC44" s="30"/>
      <c r="HWD44" s="31"/>
      <c r="HWE44" s="30"/>
      <c r="HWF44" s="31"/>
      <c r="HWG44" s="30"/>
      <c r="HWH44" s="31"/>
      <c r="HWI44" s="30"/>
      <c r="HWJ44" s="31"/>
      <c r="HWK44" s="30"/>
      <c r="HWL44" s="31"/>
      <c r="HWM44" s="30"/>
      <c r="HWN44" s="31"/>
      <c r="HWO44" s="30"/>
      <c r="HWP44" s="31"/>
      <c r="HWQ44" s="30"/>
      <c r="HWR44" s="31"/>
      <c r="HWS44" s="30"/>
      <c r="HWT44" s="31"/>
      <c r="HWU44" s="30"/>
      <c r="HWV44" s="31"/>
      <c r="HWW44" s="30"/>
      <c r="HWX44" s="31"/>
      <c r="HWY44" s="30"/>
      <c r="HWZ44" s="31"/>
      <c r="HXA44" s="30"/>
      <c r="HXB44" s="31"/>
      <c r="HXC44" s="30"/>
      <c r="HXD44" s="31"/>
      <c r="HXE44" s="30"/>
      <c r="HXF44" s="31"/>
      <c r="HXG44" s="30"/>
      <c r="HXH44" s="31"/>
      <c r="HXI44" s="30"/>
      <c r="HXJ44" s="31"/>
      <c r="HXK44" s="30"/>
      <c r="HXL44" s="31"/>
      <c r="HXM44" s="30"/>
      <c r="HXN44" s="31"/>
      <c r="HXO44" s="30"/>
      <c r="HXP44" s="31"/>
      <c r="HXQ44" s="30"/>
      <c r="HXR44" s="31"/>
      <c r="HXS44" s="30"/>
      <c r="HXT44" s="31"/>
      <c r="HXU44" s="30"/>
      <c r="HXV44" s="31"/>
      <c r="HXW44" s="30"/>
      <c r="HXX44" s="31"/>
      <c r="HXY44" s="30"/>
      <c r="HXZ44" s="31"/>
      <c r="HYA44" s="30"/>
      <c r="HYB44" s="31"/>
      <c r="HYC44" s="30"/>
      <c r="HYD44" s="31"/>
      <c r="HYE44" s="30"/>
      <c r="HYF44" s="31"/>
      <c r="HYG44" s="30"/>
      <c r="HYH44" s="31"/>
      <c r="HYI44" s="30"/>
      <c r="HYJ44" s="31"/>
      <c r="HYK44" s="30"/>
      <c r="HYL44" s="31"/>
      <c r="HYM44" s="30"/>
      <c r="HYN44" s="31"/>
      <c r="HYO44" s="30"/>
      <c r="HYP44" s="31"/>
      <c r="HYQ44" s="30"/>
      <c r="HYR44" s="31"/>
      <c r="HYS44" s="30"/>
      <c r="HYT44" s="31"/>
      <c r="HYU44" s="30"/>
      <c r="HYV44" s="31"/>
      <c r="HYW44" s="30"/>
      <c r="HYX44" s="31"/>
      <c r="HYY44" s="30"/>
      <c r="HYZ44" s="31"/>
      <c r="HZA44" s="30"/>
      <c r="HZB44" s="31"/>
      <c r="HZC44" s="30"/>
      <c r="HZD44" s="31"/>
      <c r="HZE44" s="30"/>
      <c r="HZF44" s="31"/>
      <c r="HZG44" s="30"/>
      <c r="HZH44" s="31"/>
      <c r="HZI44" s="30"/>
      <c r="HZJ44" s="31"/>
      <c r="HZK44" s="30"/>
      <c r="HZL44" s="31"/>
      <c r="HZM44" s="30"/>
      <c r="HZN44" s="31"/>
      <c r="HZO44" s="30"/>
      <c r="HZP44" s="31"/>
      <c r="HZQ44" s="30"/>
      <c r="HZR44" s="31"/>
      <c r="HZS44" s="30"/>
      <c r="HZT44" s="31"/>
      <c r="HZU44" s="30"/>
      <c r="HZV44" s="31"/>
      <c r="HZW44" s="30"/>
      <c r="HZX44" s="31"/>
      <c r="HZY44" s="30"/>
      <c r="HZZ44" s="31"/>
      <c r="IAA44" s="30"/>
      <c r="IAB44" s="31"/>
      <c r="IAC44" s="30"/>
      <c r="IAD44" s="31"/>
      <c r="IAE44" s="30"/>
      <c r="IAF44" s="31"/>
      <c r="IAG44" s="30"/>
      <c r="IAH44" s="31"/>
      <c r="IAI44" s="30"/>
      <c r="IAJ44" s="31"/>
      <c r="IAK44" s="30"/>
      <c r="IAL44" s="31"/>
      <c r="IAM44" s="30"/>
      <c r="IAN44" s="31"/>
      <c r="IAO44" s="30"/>
      <c r="IAP44" s="31"/>
      <c r="IAQ44" s="30"/>
      <c r="IAR44" s="31"/>
      <c r="IAS44" s="30"/>
      <c r="IAT44" s="31"/>
      <c r="IAU44" s="30"/>
      <c r="IAV44" s="31"/>
      <c r="IAW44" s="30"/>
      <c r="IAX44" s="31"/>
      <c r="IAY44" s="30"/>
      <c r="IAZ44" s="31"/>
      <c r="IBA44" s="30"/>
      <c r="IBB44" s="31"/>
      <c r="IBC44" s="30"/>
      <c r="IBD44" s="31"/>
      <c r="IBE44" s="30"/>
      <c r="IBF44" s="31"/>
      <c r="IBG44" s="30"/>
      <c r="IBH44" s="31"/>
      <c r="IBI44" s="30"/>
      <c r="IBJ44" s="31"/>
      <c r="IBK44" s="30"/>
      <c r="IBL44" s="31"/>
      <c r="IBM44" s="30"/>
      <c r="IBN44" s="31"/>
      <c r="IBO44" s="30"/>
      <c r="IBP44" s="31"/>
      <c r="IBQ44" s="30"/>
      <c r="IBR44" s="31"/>
      <c r="IBS44" s="30"/>
      <c r="IBT44" s="31"/>
      <c r="IBU44" s="30"/>
      <c r="IBV44" s="31"/>
      <c r="IBW44" s="30"/>
      <c r="IBX44" s="31"/>
      <c r="IBY44" s="30"/>
      <c r="IBZ44" s="31"/>
      <c r="ICA44" s="30"/>
      <c r="ICB44" s="31"/>
      <c r="ICC44" s="30"/>
      <c r="ICD44" s="31"/>
      <c r="ICE44" s="30"/>
      <c r="ICF44" s="31"/>
      <c r="ICG44" s="30"/>
      <c r="ICH44" s="31"/>
      <c r="ICI44" s="30"/>
      <c r="ICJ44" s="31"/>
      <c r="ICK44" s="30"/>
      <c r="ICL44" s="31"/>
      <c r="ICM44" s="30"/>
      <c r="ICN44" s="31"/>
      <c r="ICO44" s="30"/>
      <c r="ICP44" s="31"/>
      <c r="ICQ44" s="30"/>
      <c r="ICR44" s="31"/>
      <c r="ICS44" s="30"/>
      <c r="ICT44" s="31"/>
      <c r="ICU44" s="30"/>
      <c r="ICV44" s="31"/>
      <c r="ICW44" s="30"/>
      <c r="ICX44" s="31"/>
      <c r="ICY44" s="30"/>
      <c r="ICZ44" s="31"/>
      <c r="IDA44" s="30"/>
      <c r="IDB44" s="31"/>
      <c r="IDC44" s="30"/>
      <c r="IDD44" s="31"/>
      <c r="IDE44" s="30"/>
      <c r="IDF44" s="31"/>
      <c r="IDG44" s="30"/>
      <c r="IDH44" s="31"/>
      <c r="IDI44" s="30"/>
      <c r="IDJ44" s="31"/>
      <c r="IDK44" s="30"/>
      <c r="IDL44" s="31"/>
      <c r="IDM44" s="30"/>
      <c r="IDN44" s="31"/>
      <c r="IDO44" s="30"/>
      <c r="IDP44" s="31"/>
      <c r="IDQ44" s="30"/>
      <c r="IDR44" s="31"/>
      <c r="IDS44" s="30"/>
      <c r="IDT44" s="31"/>
      <c r="IDU44" s="30"/>
      <c r="IDV44" s="31"/>
      <c r="IDW44" s="30"/>
      <c r="IDX44" s="31"/>
      <c r="IDY44" s="30"/>
      <c r="IDZ44" s="31"/>
      <c r="IEA44" s="30"/>
      <c r="IEB44" s="31"/>
      <c r="IEC44" s="30"/>
      <c r="IED44" s="31"/>
      <c r="IEE44" s="30"/>
      <c r="IEF44" s="31"/>
      <c r="IEG44" s="30"/>
      <c r="IEH44" s="31"/>
      <c r="IEI44" s="30"/>
      <c r="IEJ44" s="31"/>
      <c r="IEK44" s="30"/>
      <c r="IEL44" s="31"/>
      <c r="IEM44" s="30"/>
      <c r="IEN44" s="31"/>
      <c r="IEO44" s="30"/>
      <c r="IEP44" s="31"/>
      <c r="IEQ44" s="30"/>
      <c r="IER44" s="31"/>
      <c r="IES44" s="30"/>
      <c r="IET44" s="31"/>
      <c r="IEU44" s="30"/>
      <c r="IEV44" s="31"/>
      <c r="IEW44" s="30"/>
      <c r="IEX44" s="31"/>
      <c r="IEY44" s="30"/>
      <c r="IEZ44" s="31"/>
      <c r="IFA44" s="30"/>
      <c r="IFB44" s="31"/>
      <c r="IFC44" s="30"/>
      <c r="IFD44" s="31"/>
      <c r="IFE44" s="30"/>
      <c r="IFF44" s="31"/>
      <c r="IFG44" s="30"/>
      <c r="IFH44" s="31"/>
      <c r="IFI44" s="30"/>
      <c r="IFJ44" s="31"/>
      <c r="IFK44" s="30"/>
      <c r="IFL44" s="31"/>
      <c r="IFM44" s="30"/>
      <c r="IFN44" s="31"/>
      <c r="IFO44" s="30"/>
      <c r="IFP44" s="31"/>
      <c r="IFQ44" s="30"/>
      <c r="IFR44" s="31"/>
      <c r="IFS44" s="30"/>
      <c r="IFT44" s="31"/>
      <c r="IFU44" s="30"/>
      <c r="IFV44" s="31"/>
      <c r="IFW44" s="30"/>
      <c r="IFX44" s="31"/>
      <c r="IFY44" s="30"/>
      <c r="IFZ44" s="31"/>
      <c r="IGA44" s="30"/>
      <c r="IGB44" s="31"/>
      <c r="IGC44" s="30"/>
      <c r="IGD44" s="31"/>
      <c r="IGE44" s="30"/>
      <c r="IGF44" s="31"/>
      <c r="IGG44" s="30"/>
      <c r="IGH44" s="31"/>
      <c r="IGI44" s="30"/>
      <c r="IGJ44" s="31"/>
      <c r="IGK44" s="30"/>
      <c r="IGL44" s="31"/>
      <c r="IGM44" s="30"/>
      <c r="IGN44" s="31"/>
      <c r="IGO44" s="30"/>
      <c r="IGP44" s="31"/>
      <c r="IGQ44" s="30"/>
      <c r="IGR44" s="31"/>
      <c r="IGS44" s="30"/>
      <c r="IGT44" s="31"/>
      <c r="IGU44" s="30"/>
      <c r="IGV44" s="31"/>
      <c r="IGW44" s="30"/>
      <c r="IGX44" s="31"/>
      <c r="IGY44" s="30"/>
      <c r="IGZ44" s="31"/>
      <c r="IHA44" s="30"/>
      <c r="IHB44" s="31"/>
      <c r="IHC44" s="30"/>
      <c r="IHD44" s="31"/>
      <c r="IHE44" s="30"/>
      <c r="IHF44" s="31"/>
      <c r="IHG44" s="30"/>
      <c r="IHH44" s="31"/>
      <c r="IHI44" s="30"/>
      <c r="IHJ44" s="31"/>
      <c r="IHK44" s="30"/>
      <c r="IHL44" s="31"/>
      <c r="IHM44" s="30"/>
      <c r="IHN44" s="31"/>
      <c r="IHO44" s="30"/>
      <c r="IHP44" s="31"/>
      <c r="IHQ44" s="30"/>
      <c r="IHR44" s="31"/>
      <c r="IHS44" s="30"/>
      <c r="IHT44" s="31"/>
      <c r="IHU44" s="30"/>
      <c r="IHV44" s="31"/>
      <c r="IHW44" s="30"/>
      <c r="IHX44" s="31"/>
      <c r="IHY44" s="30"/>
      <c r="IHZ44" s="31"/>
      <c r="IIA44" s="30"/>
      <c r="IIB44" s="31"/>
      <c r="IIC44" s="30"/>
      <c r="IID44" s="31"/>
      <c r="IIE44" s="30"/>
      <c r="IIF44" s="31"/>
      <c r="IIG44" s="30"/>
      <c r="IIH44" s="31"/>
      <c r="III44" s="30"/>
      <c r="IIJ44" s="31"/>
      <c r="IIK44" s="30"/>
      <c r="IIL44" s="31"/>
      <c r="IIM44" s="30"/>
      <c r="IIN44" s="31"/>
      <c r="IIO44" s="30"/>
      <c r="IIP44" s="31"/>
      <c r="IIQ44" s="30"/>
      <c r="IIR44" s="31"/>
      <c r="IIS44" s="30"/>
      <c r="IIT44" s="31"/>
      <c r="IIU44" s="30"/>
      <c r="IIV44" s="31"/>
      <c r="IIW44" s="30"/>
      <c r="IIX44" s="31"/>
      <c r="IIY44" s="30"/>
      <c r="IIZ44" s="31"/>
      <c r="IJA44" s="30"/>
      <c r="IJB44" s="31"/>
      <c r="IJC44" s="30"/>
      <c r="IJD44" s="31"/>
      <c r="IJE44" s="30"/>
      <c r="IJF44" s="31"/>
      <c r="IJG44" s="30"/>
      <c r="IJH44" s="31"/>
      <c r="IJI44" s="30"/>
      <c r="IJJ44" s="31"/>
      <c r="IJK44" s="30"/>
      <c r="IJL44" s="31"/>
      <c r="IJM44" s="30"/>
      <c r="IJN44" s="31"/>
      <c r="IJO44" s="30"/>
      <c r="IJP44" s="31"/>
      <c r="IJQ44" s="30"/>
      <c r="IJR44" s="31"/>
      <c r="IJS44" s="30"/>
      <c r="IJT44" s="31"/>
      <c r="IJU44" s="30"/>
      <c r="IJV44" s="31"/>
      <c r="IJW44" s="30"/>
      <c r="IJX44" s="31"/>
      <c r="IJY44" s="30"/>
      <c r="IJZ44" s="31"/>
      <c r="IKA44" s="30"/>
      <c r="IKB44" s="31"/>
      <c r="IKC44" s="30"/>
      <c r="IKD44" s="31"/>
      <c r="IKE44" s="30"/>
      <c r="IKF44" s="31"/>
      <c r="IKG44" s="30"/>
      <c r="IKH44" s="31"/>
      <c r="IKI44" s="30"/>
      <c r="IKJ44" s="31"/>
      <c r="IKK44" s="30"/>
      <c r="IKL44" s="31"/>
      <c r="IKM44" s="30"/>
      <c r="IKN44" s="31"/>
      <c r="IKO44" s="30"/>
      <c r="IKP44" s="31"/>
      <c r="IKQ44" s="30"/>
      <c r="IKR44" s="31"/>
      <c r="IKS44" s="30"/>
      <c r="IKT44" s="31"/>
      <c r="IKU44" s="30"/>
      <c r="IKV44" s="31"/>
      <c r="IKW44" s="30"/>
      <c r="IKX44" s="31"/>
      <c r="IKY44" s="30"/>
      <c r="IKZ44" s="31"/>
      <c r="ILA44" s="30"/>
      <c r="ILB44" s="31"/>
      <c r="ILC44" s="30"/>
      <c r="ILD44" s="31"/>
      <c r="ILE44" s="30"/>
      <c r="ILF44" s="31"/>
      <c r="ILG44" s="30"/>
      <c r="ILH44" s="31"/>
      <c r="ILI44" s="30"/>
      <c r="ILJ44" s="31"/>
      <c r="ILK44" s="30"/>
      <c r="ILL44" s="31"/>
      <c r="ILM44" s="30"/>
      <c r="ILN44" s="31"/>
      <c r="ILO44" s="30"/>
      <c r="ILP44" s="31"/>
      <c r="ILQ44" s="30"/>
      <c r="ILR44" s="31"/>
      <c r="ILS44" s="30"/>
      <c r="ILT44" s="31"/>
      <c r="ILU44" s="30"/>
      <c r="ILV44" s="31"/>
      <c r="ILW44" s="30"/>
      <c r="ILX44" s="31"/>
      <c r="ILY44" s="30"/>
      <c r="ILZ44" s="31"/>
      <c r="IMA44" s="30"/>
      <c r="IMB44" s="31"/>
      <c r="IMC44" s="30"/>
      <c r="IMD44" s="31"/>
      <c r="IME44" s="30"/>
      <c r="IMF44" s="31"/>
      <c r="IMG44" s="30"/>
      <c r="IMH44" s="31"/>
      <c r="IMI44" s="30"/>
      <c r="IMJ44" s="31"/>
      <c r="IMK44" s="30"/>
      <c r="IML44" s="31"/>
      <c r="IMM44" s="30"/>
      <c r="IMN44" s="31"/>
      <c r="IMO44" s="30"/>
      <c r="IMP44" s="31"/>
      <c r="IMQ44" s="30"/>
      <c r="IMR44" s="31"/>
      <c r="IMS44" s="30"/>
      <c r="IMT44" s="31"/>
      <c r="IMU44" s="30"/>
      <c r="IMV44" s="31"/>
      <c r="IMW44" s="30"/>
      <c r="IMX44" s="31"/>
      <c r="IMY44" s="30"/>
      <c r="IMZ44" s="31"/>
      <c r="INA44" s="30"/>
      <c r="INB44" s="31"/>
      <c r="INC44" s="30"/>
      <c r="IND44" s="31"/>
      <c r="INE44" s="30"/>
      <c r="INF44" s="31"/>
      <c r="ING44" s="30"/>
      <c r="INH44" s="31"/>
      <c r="INI44" s="30"/>
      <c r="INJ44" s="31"/>
      <c r="INK44" s="30"/>
      <c r="INL44" s="31"/>
      <c r="INM44" s="30"/>
      <c r="INN44" s="31"/>
      <c r="INO44" s="30"/>
      <c r="INP44" s="31"/>
      <c r="INQ44" s="30"/>
      <c r="INR44" s="31"/>
      <c r="INS44" s="30"/>
      <c r="INT44" s="31"/>
      <c r="INU44" s="30"/>
      <c r="INV44" s="31"/>
      <c r="INW44" s="30"/>
      <c r="INX44" s="31"/>
      <c r="INY44" s="30"/>
      <c r="INZ44" s="31"/>
      <c r="IOA44" s="30"/>
      <c r="IOB44" s="31"/>
      <c r="IOC44" s="30"/>
      <c r="IOD44" s="31"/>
      <c r="IOE44" s="30"/>
      <c r="IOF44" s="31"/>
      <c r="IOG44" s="30"/>
      <c r="IOH44" s="31"/>
      <c r="IOI44" s="30"/>
      <c r="IOJ44" s="31"/>
      <c r="IOK44" s="30"/>
      <c r="IOL44" s="31"/>
      <c r="IOM44" s="30"/>
      <c r="ION44" s="31"/>
      <c r="IOO44" s="30"/>
      <c r="IOP44" s="31"/>
      <c r="IOQ44" s="30"/>
      <c r="IOR44" s="31"/>
      <c r="IOS44" s="30"/>
      <c r="IOT44" s="31"/>
      <c r="IOU44" s="30"/>
      <c r="IOV44" s="31"/>
      <c r="IOW44" s="30"/>
      <c r="IOX44" s="31"/>
      <c r="IOY44" s="30"/>
      <c r="IOZ44" s="31"/>
      <c r="IPA44" s="30"/>
      <c r="IPB44" s="31"/>
      <c r="IPC44" s="30"/>
      <c r="IPD44" s="31"/>
      <c r="IPE44" s="30"/>
      <c r="IPF44" s="31"/>
      <c r="IPG44" s="30"/>
      <c r="IPH44" s="31"/>
      <c r="IPI44" s="30"/>
      <c r="IPJ44" s="31"/>
      <c r="IPK44" s="30"/>
      <c r="IPL44" s="31"/>
      <c r="IPM44" s="30"/>
      <c r="IPN44" s="31"/>
      <c r="IPO44" s="30"/>
      <c r="IPP44" s="31"/>
      <c r="IPQ44" s="30"/>
      <c r="IPR44" s="31"/>
      <c r="IPS44" s="30"/>
      <c r="IPT44" s="31"/>
      <c r="IPU44" s="30"/>
      <c r="IPV44" s="31"/>
      <c r="IPW44" s="30"/>
      <c r="IPX44" s="31"/>
      <c r="IPY44" s="30"/>
      <c r="IPZ44" s="31"/>
      <c r="IQA44" s="30"/>
      <c r="IQB44" s="31"/>
      <c r="IQC44" s="30"/>
      <c r="IQD44" s="31"/>
      <c r="IQE44" s="30"/>
      <c r="IQF44" s="31"/>
      <c r="IQG44" s="30"/>
      <c r="IQH44" s="31"/>
      <c r="IQI44" s="30"/>
      <c r="IQJ44" s="31"/>
      <c r="IQK44" s="30"/>
      <c r="IQL44" s="31"/>
      <c r="IQM44" s="30"/>
      <c r="IQN44" s="31"/>
      <c r="IQO44" s="30"/>
      <c r="IQP44" s="31"/>
      <c r="IQQ44" s="30"/>
      <c r="IQR44" s="31"/>
      <c r="IQS44" s="30"/>
      <c r="IQT44" s="31"/>
      <c r="IQU44" s="30"/>
      <c r="IQV44" s="31"/>
      <c r="IQW44" s="30"/>
      <c r="IQX44" s="31"/>
      <c r="IQY44" s="30"/>
      <c r="IQZ44" s="31"/>
      <c r="IRA44" s="30"/>
      <c r="IRB44" s="31"/>
      <c r="IRC44" s="30"/>
      <c r="IRD44" s="31"/>
      <c r="IRE44" s="30"/>
      <c r="IRF44" s="31"/>
      <c r="IRG44" s="30"/>
      <c r="IRH44" s="31"/>
      <c r="IRI44" s="30"/>
      <c r="IRJ44" s="31"/>
      <c r="IRK44" s="30"/>
      <c r="IRL44" s="31"/>
      <c r="IRM44" s="30"/>
      <c r="IRN44" s="31"/>
      <c r="IRO44" s="30"/>
      <c r="IRP44" s="31"/>
      <c r="IRQ44" s="30"/>
      <c r="IRR44" s="31"/>
      <c r="IRS44" s="30"/>
      <c r="IRT44" s="31"/>
      <c r="IRU44" s="30"/>
      <c r="IRV44" s="31"/>
      <c r="IRW44" s="30"/>
      <c r="IRX44" s="31"/>
      <c r="IRY44" s="30"/>
      <c r="IRZ44" s="31"/>
      <c r="ISA44" s="30"/>
      <c r="ISB44" s="31"/>
      <c r="ISC44" s="30"/>
      <c r="ISD44" s="31"/>
      <c r="ISE44" s="30"/>
      <c r="ISF44" s="31"/>
      <c r="ISG44" s="30"/>
      <c r="ISH44" s="31"/>
      <c r="ISI44" s="30"/>
      <c r="ISJ44" s="31"/>
      <c r="ISK44" s="30"/>
      <c r="ISL44" s="31"/>
      <c r="ISM44" s="30"/>
      <c r="ISN44" s="31"/>
      <c r="ISO44" s="30"/>
      <c r="ISP44" s="31"/>
      <c r="ISQ44" s="30"/>
      <c r="ISR44" s="31"/>
      <c r="ISS44" s="30"/>
      <c r="IST44" s="31"/>
      <c r="ISU44" s="30"/>
      <c r="ISV44" s="31"/>
      <c r="ISW44" s="30"/>
      <c r="ISX44" s="31"/>
      <c r="ISY44" s="30"/>
      <c r="ISZ44" s="31"/>
      <c r="ITA44" s="30"/>
      <c r="ITB44" s="31"/>
      <c r="ITC44" s="30"/>
      <c r="ITD44" s="31"/>
      <c r="ITE44" s="30"/>
      <c r="ITF44" s="31"/>
      <c r="ITG44" s="30"/>
      <c r="ITH44" s="31"/>
      <c r="ITI44" s="30"/>
      <c r="ITJ44" s="31"/>
      <c r="ITK44" s="30"/>
      <c r="ITL44" s="31"/>
      <c r="ITM44" s="30"/>
      <c r="ITN44" s="31"/>
      <c r="ITO44" s="30"/>
      <c r="ITP44" s="31"/>
      <c r="ITQ44" s="30"/>
      <c r="ITR44" s="31"/>
      <c r="ITS44" s="30"/>
      <c r="ITT44" s="31"/>
      <c r="ITU44" s="30"/>
      <c r="ITV44" s="31"/>
      <c r="ITW44" s="30"/>
      <c r="ITX44" s="31"/>
      <c r="ITY44" s="30"/>
      <c r="ITZ44" s="31"/>
      <c r="IUA44" s="30"/>
      <c r="IUB44" s="31"/>
      <c r="IUC44" s="30"/>
      <c r="IUD44" s="31"/>
      <c r="IUE44" s="30"/>
      <c r="IUF44" s="31"/>
      <c r="IUG44" s="30"/>
      <c r="IUH44" s="31"/>
      <c r="IUI44" s="30"/>
      <c r="IUJ44" s="31"/>
      <c r="IUK44" s="30"/>
      <c r="IUL44" s="31"/>
      <c r="IUM44" s="30"/>
      <c r="IUN44" s="31"/>
      <c r="IUO44" s="30"/>
      <c r="IUP44" s="31"/>
      <c r="IUQ44" s="30"/>
      <c r="IUR44" s="31"/>
      <c r="IUS44" s="30"/>
      <c r="IUT44" s="31"/>
      <c r="IUU44" s="30"/>
      <c r="IUV44" s="31"/>
      <c r="IUW44" s="30"/>
      <c r="IUX44" s="31"/>
      <c r="IUY44" s="30"/>
      <c r="IUZ44" s="31"/>
      <c r="IVA44" s="30"/>
      <c r="IVB44" s="31"/>
      <c r="IVC44" s="30"/>
      <c r="IVD44" s="31"/>
      <c r="IVE44" s="30"/>
      <c r="IVF44" s="31"/>
      <c r="IVG44" s="30"/>
      <c r="IVH44" s="31"/>
      <c r="IVI44" s="30"/>
      <c r="IVJ44" s="31"/>
      <c r="IVK44" s="30"/>
      <c r="IVL44" s="31"/>
      <c r="IVM44" s="30"/>
      <c r="IVN44" s="31"/>
      <c r="IVO44" s="30"/>
      <c r="IVP44" s="31"/>
      <c r="IVQ44" s="30"/>
      <c r="IVR44" s="31"/>
      <c r="IVS44" s="30"/>
      <c r="IVT44" s="31"/>
      <c r="IVU44" s="30"/>
      <c r="IVV44" s="31"/>
      <c r="IVW44" s="30"/>
      <c r="IVX44" s="31"/>
      <c r="IVY44" s="30"/>
      <c r="IVZ44" s="31"/>
      <c r="IWA44" s="30"/>
      <c r="IWB44" s="31"/>
      <c r="IWC44" s="30"/>
      <c r="IWD44" s="31"/>
      <c r="IWE44" s="30"/>
      <c r="IWF44" s="31"/>
      <c r="IWG44" s="30"/>
      <c r="IWH44" s="31"/>
      <c r="IWI44" s="30"/>
      <c r="IWJ44" s="31"/>
      <c r="IWK44" s="30"/>
      <c r="IWL44" s="31"/>
      <c r="IWM44" s="30"/>
      <c r="IWN44" s="31"/>
      <c r="IWO44" s="30"/>
      <c r="IWP44" s="31"/>
      <c r="IWQ44" s="30"/>
      <c r="IWR44" s="31"/>
      <c r="IWS44" s="30"/>
      <c r="IWT44" s="31"/>
      <c r="IWU44" s="30"/>
      <c r="IWV44" s="31"/>
      <c r="IWW44" s="30"/>
      <c r="IWX44" s="31"/>
      <c r="IWY44" s="30"/>
      <c r="IWZ44" s="31"/>
      <c r="IXA44" s="30"/>
      <c r="IXB44" s="31"/>
      <c r="IXC44" s="30"/>
      <c r="IXD44" s="31"/>
      <c r="IXE44" s="30"/>
      <c r="IXF44" s="31"/>
      <c r="IXG44" s="30"/>
      <c r="IXH44" s="31"/>
      <c r="IXI44" s="30"/>
      <c r="IXJ44" s="31"/>
      <c r="IXK44" s="30"/>
      <c r="IXL44" s="31"/>
      <c r="IXM44" s="30"/>
      <c r="IXN44" s="31"/>
      <c r="IXO44" s="30"/>
      <c r="IXP44" s="31"/>
      <c r="IXQ44" s="30"/>
      <c r="IXR44" s="31"/>
      <c r="IXS44" s="30"/>
      <c r="IXT44" s="31"/>
      <c r="IXU44" s="30"/>
      <c r="IXV44" s="31"/>
      <c r="IXW44" s="30"/>
      <c r="IXX44" s="31"/>
      <c r="IXY44" s="30"/>
      <c r="IXZ44" s="31"/>
      <c r="IYA44" s="30"/>
      <c r="IYB44" s="31"/>
      <c r="IYC44" s="30"/>
      <c r="IYD44" s="31"/>
      <c r="IYE44" s="30"/>
      <c r="IYF44" s="31"/>
      <c r="IYG44" s="30"/>
      <c r="IYH44" s="31"/>
      <c r="IYI44" s="30"/>
      <c r="IYJ44" s="31"/>
      <c r="IYK44" s="30"/>
      <c r="IYL44" s="31"/>
      <c r="IYM44" s="30"/>
      <c r="IYN44" s="31"/>
      <c r="IYO44" s="30"/>
      <c r="IYP44" s="31"/>
      <c r="IYQ44" s="30"/>
      <c r="IYR44" s="31"/>
      <c r="IYS44" s="30"/>
      <c r="IYT44" s="31"/>
      <c r="IYU44" s="30"/>
      <c r="IYV44" s="31"/>
      <c r="IYW44" s="30"/>
      <c r="IYX44" s="31"/>
      <c r="IYY44" s="30"/>
      <c r="IYZ44" s="31"/>
      <c r="IZA44" s="30"/>
      <c r="IZB44" s="31"/>
      <c r="IZC44" s="30"/>
      <c r="IZD44" s="31"/>
      <c r="IZE44" s="30"/>
      <c r="IZF44" s="31"/>
      <c r="IZG44" s="30"/>
      <c r="IZH44" s="31"/>
      <c r="IZI44" s="30"/>
      <c r="IZJ44" s="31"/>
      <c r="IZK44" s="30"/>
      <c r="IZL44" s="31"/>
      <c r="IZM44" s="30"/>
      <c r="IZN44" s="31"/>
      <c r="IZO44" s="30"/>
      <c r="IZP44" s="31"/>
      <c r="IZQ44" s="30"/>
      <c r="IZR44" s="31"/>
      <c r="IZS44" s="30"/>
      <c r="IZT44" s="31"/>
      <c r="IZU44" s="30"/>
      <c r="IZV44" s="31"/>
      <c r="IZW44" s="30"/>
      <c r="IZX44" s="31"/>
      <c r="IZY44" s="30"/>
      <c r="IZZ44" s="31"/>
      <c r="JAA44" s="30"/>
      <c r="JAB44" s="31"/>
      <c r="JAC44" s="30"/>
      <c r="JAD44" s="31"/>
      <c r="JAE44" s="30"/>
      <c r="JAF44" s="31"/>
      <c r="JAG44" s="30"/>
      <c r="JAH44" s="31"/>
      <c r="JAI44" s="30"/>
      <c r="JAJ44" s="31"/>
      <c r="JAK44" s="30"/>
      <c r="JAL44" s="31"/>
      <c r="JAM44" s="30"/>
      <c r="JAN44" s="31"/>
      <c r="JAO44" s="30"/>
      <c r="JAP44" s="31"/>
      <c r="JAQ44" s="30"/>
      <c r="JAR44" s="31"/>
      <c r="JAS44" s="30"/>
      <c r="JAT44" s="31"/>
      <c r="JAU44" s="30"/>
      <c r="JAV44" s="31"/>
      <c r="JAW44" s="30"/>
      <c r="JAX44" s="31"/>
      <c r="JAY44" s="30"/>
      <c r="JAZ44" s="31"/>
      <c r="JBA44" s="30"/>
      <c r="JBB44" s="31"/>
      <c r="JBC44" s="30"/>
      <c r="JBD44" s="31"/>
      <c r="JBE44" s="30"/>
      <c r="JBF44" s="31"/>
      <c r="JBG44" s="30"/>
      <c r="JBH44" s="31"/>
      <c r="JBI44" s="30"/>
      <c r="JBJ44" s="31"/>
      <c r="JBK44" s="30"/>
      <c r="JBL44" s="31"/>
      <c r="JBM44" s="30"/>
      <c r="JBN44" s="31"/>
      <c r="JBO44" s="30"/>
      <c r="JBP44" s="31"/>
      <c r="JBQ44" s="30"/>
      <c r="JBR44" s="31"/>
      <c r="JBS44" s="30"/>
      <c r="JBT44" s="31"/>
      <c r="JBU44" s="30"/>
      <c r="JBV44" s="31"/>
      <c r="JBW44" s="30"/>
      <c r="JBX44" s="31"/>
      <c r="JBY44" s="30"/>
      <c r="JBZ44" s="31"/>
      <c r="JCA44" s="30"/>
      <c r="JCB44" s="31"/>
      <c r="JCC44" s="30"/>
      <c r="JCD44" s="31"/>
      <c r="JCE44" s="30"/>
      <c r="JCF44" s="31"/>
      <c r="JCG44" s="30"/>
      <c r="JCH44" s="31"/>
      <c r="JCI44" s="30"/>
      <c r="JCJ44" s="31"/>
      <c r="JCK44" s="30"/>
      <c r="JCL44" s="31"/>
      <c r="JCM44" s="30"/>
      <c r="JCN44" s="31"/>
      <c r="JCO44" s="30"/>
      <c r="JCP44" s="31"/>
      <c r="JCQ44" s="30"/>
      <c r="JCR44" s="31"/>
      <c r="JCS44" s="30"/>
      <c r="JCT44" s="31"/>
      <c r="JCU44" s="30"/>
      <c r="JCV44" s="31"/>
      <c r="JCW44" s="30"/>
      <c r="JCX44" s="31"/>
      <c r="JCY44" s="30"/>
      <c r="JCZ44" s="31"/>
      <c r="JDA44" s="30"/>
      <c r="JDB44" s="31"/>
      <c r="JDC44" s="30"/>
      <c r="JDD44" s="31"/>
      <c r="JDE44" s="30"/>
      <c r="JDF44" s="31"/>
      <c r="JDG44" s="30"/>
      <c r="JDH44" s="31"/>
      <c r="JDI44" s="30"/>
      <c r="JDJ44" s="31"/>
      <c r="JDK44" s="30"/>
      <c r="JDL44" s="31"/>
      <c r="JDM44" s="30"/>
      <c r="JDN44" s="31"/>
      <c r="JDO44" s="30"/>
      <c r="JDP44" s="31"/>
      <c r="JDQ44" s="30"/>
      <c r="JDR44" s="31"/>
      <c r="JDS44" s="30"/>
      <c r="JDT44" s="31"/>
      <c r="JDU44" s="30"/>
      <c r="JDV44" s="31"/>
      <c r="JDW44" s="30"/>
      <c r="JDX44" s="31"/>
      <c r="JDY44" s="30"/>
      <c r="JDZ44" s="31"/>
      <c r="JEA44" s="30"/>
      <c r="JEB44" s="31"/>
      <c r="JEC44" s="30"/>
      <c r="JED44" s="31"/>
      <c r="JEE44" s="30"/>
      <c r="JEF44" s="31"/>
      <c r="JEG44" s="30"/>
      <c r="JEH44" s="31"/>
      <c r="JEI44" s="30"/>
      <c r="JEJ44" s="31"/>
      <c r="JEK44" s="30"/>
      <c r="JEL44" s="31"/>
      <c r="JEM44" s="30"/>
      <c r="JEN44" s="31"/>
      <c r="JEO44" s="30"/>
      <c r="JEP44" s="31"/>
      <c r="JEQ44" s="30"/>
      <c r="JER44" s="31"/>
      <c r="JES44" s="30"/>
      <c r="JET44" s="31"/>
      <c r="JEU44" s="30"/>
      <c r="JEV44" s="31"/>
      <c r="JEW44" s="30"/>
      <c r="JEX44" s="31"/>
      <c r="JEY44" s="30"/>
      <c r="JEZ44" s="31"/>
      <c r="JFA44" s="30"/>
      <c r="JFB44" s="31"/>
      <c r="JFC44" s="30"/>
      <c r="JFD44" s="31"/>
      <c r="JFE44" s="30"/>
      <c r="JFF44" s="31"/>
      <c r="JFG44" s="30"/>
      <c r="JFH44" s="31"/>
      <c r="JFI44" s="30"/>
      <c r="JFJ44" s="31"/>
      <c r="JFK44" s="30"/>
      <c r="JFL44" s="31"/>
      <c r="JFM44" s="30"/>
      <c r="JFN44" s="31"/>
      <c r="JFO44" s="30"/>
      <c r="JFP44" s="31"/>
      <c r="JFQ44" s="30"/>
      <c r="JFR44" s="31"/>
      <c r="JFS44" s="30"/>
      <c r="JFT44" s="31"/>
      <c r="JFU44" s="30"/>
      <c r="JFV44" s="31"/>
      <c r="JFW44" s="30"/>
      <c r="JFX44" s="31"/>
      <c r="JFY44" s="30"/>
      <c r="JFZ44" s="31"/>
      <c r="JGA44" s="30"/>
      <c r="JGB44" s="31"/>
      <c r="JGC44" s="30"/>
      <c r="JGD44" s="31"/>
      <c r="JGE44" s="30"/>
      <c r="JGF44" s="31"/>
      <c r="JGG44" s="30"/>
      <c r="JGH44" s="31"/>
      <c r="JGI44" s="30"/>
      <c r="JGJ44" s="31"/>
      <c r="JGK44" s="30"/>
      <c r="JGL44" s="31"/>
      <c r="JGM44" s="30"/>
      <c r="JGN44" s="31"/>
      <c r="JGO44" s="30"/>
      <c r="JGP44" s="31"/>
      <c r="JGQ44" s="30"/>
      <c r="JGR44" s="31"/>
      <c r="JGS44" s="30"/>
      <c r="JGT44" s="31"/>
      <c r="JGU44" s="30"/>
      <c r="JGV44" s="31"/>
      <c r="JGW44" s="30"/>
      <c r="JGX44" s="31"/>
      <c r="JGY44" s="30"/>
      <c r="JGZ44" s="31"/>
      <c r="JHA44" s="30"/>
      <c r="JHB44" s="31"/>
      <c r="JHC44" s="30"/>
      <c r="JHD44" s="31"/>
      <c r="JHE44" s="30"/>
      <c r="JHF44" s="31"/>
      <c r="JHG44" s="30"/>
      <c r="JHH44" s="31"/>
      <c r="JHI44" s="30"/>
      <c r="JHJ44" s="31"/>
      <c r="JHK44" s="30"/>
      <c r="JHL44" s="31"/>
      <c r="JHM44" s="30"/>
      <c r="JHN44" s="31"/>
      <c r="JHO44" s="30"/>
      <c r="JHP44" s="31"/>
      <c r="JHQ44" s="30"/>
      <c r="JHR44" s="31"/>
      <c r="JHS44" s="30"/>
      <c r="JHT44" s="31"/>
      <c r="JHU44" s="30"/>
      <c r="JHV44" s="31"/>
      <c r="JHW44" s="30"/>
      <c r="JHX44" s="31"/>
      <c r="JHY44" s="30"/>
      <c r="JHZ44" s="31"/>
      <c r="JIA44" s="30"/>
      <c r="JIB44" s="31"/>
      <c r="JIC44" s="30"/>
      <c r="JID44" s="31"/>
      <c r="JIE44" s="30"/>
      <c r="JIF44" s="31"/>
      <c r="JIG44" s="30"/>
      <c r="JIH44" s="31"/>
      <c r="JII44" s="30"/>
      <c r="JIJ44" s="31"/>
      <c r="JIK44" s="30"/>
      <c r="JIL44" s="31"/>
      <c r="JIM44" s="30"/>
      <c r="JIN44" s="31"/>
      <c r="JIO44" s="30"/>
      <c r="JIP44" s="31"/>
      <c r="JIQ44" s="30"/>
      <c r="JIR44" s="31"/>
      <c r="JIS44" s="30"/>
      <c r="JIT44" s="31"/>
      <c r="JIU44" s="30"/>
      <c r="JIV44" s="31"/>
      <c r="JIW44" s="30"/>
      <c r="JIX44" s="31"/>
      <c r="JIY44" s="30"/>
      <c r="JIZ44" s="31"/>
      <c r="JJA44" s="30"/>
      <c r="JJB44" s="31"/>
      <c r="JJC44" s="30"/>
      <c r="JJD44" s="31"/>
      <c r="JJE44" s="30"/>
      <c r="JJF44" s="31"/>
      <c r="JJG44" s="30"/>
      <c r="JJH44" s="31"/>
      <c r="JJI44" s="30"/>
      <c r="JJJ44" s="31"/>
      <c r="JJK44" s="30"/>
      <c r="JJL44" s="31"/>
      <c r="JJM44" s="30"/>
      <c r="JJN44" s="31"/>
      <c r="JJO44" s="30"/>
      <c r="JJP44" s="31"/>
      <c r="JJQ44" s="30"/>
      <c r="JJR44" s="31"/>
      <c r="JJS44" s="30"/>
      <c r="JJT44" s="31"/>
      <c r="JJU44" s="30"/>
      <c r="JJV44" s="31"/>
      <c r="JJW44" s="30"/>
      <c r="JJX44" s="31"/>
      <c r="JJY44" s="30"/>
      <c r="JJZ44" s="31"/>
      <c r="JKA44" s="30"/>
      <c r="JKB44" s="31"/>
      <c r="JKC44" s="30"/>
      <c r="JKD44" s="31"/>
      <c r="JKE44" s="30"/>
      <c r="JKF44" s="31"/>
      <c r="JKG44" s="30"/>
      <c r="JKH44" s="31"/>
      <c r="JKI44" s="30"/>
      <c r="JKJ44" s="31"/>
      <c r="JKK44" s="30"/>
      <c r="JKL44" s="31"/>
      <c r="JKM44" s="30"/>
      <c r="JKN44" s="31"/>
      <c r="JKO44" s="30"/>
      <c r="JKP44" s="31"/>
      <c r="JKQ44" s="30"/>
      <c r="JKR44" s="31"/>
      <c r="JKS44" s="30"/>
      <c r="JKT44" s="31"/>
      <c r="JKU44" s="30"/>
      <c r="JKV44" s="31"/>
      <c r="JKW44" s="30"/>
      <c r="JKX44" s="31"/>
      <c r="JKY44" s="30"/>
      <c r="JKZ44" s="31"/>
      <c r="JLA44" s="30"/>
      <c r="JLB44" s="31"/>
      <c r="JLC44" s="30"/>
      <c r="JLD44" s="31"/>
      <c r="JLE44" s="30"/>
      <c r="JLF44" s="31"/>
      <c r="JLG44" s="30"/>
      <c r="JLH44" s="31"/>
      <c r="JLI44" s="30"/>
      <c r="JLJ44" s="31"/>
      <c r="JLK44" s="30"/>
      <c r="JLL44" s="31"/>
      <c r="JLM44" s="30"/>
      <c r="JLN44" s="31"/>
      <c r="JLO44" s="30"/>
      <c r="JLP44" s="31"/>
      <c r="JLQ44" s="30"/>
      <c r="JLR44" s="31"/>
      <c r="JLS44" s="30"/>
      <c r="JLT44" s="31"/>
      <c r="JLU44" s="30"/>
      <c r="JLV44" s="31"/>
      <c r="JLW44" s="30"/>
      <c r="JLX44" s="31"/>
      <c r="JLY44" s="30"/>
      <c r="JLZ44" s="31"/>
      <c r="JMA44" s="30"/>
      <c r="JMB44" s="31"/>
      <c r="JMC44" s="30"/>
      <c r="JMD44" s="31"/>
      <c r="JME44" s="30"/>
      <c r="JMF44" s="31"/>
      <c r="JMG44" s="30"/>
      <c r="JMH44" s="31"/>
      <c r="JMI44" s="30"/>
      <c r="JMJ44" s="31"/>
      <c r="JMK44" s="30"/>
      <c r="JML44" s="31"/>
      <c r="JMM44" s="30"/>
      <c r="JMN44" s="31"/>
      <c r="JMO44" s="30"/>
      <c r="JMP44" s="31"/>
      <c r="JMQ44" s="30"/>
      <c r="JMR44" s="31"/>
      <c r="JMS44" s="30"/>
      <c r="JMT44" s="31"/>
      <c r="JMU44" s="30"/>
      <c r="JMV44" s="31"/>
      <c r="JMW44" s="30"/>
      <c r="JMX44" s="31"/>
      <c r="JMY44" s="30"/>
      <c r="JMZ44" s="31"/>
      <c r="JNA44" s="30"/>
      <c r="JNB44" s="31"/>
      <c r="JNC44" s="30"/>
      <c r="JND44" s="31"/>
      <c r="JNE44" s="30"/>
      <c r="JNF44" s="31"/>
      <c r="JNG44" s="30"/>
      <c r="JNH44" s="31"/>
      <c r="JNI44" s="30"/>
      <c r="JNJ44" s="31"/>
      <c r="JNK44" s="30"/>
      <c r="JNL44" s="31"/>
      <c r="JNM44" s="30"/>
      <c r="JNN44" s="31"/>
      <c r="JNO44" s="30"/>
      <c r="JNP44" s="31"/>
      <c r="JNQ44" s="30"/>
      <c r="JNR44" s="31"/>
      <c r="JNS44" s="30"/>
      <c r="JNT44" s="31"/>
      <c r="JNU44" s="30"/>
      <c r="JNV44" s="31"/>
      <c r="JNW44" s="30"/>
      <c r="JNX44" s="31"/>
      <c r="JNY44" s="30"/>
      <c r="JNZ44" s="31"/>
      <c r="JOA44" s="30"/>
      <c r="JOB44" s="31"/>
      <c r="JOC44" s="30"/>
      <c r="JOD44" s="31"/>
      <c r="JOE44" s="30"/>
      <c r="JOF44" s="31"/>
      <c r="JOG44" s="30"/>
      <c r="JOH44" s="31"/>
      <c r="JOI44" s="30"/>
      <c r="JOJ44" s="31"/>
      <c r="JOK44" s="30"/>
      <c r="JOL44" s="31"/>
      <c r="JOM44" s="30"/>
      <c r="JON44" s="31"/>
      <c r="JOO44" s="30"/>
      <c r="JOP44" s="31"/>
      <c r="JOQ44" s="30"/>
      <c r="JOR44" s="31"/>
      <c r="JOS44" s="30"/>
      <c r="JOT44" s="31"/>
      <c r="JOU44" s="30"/>
      <c r="JOV44" s="31"/>
      <c r="JOW44" s="30"/>
      <c r="JOX44" s="31"/>
      <c r="JOY44" s="30"/>
      <c r="JOZ44" s="31"/>
      <c r="JPA44" s="30"/>
      <c r="JPB44" s="31"/>
      <c r="JPC44" s="30"/>
      <c r="JPD44" s="31"/>
      <c r="JPE44" s="30"/>
      <c r="JPF44" s="31"/>
      <c r="JPG44" s="30"/>
      <c r="JPH44" s="31"/>
      <c r="JPI44" s="30"/>
      <c r="JPJ44" s="31"/>
      <c r="JPK44" s="30"/>
      <c r="JPL44" s="31"/>
      <c r="JPM44" s="30"/>
      <c r="JPN44" s="31"/>
      <c r="JPO44" s="30"/>
      <c r="JPP44" s="31"/>
      <c r="JPQ44" s="30"/>
      <c r="JPR44" s="31"/>
      <c r="JPS44" s="30"/>
      <c r="JPT44" s="31"/>
      <c r="JPU44" s="30"/>
      <c r="JPV44" s="31"/>
      <c r="JPW44" s="30"/>
      <c r="JPX44" s="31"/>
      <c r="JPY44" s="30"/>
      <c r="JPZ44" s="31"/>
      <c r="JQA44" s="30"/>
      <c r="JQB44" s="31"/>
      <c r="JQC44" s="30"/>
      <c r="JQD44" s="31"/>
      <c r="JQE44" s="30"/>
      <c r="JQF44" s="31"/>
      <c r="JQG44" s="30"/>
      <c r="JQH44" s="31"/>
      <c r="JQI44" s="30"/>
      <c r="JQJ44" s="31"/>
      <c r="JQK44" s="30"/>
      <c r="JQL44" s="31"/>
      <c r="JQM44" s="30"/>
      <c r="JQN44" s="31"/>
      <c r="JQO44" s="30"/>
      <c r="JQP44" s="31"/>
      <c r="JQQ44" s="30"/>
      <c r="JQR44" s="31"/>
      <c r="JQS44" s="30"/>
      <c r="JQT44" s="31"/>
      <c r="JQU44" s="30"/>
      <c r="JQV44" s="31"/>
      <c r="JQW44" s="30"/>
      <c r="JQX44" s="31"/>
      <c r="JQY44" s="30"/>
      <c r="JQZ44" s="31"/>
      <c r="JRA44" s="30"/>
      <c r="JRB44" s="31"/>
      <c r="JRC44" s="30"/>
      <c r="JRD44" s="31"/>
      <c r="JRE44" s="30"/>
      <c r="JRF44" s="31"/>
      <c r="JRG44" s="30"/>
      <c r="JRH44" s="31"/>
      <c r="JRI44" s="30"/>
      <c r="JRJ44" s="31"/>
      <c r="JRK44" s="30"/>
      <c r="JRL44" s="31"/>
      <c r="JRM44" s="30"/>
      <c r="JRN44" s="31"/>
      <c r="JRO44" s="30"/>
      <c r="JRP44" s="31"/>
      <c r="JRQ44" s="30"/>
      <c r="JRR44" s="31"/>
      <c r="JRS44" s="30"/>
      <c r="JRT44" s="31"/>
      <c r="JRU44" s="30"/>
      <c r="JRV44" s="31"/>
      <c r="JRW44" s="30"/>
      <c r="JRX44" s="31"/>
      <c r="JRY44" s="30"/>
      <c r="JRZ44" s="31"/>
      <c r="JSA44" s="30"/>
      <c r="JSB44" s="31"/>
      <c r="JSC44" s="30"/>
      <c r="JSD44" s="31"/>
      <c r="JSE44" s="30"/>
      <c r="JSF44" s="31"/>
      <c r="JSG44" s="30"/>
      <c r="JSH44" s="31"/>
      <c r="JSI44" s="30"/>
      <c r="JSJ44" s="31"/>
      <c r="JSK44" s="30"/>
      <c r="JSL44" s="31"/>
      <c r="JSM44" s="30"/>
      <c r="JSN44" s="31"/>
      <c r="JSO44" s="30"/>
      <c r="JSP44" s="31"/>
      <c r="JSQ44" s="30"/>
      <c r="JSR44" s="31"/>
      <c r="JSS44" s="30"/>
      <c r="JST44" s="31"/>
      <c r="JSU44" s="30"/>
      <c r="JSV44" s="31"/>
      <c r="JSW44" s="30"/>
      <c r="JSX44" s="31"/>
      <c r="JSY44" s="30"/>
      <c r="JSZ44" s="31"/>
      <c r="JTA44" s="30"/>
      <c r="JTB44" s="31"/>
      <c r="JTC44" s="30"/>
      <c r="JTD44" s="31"/>
      <c r="JTE44" s="30"/>
      <c r="JTF44" s="31"/>
      <c r="JTG44" s="30"/>
      <c r="JTH44" s="31"/>
      <c r="JTI44" s="30"/>
      <c r="JTJ44" s="31"/>
      <c r="JTK44" s="30"/>
      <c r="JTL44" s="31"/>
      <c r="JTM44" s="30"/>
      <c r="JTN44" s="31"/>
      <c r="JTO44" s="30"/>
      <c r="JTP44" s="31"/>
      <c r="JTQ44" s="30"/>
      <c r="JTR44" s="31"/>
      <c r="JTS44" s="30"/>
      <c r="JTT44" s="31"/>
      <c r="JTU44" s="30"/>
      <c r="JTV44" s="31"/>
      <c r="JTW44" s="30"/>
      <c r="JTX44" s="31"/>
      <c r="JTY44" s="30"/>
      <c r="JTZ44" s="31"/>
      <c r="JUA44" s="30"/>
      <c r="JUB44" s="31"/>
      <c r="JUC44" s="30"/>
      <c r="JUD44" s="31"/>
      <c r="JUE44" s="30"/>
      <c r="JUF44" s="31"/>
      <c r="JUG44" s="30"/>
      <c r="JUH44" s="31"/>
      <c r="JUI44" s="30"/>
      <c r="JUJ44" s="31"/>
      <c r="JUK44" s="30"/>
      <c r="JUL44" s="31"/>
      <c r="JUM44" s="30"/>
      <c r="JUN44" s="31"/>
      <c r="JUO44" s="30"/>
      <c r="JUP44" s="31"/>
      <c r="JUQ44" s="30"/>
      <c r="JUR44" s="31"/>
      <c r="JUS44" s="30"/>
      <c r="JUT44" s="31"/>
      <c r="JUU44" s="30"/>
      <c r="JUV44" s="31"/>
      <c r="JUW44" s="30"/>
      <c r="JUX44" s="31"/>
      <c r="JUY44" s="30"/>
      <c r="JUZ44" s="31"/>
      <c r="JVA44" s="30"/>
      <c r="JVB44" s="31"/>
      <c r="JVC44" s="30"/>
      <c r="JVD44" s="31"/>
      <c r="JVE44" s="30"/>
      <c r="JVF44" s="31"/>
      <c r="JVG44" s="30"/>
      <c r="JVH44" s="31"/>
      <c r="JVI44" s="30"/>
      <c r="JVJ44" s="31"/>
      <c r="JVK44" s="30"/>
      <c r="JVL44" s="31"/>
      <c r="JVM44" s="30"/>
      <c r="JVN44" s="31"/>
      <c r="JVO44" s="30"/>
      <c r="JVP44" s="31"/>
      <c r="JVQ44" s="30"/>
      <c r="JVR44" s="31"/>
      <c r="JVS44" s="30"/>
      <c r="JVT44" s="31"/>
      <c r="JVU44" s="30"/>
      <c r="JVV44" s="31"/>
      <c r="JVW44" s="30"/>
      <c r="JVX44" s="31"/>
      <c r="JVY44" s="30"/>
      <c r="JVZ44" s="31"/>
      <c r="JWA44" s="30"/>
      <c r="JWB44" s="31"/>
      <c r="JWC44" s="30"/>
      <c r="JWD44" s="31"/>
      <c r="JWE44" s="30"/>
      <c r="JWF44" s="31"/>
      <c r="JWG44" s="30"/>
      <c r="JWH44" s="31"/>
      <c r="JWI44" s="30"/>
      <c r="JWJ44" s="31"/>
      <c r="JWK44" s="30"/>
      <c r="JWL44" s="31"/>
      <c r="JWM44" s="30"/>
      <c r="JWN44" s="31"/>
      <c r="JWO44" s="30"/>
      <c r="JWP44" s="31"/>
      <c r="JWQ44" s="30"/>
      <c r="JWR44" s="31"/>
      <c r="JWS44" s="30"/>
      <c r="JWT44" s="31"/>
      <c r="JWU44" s="30"/>
      <c r="JWV44" s="31"/>
      <c r="JWW44" s="30"/>
      <c r="JWX44" s="31"/>
      <c r="JWY44" s="30"/>
      <c r="JWZ44" s="31"/>
      <c r="JXA44" s="30"/>
      <c r="JXB44" s="31"/>
      <c r="JXC44" s="30"/>
      <c r="JXD44" s="31"/>
      <c r="JXE44" s="30"/>
      <c r="JXF44" s="31"/>
      <c r="JXG44" s="30"/>
      <c r="JXH44" s="31"/>
      <c r="JXI44" s="30"/>
      <c r="JXJ44" s="31"/>
      <c r="JXK44" s="30"/>
      <c r="JXL44" s="31"/>
      <c r="JXM44" s="30"/>
      <c r="JXN44" s="31"/>
      <c r="JXO44" s="30"/>
      <c r="JXP44" s="31"/>
      <c r="JXQ44" s="30"/>
      <c r="JXR44" s="31"/>
      <c r="JXS44" s="30"/>
      <c r="JXT44" s="31"/>
      <c r="JXU44" s="30"/>
      <c r="JXV44" s="31"/>
      <c r="JXW44" s="30"/>
      <c r="JXX44" s="31"/>
      <c r="JXY44" s="30"/>
      <c r="JXZ44" s="31"/>
      <c r="JYA44" s="30"/>
      <c r="JYB44" s="31"/>
      <c r="JYC44" s="30"/>
      <c r="JYD44" s="31"/>
      <c r="JYE44" s="30"/>
      <c r="JYF44" s="31"/>
      <c r="JYG44" s="30"/>
      <c r="JYH44" s="31"/>
      <c r="JYI44" s="30"/>
      <c r="JYJ44" s="31"/>
      <c r="JYK44" s="30"/>
      <c r="JYL44" s="31"/>
      <c r="JYM44" s="30"/>
      <c r="JYN44" s="31"/>
      <c r="JYO44" s="30"/>
      <c r="JYP44" s="31"/>
      <c r="JYQ44" s="30"/>
      <c r="JYR44" s="31"/>
      <c r="JYS44" s="30"/>
      <c r="JYT44" s="31"/>
      <c r="JYU44" s="30"/>
      <c r="JYV44" s="31"/>
      <c r="JYW44" s="30"/>
      <c r="JYX44" s="31"/>
      <c r="JYY44" s="30"/>
      <c r="JYZ44" s="31"/>
      <c r="JZA44" s="30"/>
      <c r="JZB44" s="31"/>
      <c r="JZC44" s="30"/>
      <c r="JZD44" s="31"/>
      <c r="JZE44" s="30"/>
      <c r="JZF44" s="31"/>
      <c r="JZG44" s="30"/>
      <c r="JZH44" s="31"/>
      <c r="JZI44" s="30"/>
      <c r="JZJ44" s="31"/>
      <c r="JZK44" s="30"/>
      <c r="JZL44" s="31"/>
      <c r="JZM44" s="30"/>
      <c r="JZN44" s="31"/>
      <c r="JZO44" s="30"/>
      <c r="JZP44" s="31"/>
      <c r="JZQ44" s="30"/>
      <c r="JZR44" s="31"/>
      <c r="JZS44" s="30"/>
      <c r="JZT44" s="31"/>
      <c r="JZU44" s="30"/>
      <c r="JZV44" s="31"/>
      <c r="JZW44" s="30"/>
      <c r="JZX44" s="31"/>
      <c r="JZY44" s="30"/>
      <c r="JZZ44" s="31"/>
      <c r="KAA44" s="30"/>
      <c r="KAB44" s="31"/>
      <c r="KAC44" s="30"/>
      <c r="KAD44" s="31"/>
      <c r="KAE44" s="30"/>
      <c r="KAF44" s="31"/>
      <c r="KAG44" s="30"/>
      <c r="KAH44" s="31"/>
      <c r="KAI44" s="30"/>
      <c r="KAJ44" s="31"/>
      <c r="KAK44" s="30"/>
      <c r="KAL44" s="31"/>
      <c r="KAM44" s="30"/>
      <c r="KAN44" s="31"/>
      <c r="KAO44" s="30"/>
      <c r="KAP44" s="31"/>
      <c r="KAQ44" s="30"/>
      <c r="KAR44" s="31"/>
      <c r="KAS44" s="30"/>
      <c r="KAT44" s="31"/>
      <c r="KAU44" s="30"/>
      <c r="KAV44" s="31"/>
      <c r="KAW44" s="30"/>
      <c r="KAX44" s="31"/>
      <c r="KAY44" s="30"/>
      <c r="KAZ44" s="31"/>
      <c r="KBA44" s="30"/>
      <c r="KBB44" s="31"/>
      <c r="KBC44" s="30"/>
      <c r="KBD44" s="31"/>
      <c r="KBE44" s="30"/>
      <c r="KBF44" s="31"/>
      <c r="KBG44" s="30"/>
      <c r="KBH44" s="31"/>
      <c r="KBI44" s="30"/>
      <c r="KBJ44" s="31"/>
      <c r="KBK44" s="30"/>
      <c r="KBL44" s="31"/>
      <c r="KBM44" s="30"/>
      <c r="KBN44" s="31"/>
      <c r="KBO44" s="30"/>
      <c r="KBP44" s="31"/>
      <c r="KBQ44" s="30"/>
      <c r="KBR44" s="31"/>
      <c r="KBS44" s="30"/>
      <c r="KBT44" s="31"/>
      <c r="KBU44" s="30"/>
      <c r="KBV44" s="31"/>
      <c r="KBW44" s="30"/>
      <c r="KBX44" s="31"/>
      <c r="KBY44" s="30"/>
      <c r="KBZ44" s="31"/>
      <c r="KCA44" s="30"/>
      <c r="KCB44" s="31"/>
      <c r="KCC44" s="30"/>
      <c r="KCD44" s="31"/>
      <c r="KCE44" s="30"/>
      <c r="KCF44" s="31"/>
      <c r="KCG44" s="30"/>
      <c r="KCH44" s="31"/>
      <c r="KCI44" s="30"/>
      <c r="KCJ44" s="31"/>
      <c r="KCK44" s="30"/>
      <c r="KCL44" s="31"/>
      <c r="KCM44" s="30"/>
      <c r="KCN44" s="31"/>
      <c r="KCO44" s="30"/>
      <c r="KCP44" s="31"/>
      <c r="KCQ44" s="30"/>
      <c r="KCR44" s="31"/>
      <c r="KCS44" s="30"/>
      <c r="KCT44" s="31"/>
      <c r="KCU44" s="30"/>
      <c r="KCV44" s="31"/>
      <c r="KCW44" s="30"/>
      <c r="KCX44" s="31"/>
      <c r="KCY44" s="30"/>
      <c r="KCZ44" s="31"/>
      <c r="KDA44" s="30"/>
      <c r="KDB44" s="31"/>
      <c r="KDC44" s="30"/>
      <c r="KDD44" s="31"/>
      <c r="KDE44" s="30"/>
      <c r="KDF44" s="31"/>
      <c r="KDG44" s="30"/>
      <c r="KDH44" s="31"/>
      <c r="KDI44" s="30"/>
      <c r="KDJ44" s="31"/>
      <c r="KDK44" s="30"/>
      <c r="KDL44" s="31"/>
      <c r="KDM44" s="30"/>
      <c r="KDN44" s="31"/>
      <c r="KDO44" s="30"/>
      <c r="KDP44" s="31"/>
      <c r="KDQ44" s="30"/>
      <c r="KDR44" s="31"/>
      <c r="KDS44" s="30"/>
      <c r="KDT44" s="31"/>
      <c r="KDU44" s="30"/>
      <c r="KDV44" s="31"/>
      <c r="KDW44" s="30"/>
      <c r="KDX44" s="31"/>
      <c r="KDY44" s="30"/>
      <c r="KDZ44" s="31"/>
      <c r="KEA44" s="30"/>
      <c r="KEB44" s="31"/>
      <c r="KEC44" s="30"/>
      <c r="KED44" s="31"/>
      <c r="KEE44" s="30"/>
      <c r="KEF44" s="31"/>
      <c r="KEG44" s="30"/>
      <c r="KEH44" s="31"/>
      <c r="KEI44" s="30"/>
      <c r="KEJ44" s="31"/>
      <c r="KEK44" s="30"/>
      <c r="KEL44" s="31"/>
      <c r="KEM44" s="30"/>
      <c r="KEN44" s="31"/>
      <c r="KEO44" s="30"/>
      <c r="KEP44" s="31"/>
      <c r="KEQ44" s="30"/>
      <c r="KER44" s="31"/>
      <c r="KES44" s="30"/>
      <c r="KET44" s="31"/>
      <c r="KEU44" s="30"/>
      <c r="KEV44" s="31"/>
      <c r="KEW44" s="30"/>
      <c r="KEX44" s="31"/>
      <c r="KEY44" s="30"/>
      <c r="KEZ44" s="31"/>
      <c r="KFA44" s="30"/>
      <c r="KFB44" s="31"/>
      <c r="KFC44" s="30"/>
      <c r="KFD44" s="31"/>
      <c r="KFE44" s="30"/>
      <c r="KFF44" s="31"/>
      <c r="KFG44" s="30"/>
      <c r="KFH44" s="31"/>
      <c r="KFI44" s="30"/>
      <c r="KFJ44" s="31"/>
      <c r="KFK44" s="30"/>
      <c r="KFL44" s="31"/>
      <c r="KFM44" s="30"/>
      <c r="KFN44" s="31"/>
      <c r="KFO44" s="30"/>
      <c r="KFP44" s="31"/>
      <c r="KFQ44" s="30"/>
      <c r="KFR44" s="31"/>
      <c r="KFS44" s="30"/>
      <c r="KFT44" s="31"/>
      <c r="KFU44" s="30"/>
      <c r="KFV44" s="31"/>
      <c r="KFW44" s="30"/>
      <c r="KFX44" s="31"/>
      <c r="KFY44" s="30"/>
      <c r="KFZ44" s="31"/>
      <c r="KGA44" s="30"/>
      <c r="KGB44" s="31"/>
      <c r="KGC44" s="30"/>
      <c r="KGD44" s="31"/>
      <c r="KGE44" s="30"/>
      <c r="KGF44" s="31"/>
      <c r="KGG44" s="30"/>
      <c r="KGH44" s="31"/>
      <c r="KGI44" s="30"/>
      <c r="KGJ44" s="31"/>
      <c r="KGK44" s="30"/>
      <c r="KGL44" s="31"/>
      <c r="KGM44" s="30"/>
      <c r="KGN44" s="31"/>
      <c r="KGO44" s="30"/>
      <c r="KGP44" s="31"/>
      <c r="KGQ44" s="30"/>
      <c r="KGR44" s="31"/>
      <c r="KGS44" s="30"/>
      <c r="KGT44" s="31"/>
      <c r="KGU44" s="30"/>
      <c r="KGV44" s="31"/>
      <c r="KGW44" s="30"/>
      <c r="KGX44" s="31"/>
      <c r="KGY44" s="30"/>
      <c r="KGZ44" s="31"/>
      <c r="KHA44" s="30"/>
      <c r="KHB44" s="31"/>
      <c r="KHC44" s="30"/>
      <c r="KHD44" s="31"/>
      <c r="KHE44" s="30"/>
      <c r="KHF44" s="31"/>
      <c r="KHG44" s="30"/>
      <c r="KHH44" s="31"/>
      <c r="KHI44" s="30"/>
      <c r="KHJ44" s="31"/>
      <c r="KHK44" s="30"/>
      <c r="KHL44" s="31"/>
      <c r="KHM44" s="30"/>
      <c r="KHN44" s="31"/>
      <c r="KHO44" s="30"/>
      <c r="KHP44" s="31"/>
      <c r="KHQ44" s="30"/>
      <c r="KHR44" s="31"/>
      <c r="KHS44" s="30"/>
      <c r="KHT44" s="31"/>
      <c r="KHU44" s="30"/>
      <c r="KHV44" s="31"/>
      <c r="KHW44" s="30"/>
      <c r="KHX44" s="31"/>
      <c r="KHY44" s="30"/>
      <c r="KHZ44" s="31"/>
      <c r="KIA44" s="30"/>
      <c r="KIB44" s="31"/>
      <c r="KIC44" s="30"/>
      <c r="KID44" s="31"/>
      <c r="KIE44" s="30"/>
      <c r="KIF44" s="31"/>
      <c r="KIG44" s="30"/>
      <c r="KIH44" s="31"/>
      <c r="KII44" s="30"/>
      <c r="KIJ44" s="31"/>
      <c r="KIK44" s="30"/>
      <c r="KIL44" s="31"/>
      <c r="KIM44" s="30"/>
      <c r="KIN44" s="31"/>
      <c r="KIO44" s="30"/>
      <c r="KIP44" s="31"/>
      <c r="KIQ44" s="30"/>
      <c r="KIR44" s="31"/>
      <c r="KIS44" s="30"/>
      <c r="KIT44" s="31"/>
      <c r="KIU44" s="30"/>
      <c r="KIV44" s="31"/>
      <c r="KIW44" s="30"/>
      <c r="KIX44" s="31"/>
      <c r="KIY44" s="30"/>
      <c r="KIZ44" s="31"/>
      <c r="KJA44" s="30"/>
      <c r="KJB44" s="31"/>
      <c r="KJC44" s="30"/>
      <c r="KJD44" s="31"/>
      <c r="KJE44" s="30"/>
      <c r="KJF44" s="31"/>
      <c r="KJG44" s="30"/>
      <c r="KJH44" s="31"/>
      <c r="KJI44" s="30"/>
      <c r="KJJ44" s="31"/>
      <c r="KJK44" s="30"/>
      <c r="KJL44" s="31"/>
      <c r="KJM44" s="30"/>
      <c r="KJN44" s="31"/>
      <c r="KJO44" s="30"/>
      <c r="KJP44" s="31"/>
      <c r="KJQ44" s="30"/>
      <c r="KJR44" s="31"/>
      <c r="KJS44" s="30"/>
      <c r="KJT44" s="31"/>
      <c r="KJU44" s="30"/>
      <c r="KJV44" s="31"/>
      <c r="KJW44" s="30"/>
      <c r="KJX44" s="31"/>
      <c r="KJY44" s="30"/>
      <c r="KJZ44" s="31"/>
      <c r="KKA44" s="30"/>
      <c r="KKB44" s="31"/>
      <c r="KKC44" s="30"/>
      <c r="KKD44" s="31"/>
      <c r="KKE44" s="30"/>
      <c r="KKF44" s="31"/>
      <c r="KKG44" s="30"/>
      <c r="KKH44" s="31"/>
      <c r="KKI44" s="30"/>
      <c r="KKJ44" s="31"/>
      <c r="KKK44" s="30"/>
      <c r="KKL44" s="31"/>
      <c r="KKM44" s="30"/>
      <c r="KKN44" s="31"/>
      <c r="KKO44" s="30"/>
      <c r="KKP44" s="31"/>
      <c r="KKQ44" s="30"/>
      <c r="KKR44" s="31"/>
      <c r="KKS44" s="30"/>
      <c r="KKT44" s="31"/>
      <c r="KKU44" s="30"/>
      <c r="KKV44" s="31"/>
      <c r="KKW44" s="30"/>
      <c r="KKX44" s="31"/>
      <c r="KKY44" s="30"/>
      <c r="KKZ44" s="31"/>
      <c r="KLA44" s="30"/>
      <c r="KLB44" s="31"/>
      <c r="KLC44" s="30"/>
      <c r="KLD44" s="31"/>
      <c r="KLE44" s="30"/>
      <c r="KLF44" s="31"/>
      <c r="KLG44" s="30"/>
      <c r="KLH44" s="31"/>
      <c r="KLI44" s="30"/>
      <c r="KLJ44" s="31"/>
      <c r="KLK44" s="30"/>
      <c r="KLL44" s="31"/>
      <c r="KLM44" s="30"/>
      <c r="KLN44" s="31"/>
      <c r="KLO44" s="30"/>
      <c r="KLP44" s="31"/>
      <c r="KLQ44" s="30"/>
      <c r="KLR44" s="31"/>
      <c r="KLS44" s="30"/>
      <c r="KLT44" s="31"/>
      <c r="KLU44" s="30"/>
      <c r="KLV44" s="31"/>
      <c r="KLW44" s="30"/>
      <c r="KLX44" s="31"/>
      <c r="KLY44" s="30"/>
      <c r="KLZ44" s="31"/>
      <c r="KMA44" s="30"/>
      <c r="KMB44" s="31"/>
      <c r="KMC44" s="30"/>
      <c r="KMD44" s="31"/>
      <c r="KME44" s="30"/>
      <c r="KMF44" s="31"/>
      <c r="KMG44" s="30"/>
      <c r="KMH44" s="31"/>
      <c r="KMI44" s="30"/>
      <c r="KMJ44" s="31"/>
      <c r="KMK44" s="30"/>
      <c r="KML44" s="31"/>
      <c r="KMM44" s="30"/>
      <c r="KMN44" s="31"/>
      <c r="KMO44" s="30"/>
      <c r="KMP44" s="31"/>
      <c r="KMQ44" s="30"/>
      <c r="KMR44" s="31"/>
      <c r="KMS44" s="30"/>
      <c r="KMT44" s="31"/>
      <c r="KMU44" s="30"/>
      <c r="KMV44" s="31"/>
      <c r="KMW44" s="30"/>
      <c r="KMX44" s="31"/>
      <c r="KMY44" s="30"/>
      <c r="KMZ44" s="31"/>
      <c r="KNA44" s="30"/>
      <c r="KNB44" s="31"/>
      <c r="KNC44" s="30"/>
      <c r="KND44" s="31"/>
      <c r="KNE44" s="30"/>
      <c r="KNF44" s="31"/>
      <c r="KNG44" s="30"/>
      <c r="KNH44" s="31"/>
      <c r="KNI44" s="30"/>
      <c r="KNJ44" s="31"/>
      <c r="KNK44" s="30"/>
      <c r="KNL44" s="31"/>
      <c r="KNM44" s="30"/>
      <c r="KNN44" s="31"/>
      <c r="KNO44" s="30"/>
      <c r="KNP44" s="31"/>
      <c r="KNQ44" s="30"/>
      <c r="KNR44" s="31"/>
      <c r="KNS44" s="30"/>
      <c r="KNT44" s="31"/>
      <c r="KNU44" s="30"/>
      <c r="KNV44" s="31"/>
      <c r="KNW44" s="30"/>
      <c r="KNX44" s="31"/>
      <c r="KNY44" s="30"/>
      <c r="KNZ44" s="31"/>
      <c r="KOA44" s="30"/>
      <c r="KOB44" s="31"/>
      <c r="KOC44" s="30"/>
      <c r="KOD44" s="31"/>
      <c r="KOE44" s="30"/>
      <c r="KOF44" s="31"/>
      <c r="KOG44" s="30"/>
      <c r="KOH44" s="31"/>
      <c r="KOI44" s="30"/>
      <c r="KOJ44" s="31"/>
      <c r="KOK44" s="30"/>
      <c r="KOL44" s="31"/>
      <c r="KOM44" s="30"/>
      <c r="KON44" s="31"/>
      <c r="KOO44" s="30"/>
      <c r="KOP44" s="31"/>
      <c r="KOQ44" s="30"/>
      <c r="KOR44" s="31"/>
      <c r="KOS44" s="30"/>
      <c r="KOT44" s="31"/>
      <c r="KOU44" s="30"/>
      <c r="KOV44" s="31"/>
      <c r="KOW44" s="30"/>
      <c r="KOX44" s="31"/>
      <c r="KOY44" s="30"/>
      <c r="KOZ44" s="31"/>
      <c r="KPA44" s="30"/>
      <c r="KPB44" s="31"/>
      <c r="KPC44" s="30"/>
      <c r="KPD44" s="31"/>
      <c r="KPE44" s="30"/>
      <c r="KPF44" s="31"/>
      <c r="KPG44" s="30"/>
      <c r="KPH44" s="31"/>
      <c r="KPI44" s="30"/>
      <c r="KPJ44" s="31"/>
      <c r="KPK44" s="30"/>
      <c r="KPL44" s="31"/>
      <c r="KPM44" s="30"/>
      <c r="KPN44" s="31"/>
      <c r="KPO44" s="30"/>
      <c r="KPP44" s="31"/>
      <c r="KPQ44" s="30"/>
      <c r="KPR44" s="31"/>
      <c r="KPS44" s="30"/>
      <c r="KPT44" s="31"/>
      <c r="KPU44" s="30"/>
      <c r="KPV44" s="31"/>
      <c r="KPW44" s="30"/>
      <c r="KPX44" s="31"/>
      <c r="KPY44" s="30"/>
      <c r="KPZ44" s="31"/>
      <c r="KQA44" s="30"/>
      <c r="KQB44" s="31"/>
      <c r="KQC44" s="30"/>
      <c r="KQD44" s="31"/>
      <c r="KQE44" s="30"/>
      <c r="KQF44" s="31"/>
      <c r="KQG44" s="30"/>
      <c r="KQH44" s="31"/>
      <c r="KQI44" s="30"/>
      <c r="KQJ44" s="31"/>
      <c r="KQK44" s="30"/>
      <c r="KQL44" s="31"/>
      <c r="KQM44" s="30"/>
      <c r="KQN44" s="31"/>
      <c r="KQO44" s="30"/>
      <c r="KQP44" s="31"/>
      <c r="KQQ44" s="30"/>
      <c r="KQR44" s="31"/>
      <c r="KQS44" s="30"/>
      <c r="KQT44" s="31"/>
      <c r="KQU44" s="30"/>
      <c r="KQV44" s="31"/>
      <c r="KQW44" s="30"/>
      <c r="KQX44" s="31"/>
      <c r="KQY44" s="30"/>
      <c r="KQZ44" s="31"/>
      <c r="KRA44" s="30"/>
      <c r="KRB44" s="31"/>
      <c r="KRC44" s="30"/>
      <c r="KRD44" s="31"/>
      <c r="KRE44" s="30"/>
      <c r="KRF44" s="31"/>
      <c r="KRG44" s="30"/>
      <c r="KRH44" s="31"/>
      <c r="KRI44" s="30"/>
      <c r="KRJ44" s="31"/>
      <c r="KRK44" s="30"/>
      <c r="KRL44" s="31"/>
      <c r="KRM44" s="30"/>
      <c r="KRN44" s="31"/>
      <c r="KRO44" s="30"/>
      <c r="KRP44" s="31"/>
      <c r="KRQ44" s="30"/>
      <c r="KRR44" s="31"/>
      <c r="KRS44" s="30"/>
      <c r="KRT44" s="31"/>
      <c r="KRU44" s="30"/>
      <c r="KRV44" s="31"/>
      <c r="KRW44" s="30"/>
      <c r="KRX44" s="31"/>
      <c r="KRY44" s="30"/>
      <c r="KRZ44" s="31"/>
      <c r="KSA44" s="30"/>
      <c r="KSB44" s="31"/>
      <c r="KSC44" s="30"/>
      <c r="KSD44" s="31"/>
      <c r="KSE44" s="30"/>
      <c r="KSF44" s="31"/>
      <c r="KSG44" s="30"/>
      <c r="KSH44" s="31"/>
      <c r="KSI44" s="30"/>
      <c r="KSJ44" s="31"/>
      <c r="KSK44" s="30"/>
      <c r="KSL44" s="31"/>
      <c r="KSM44" s="30"/>
      <c r="KSN44" s="31"/>
      <c r="KSO44" s="30"/>
      <c r="KSP44" s="31"/>
      <c r="KSQ44" s="30"/>
      <c r="KSR44" s="31"/>
      <c r="KSS44" s="30"/>
      <c r="KST44" s="31"/>
      <c r="KSU44" s="30"/>
      <c r="KSV44" s="31"/>
      <c r="KSW44" s="30"/>
      <c r="KSX44" s="31"/>
      <c r="KSY44" s="30"/>
      <c r="KSZ44" s="31"/>
      <c r="KTA44" s="30"/>
      <c r="KTB44" s="31"/>
      <c r="KTC44" s="30"/>
      <c r="KTD44" s="31"/>
      <c r="KTE44" s="30"/>
      <c r="KTF44" s="31"/>
      <c r="KTG44" s="30"/>
      <c r="KTH44" s="31"/>
      <c r="KTI44" s="30"/>
      <c r="KTJ44" s="31"/>
      <c r="KTK44" s="30"/>
      <c r="KTL44" s="31"/>
      <c r="KTM44" s="30"/>
      <c r="KTN44" s="31"/>
      <c r="KTO44" s="30"/>
      <c r="KTP44" s="31"/>
      <c r="KTQ44" s="30"/>
      <c r="KTR44" s="31"/>
      <c r="KTS44" s="30"/>
      <c r="KTT44" s="31"/>
      <c r="KTU44" s="30"/>
      <c r="KTV44" s="31"/>
      <c r="KTW44" s="30"/>
      <c r="KTX44" s="31"/>
      <c r="KTY44" s="30"/>
      <c r="KTZ44" s="31"/>
      <c r="KUA44" s="30"/>
      <c r="KUB44" s="31"/>
      <c r="KUC44" s="30"/>
      <c r="KUD44" s="31"/>
      <c r="KUE44" s="30"/>
      <c r="KUF44" s="31"/>
      <c r="KUG44" s="30"/>
      <c r="KUH44" s="31"/>
      <c r="KUI44" s="30"/>
      <c r="KUJ44" s="31"/>
      <c r="KUK44" s="30"/>
      <c r="KUL44" s="31"/>
      <c r="KUM44" s="30"/>
      <c r="KUN44" s="31"/>
      <c r="KUO44" s="30"/>
      <c r="KUP44" s="31"/>
      <c r="KUQ44" s="30"/>
      <c r="KUR44" s="31"/>
      <c r="KUS44" s="30"/>
      <c r="KUT44" s="31"/>
      <c r="KUU44" s="30"/>
      <c r="KUV44" s="31"/>
      <c r="KUW44" s="30"/>
      <c r="KUX44" s="31"/>
      <c r="KUY44" s="30"/>
      <c r="KUZ44" s="31"/>
      <c r="KVA44" s="30"/>
      <c r="KVB44" s="31"/>
      <c r="KVC44" s="30"/>
      <c r="KVD44" s="31"/>
      <c r="KVE44" s="30"/>
      <c r="KVF44" s="31"/>
      <c r="KVG44" s="30"/>
      <c r="KVH44" s="31"/>
      <c r="KVI44" s="30"/>
      <c r="KVJ44" s="31"/>
      <c r="KVK44" s="30"/>
      <c r="KVL44" s="31"/>
      <c r="KVM44" s="30"/>
      <c r="KVN44" s="31"/>
      <c r="KVO44" s="30"/>
      <c r="KVP44" s="31"/>
      <c r="KVQ44" s="30"/>
      <c r="KVR44" s="31"/>
      <c r="KVS44" s="30"/>
      <c r="KVT44" s="31"/>
      <c r="KVU44" s="30"/>
      <c r="KVV44" s="31"/>
      <c r="KVW44" s="30"/>
      <c r="KVX44" s="31"/>
      <c r="KVY44" s="30"/>
      <c r="KVZ44" s="31"/>
      <c r="KWA44" s="30"/>
      <c r="KWB44" s="31"/>
      <c r="KWC44" s="30"/>
      <c r="KWD44" s="31"/>
      <c r="KWE44" s="30"/>
      <c r="KWF44" s="31"/>
      <c r="KWG44" s="30"/>
      <c r="KWH44" s="31"/>
      <c r="KWI44" s="30"/>
      <c r="KWJ44" s="31"/>
      <c r="KWK44" s="30"/>
      <c r="KWL44" s="31"/>
      <c r="KWM44" s="30"/>
      <c r="KWN44" s="31"/>
      <c r="KWO44" s="30"/>
      <c r="KWP44" s="31"/>
      <c r="KWQ44" s="30"/>
      <c r="KWR44" s="31"/>
      <c r="KWS44" s="30"/>
      <c r="KWT44" s="31"/>
      <c r="KWU44" s="30"/>
      <c r="KWV44" s="31"/>
      <c r="KWW44" s="30"/>
      <c r="KWX44" s="31"/>
      <c r="KWY44" s="30"/>
      <c r="KWZ44" s="31"/>
      <c r="KXA44" s="30"/>
      <c r="KXB44" s="31"/>
      <c r="KXC44" s="30"/>
      <c r="KXD44" s="31"/>
      <c r="KXE44" s="30"/>
      <c r="KXF44" s="31"/>
      <c r="KXG44" s="30"/>
      <c r="KXH44" s="31"/>
      <c r="KXI44" s="30"/>
      <c r="KXJ44" s="31"/>
      <c r="KXK44" s="30"/>
      <c r="KXL44" s="31"/>
      <c r="KXM44" s="30"/>
      <c r="KXN44" s="31"/>
      <c r="KXO44" s="30"/>
      <c r="KXP44" s="31"/>
      <c r="KXQ44" s="30"/>
      <c r="KXR44" s="31"/>
      <c r="KXS44" s="30"/>
      <c r="KXT44" s="31"/>
      <c r="KXU44" s="30"/>
      <c r="KXV44" s="31"/>
      <c r="KXW44" s="30"/>
      <c r="KXX44" s="31"/>
      <c r="KXY44" s="30"/>
      <c r="KXZ44" s="31"/>
      <c r="KYA44" s="30"/>
      <c r="KYB44" s="31"/>
      <c r="KYC44" s="30"/>
      <c r="KYD44" s="31"/>
      <c r="KYE44" s="30"/>
      <c r="KYF44" s="31"/>
      <c r="KYG44" s="30"/>
      <c r="KYH44" s="31"/>
      <c r="KYI44" s="30"/>
      <c r="KYJ44" s="31"/>
      <c r="KYK44" s="30"/>
      <c r="KYL44" s="31"/>
      <c r="KYM44" s="30"/>
      <c r="KYN44" s="31"/>
      <c r="KYO44" s="30"/>
      <c r="KYP44" s="31"/>
      <c r="KYQ44" s="30"/>
      <c r="KYR44" s="31"/>
      <c r="KYS44" s="30"/>
      <c r="KYT44" s="31"/>
      <c r="KYU44" s="30"/>
      <c r="KYV44" s="31"/>
      <c r="KYW44" s="30"/>
      <c r="KYX44" s="31"/>
      <c r="KYY44" s="30"/>
      <c r="KYZ44" s="31"/>
      <c r="KZA44" s="30"/>
      <c r="KZB44" s="31"/>
      <c r="KZC44" s="30"/>
      <c r="KZD44" s="31"/>
      <c r="KZE44" s="30"/>
      <c r="KZF44" s="31"/>
      <c r="KZG44" s="30"/>
      <c r="KZH44" s="31"/>
      <c r="KZI44" s="30"/>
      <c r="KZJ44" s="31"/>
      <c r="KZK44" s="30"/>
      <c r="KZL44" s="31"/>
      <c r="KZM44" s="30"/>
      <c r="KZN44" s="31"/>
      <c r="KZO44" s="30"/>
      <c r="KZP44" s="31"/>
      <c r="KZQ44" s="30"/>
      <c r="KZR44" s="31"/>
      <c r="KZS44" s="30"/>
      <c r="KZT44" s="31"/>
      <c r="KZU44" s="30"/>
      <c r="KZV44" s="31"/>
      <c r="KZW44" s="30"/>
      <c r="KZX44" s="31"/>
      <c r="KZY44" s="30"/>
      <c r="KZZ44" s="31"/>
      <c r="LAA44" s="30"/>
      <c r="LAB44" s="31"/>
      <c r="LAC44" s="30"/>
      <c r="LAD44" s="31"/>
      <c r="LAE44" s="30"/>
      <c r="LAF44" s="31"/>
      <c r="LAG44" s="30"/>
      <c r="LAH44" s="31"/>
      <c r="LAI44" s="30"/>
      <c r="LAJ44" s="31"/>
      <c r="LAK44" s="30"/>
      <c r="LAL44" s="31"/>
      <c r="LAM44" s="30"/>
      <c r="LAN44" s="31"/>
      <c r="LAO44" s="30"/>
      <c r="LAP44" s="31"/>
      <c r="LAQ44" s="30"/>
      <c r="LAR44" s="31"/>
      <c r="LAS44" s="30"/>
      <c r="LAT44" s="31"/>
      <c r="LAU44" s="30"/>
      <c r="LAV44" s="31"/>
      <c r="LAW44" s="30"/>
      <c r="LAX44" s="31"/>
      <c r="LAY44" s="30"/>
      <c r="LAZ44" s="31"/>
      <c r="LBA44" s="30"/>
      <c r="LBB44" s="31"/>
      <c r="LBC44" s="30"/>
      <c r="LBD44" s="31"/>
      <c r="LBE44" s="30"/>
      <c r="LBF44" s="31"/>
      <c r="LBG44" s="30"/>
      <c r="LBH44" s="31"/>
      <c r="LBI44" s="30"/>
      <c r="LBJ44" s="31"/>
      <c r="LBK44" s="30"/>
      <c r="LBL44" s="31"/>
      <c r="LBM44" s="30"/>
      <c r="LBN44" s="31"/>
      <c r="LBO44" s="30"/>
      <c r="LBP44" s="31"/>
      <c r="LBQ44" s="30"/>
      <c r="LBR44" s="31"/>
      <c r="LBS44" s="30"/>
      <c r="LBT44" s="31"/>
      <c r="LBU44" s="30"/>
      <c r="LBV44" s="31"/>
      <c r="LBW44" s="30"/>
      <c r="LBX44" s="31"/>
      <c r="LBY44" s="30"/>
      <c r="LBZ44" s="31"/>
      <c r="LCA44" s="30"/>
      <c r="LCB44" s="31"/>
      <c r="LCC44" s="30"/>
      <c r="LCD44" s="31"/>
      <c r="LCE44" s="30"/>
      <c r="LCF44" s="31"/>
      <c r="LCG44" s="30"/>
      <c r="LCH44" s="31"/>
      <c r="LCI44" s="30"/>
      <c r="LCJ44" s="31"/>
      <c r="LCK44" s="30"/>
      <c r="LCL44" s="31"/>
      <c r="LCM44" s="30"/>
      <c r="LCN44" s="31"/>
      <c r="LCO44" s="30"/>
      <c r="LCP44" s="31"/>
      <c r="LCQ44" s="30"/>
      <c r="LCR44" s="31"/>
      <c r="LCS44" s="30"/>
      <c r="LCT44" s="31"/>
      <c r="LCU44" s="30"/>
      <c r="LCV44" s="31"/>
      <c r="LCW44" s="30"/>
      <c r="LCX44" s="31"/>
      <c r="LCY44" s="30"/>
      <c r="LCZ44" s="31"/>
      <c r="LDA44" s="30"/>
      <c r="LDB44" s="31"/>
      <c r="LDC44" s="30"/>
      <c r="LDD44" s="31"/>
      <c r="LDE44" s="30"/>
      <c r="LDF44" s="31"/>
      <c r="LDG44" s="30"/>
      <c r="LDH44" s="31"/>
      <c r="LDI44" s="30"/>
      <c r="LDJ44" s="31"/>
      <c r="LDK44" s="30"/>
      <c r="LDL44" s="31"/>
      <c r="LDM44" s="30"/>
      <c r="LDN44" s="31"/>
      <c r="LDO44" s="30"/>
      <c r="LDP44" s="31"/>
      <c r="LDQ44" s="30"/>
      <c r="LDR44" s="31"/>
      <c r="LDS44" s="30"/>
      <c r="LDT44" s="31"/>
      <c r="LDU44" s="30"/>
      <c r="LDV44" s="31"/>
      <c r="LDW44" s="30"/>
      <c r="LDX44" s="31"/>
      <c r="LDY44" s="30"/>
      <c r="LDZ44" s="31"/>
      <c r="LEA44" s="30"/>
      <c r="LEB44" s="31"/>
      <c r="LEC44" s="30"/>
      <c r="LED44" s="31"/>
      <c r="LEE44" s="30"/>
      <c r="LEF44" s="31"/>
      <c r="LEG44" s="30"/>
      <c r="LEH44" s="31"/>
      <c r="LEI44" s="30"/>
      <c r="LEJ44" s="31"/>
      <c r="LEK44" s="30"/>
      <c r="LEL44" s="31"/>
      <c r="LEM44" s="30"/>
      <c r="LEN44" s="31"/>
      <c r="LEO44" s="30"/>
      <c r="LEP44" s="31"/>
      <c r="LEQ44" s="30"/>
      <c r="LER44" s="31"/>
      <c r="LES44" s="30"/>
      <c r="LET44" s="31"/>
      <c r="LEU44" s="30"/>
      <c r="LEV44" s="31"/>
      <c r="LEW44" s="30"/>
      <c r="LEX44" s="31"/>
      <c r="LEY44" s="30"/>
      <c r="LEZ44" s="31"/>
      <c r="LFA44" s="30"/>
      <c r="LFB44" s="31"/>
      <c r="LFC44" s="30"/>
      <c r="LFD44" s="31"/>
      <c r="LFE44" s="30"/>
      <c r="LFF44" s="31"/>
      <c r="LFG44" s="30"/>
      <c r="LFH44" s="31"/>
      <c r="LFI44" s="30"/>
      <c r="LFJ44" s="31"/>
      <c r="LFK44" s="30"/>
      <c r="LFL44" s="31"/>
      <c r="LFM44" s="30"/>
      <c r="LFN44" s="31"/>
      <c r="LFO44" s="30"/>
      <c r="LFP44" s="31"/>
      <c r="LFQ44" s="30"/>
      <c r="LFR44" s="31"/>
      <c r="LFS44" s="30"/>
      <c r="LFT44" s="31"/>
      <c r="LFU44" s="30"/>
      <c r="LFV44" s="31"/>
      <c r="LFW44" s="30"/>
      <c r="LFX44" s="31"/>
      <c r="LFY44" s="30"/>
      <c r="LFZ44" s="31"/>
      <c r="LGA44" s="30"/>
      <c r="LGB44" s="31"/>
      <c r="LGC44" s="30"/>
      <c r="LGD44" s="31"/>
      <c r="LGE44" s="30"/>
      <c r="LGF44" s="31"/>
      <c r="LGG44" s="30"/>
      <c r="LGH44" s="31"/>
      <c r="LGI44" s="30"/>
      <c r="LGJ44" s="31"/>
      <c r="LGK44" s="30"/>
      <c r="LGL44" s="31"/>
      <c r="LGM44" s="30"/>
      <c r="LGN44" s="31"/>
      <c r="LGO44" s="30"/>
      <c r="LGP44" s="31"/>
      <c r="LGQ44" s="30"/>
      <c r="LGR44" s="31"/>
      <c r="LGS44" s="30"/>
      <c r="LGT44" s="31"/>
      <c r="LGU44" s="30"/>
      <c r="LGV44" s="31"/>
      <c r="LGW44" s="30"/>
      <c r="LGX44" s="31"/>
      <c r="LGY44" s="30"/>
      <c r="LGZ44" s="31"/>
      <c r="LHA44" s="30"/>
      <c r="LHB44" s="31"/>
      <c r="LHC44" s="30"/>
      <c r="LHD44" s="31"/>
      <c r="LHE44" s="30"/>
      <c r="LHF44" s="31"/>
      <c r="LHG44" s="30"/>
      <c r="LHH44" s="31"/>
      <c r="LHI44" s="30"/>
      <c r="LHJ44" s="31"/>
      <c r="LHK44" s="30"/>
      <c r="LHL44" s="31"/>
      <c r="LHM44" s="30"/>
      <c r="LHN44" s="31"/>
      <c r="LHO44" s="30"/>
      <c r="LHP44" s="31"/>
      <c r="LHQ44" s="30"/>
      <c r="LHR44" s="31"/>
      <c r="LHS44" s="30"/>
      <c r="LHT44" s="31"/>
      <c r="LHU44" s="30"/>
      <c r="LHV44" s="31"/>
      <c r="LHW44" s="30"/>
      <c r="LHX44" s="31"/>
      <c r="LHY44" s="30"/>
      <c r="LHZ44" s="31"/>
      <c r="LIA44" s="30"/>
      <c r="LIB44" s="31"/>
      <c r="LIC44" s="30"/>
      <c r="LID44" s="31"/>
      <c r="LIE44" s="30"/>
      <c r="LIF44" s="31"/>
      <c r="LIG44" s="30"/>
      <c r="LIH44" s="31"/>
      <c r="LII44" s="30"/>
      <c r="LIJ44" s="31"/>
      <c r="LIK44" s="30"/>
      <c r="LIL44" s="31"/>
      <c r="LIM44" s="30"/>
      <c r="LIN44" s="31"/>
      <c r="LIO44" s="30"/>
      <c r="LIP44" s="31"/>
      <c r="LIQ44" s="30"/>
      <c r="LIR44" s="31"/>
      <c r="LIS44" s="30"/>
      <c r="LIT44" s="31"/>
      <c r="LIU44" s="30"/>
      <c r="LIV44" s="31"/>
      <c r="LIW44" s="30"/>
      <c r="LIX44" s="31"/>
      <c r="LIY44" s="30"/>
      <c r="LIZ44" s="31"/>
      <c r="LJA44" s="30"/>
      <c r="LJB44" s="31"/>
      <c r="LJC44" s="30"/>
      <c r="LJD44" s="31"/>
      <c r="LJE44" s="30"/>
      <c r="LJF44" s="31"/>
      <c r="LJG44" s="30"/>
      <c r="LJH44" s="31"/>
      <c r="LJI44" s="30"/>
      <c r="LJJ44" s="31"/>
      <c r="LJK44" s="30"/>
      <c r="LJL44" s="31"/>
      <c r="LJM44" s="30"/>
      <c r="LJN44" s="31"/>
      <c r="LJO44" s="30"/>
      <c r="LJP44" s="31"/>
      <c r="LJQ44" s="30"/>
      <c r="LJR44" s="31"/>
      <c r="LJS44" s="30"/>
      <c r="LJT44" s="31"/>
      <c r="LJU44" s="30"/>
      <c r="LJV44" s="31"/>
      <c r="LJW44" s="30"/>
      <c r="LJX44" s="31"/>
      <c r="LJY44" s="30"/>
      <c r="LJZ44" s="31"/>
      <c r="LKA44" s="30"/>
      <c r="LKB44" s="31"/>
      <c r="LKC44" s="30"/>
      <c r="LKD44" s="31"/>
      <c r="LKE44" s="30"/>
      <c r="LKF44" s="31"/>
      <c r="LKG44" s="30"/>
      <c r="LKH44" s="31"/>
      <c r="LKI44" s="30"/>
      <c r="LKJ44" s="31"/>
      <c r="LKK44" s="30"/>
      <c r="LKL44" s="31"/>
      <c r="LKM44" s="30"/>
      <c r="LKN44" s="31"/>
      <c r="LKO44" s="30"/>
      <c r="LKP44" s="31"/>
      <c r="LKQ44" s="30"/>
      <c r="LKR44" s="31"/>
      <c r="LKS44" s="30"/>
      <c r="LKT44" s="31"/>
      <c r="LKU44" s="30"/>
      <c r="LKV44" s="31"/>
      <c r="LKW44" s="30"/>
      <c r="LKX44" s="31"/>
      <c r="LKY44" s="30"/>
      <c r="LKZ44" s="31"/>
      <c r="LLA44" s="30"/>
      <c r="LLB44" s="31"/>
      <c r="LLC44" s="30"/>
      <c r="LLD44" s="31"/>
      <c r="LLE44" s="30"/>
      <c r="LLF44" s="31"/>
      <c r="LLG44" s="30"/>
      <c r="LLH44" s="31"/>
      <c r="LLI44" s="30"/>
      <c r="LLJ44" s="31"/>
      <c r="LLK44" s="30"/>
      <c r="LLL44" s="31"/>
      <c r="LLM44" s="30"/>
      <c r="LLN44" s="31"/>
      <c r="LLO44" s="30"/>
      <c r="LLP44" s="31"/>
      <c r="LLQ44" s="30"/>
      <c r="LLR44" s="31"/>
      <c r="LLS44" s="30"/>
      <c r="LLT44" s="31"/>
      <c r="LLU44" s="30"/>
      <c r="LLV44" s="31"/>
      <c r="LLW44" s="30"/>
      <c r="LLX44" s="31"/>
      <c r="LLY44" s="30"/>
      <c r="LLZ44" s="31"/>
      <c r="LMA44" s="30"/>
      <c r="LMB44" s="31"/>
      <c r="LMC44" s="30"/>
      <c r="LMD44" s="31"/>
      <c r="LME44" s="30"/>
      <c r="LMF44" s="31"/>
      <c r="LMG44" s="30"/>
      <c r="LMH44" s="31"/>
      <c r="LMI44" s="30"/>
      <c r="LMJ44" s="31"/>
      <c r="LMK44" s="30"/>
      <c r="LML44" s="31"/>
      <c r="LMM44" s="30"/>
      <c r="LMN44" s="31"/>
      <c r="LMO44" s="30"/>
      <c r="LMP44" s="31"/>
      <c r="LMQ44" s="30"/>
      <c r="LMR44" s="31"/>
      <c r="LMS44" s="30"/>
      <c r="LMT44" s="31"/>
      <c r="LMU44" s="30"/>
      <c r="LMV44" s="31"/>
      <c r="LMW44" s="30"/>
      <c r="LMX44" s="31"/>
      <c r="LMY44" s="30"/>
      <c r="LMZ44" s="31"/>
      <c r="LNA44" s="30"/>
      <c r="LNB44" s="31"/>
      <c r="LNC44" s="30"/>
      <c r="LND44" s="31"/>
      <c r="LNE44" s="30"/>
      <c r="LNF44" s="31"/>
      <c r="LNG44" s="30"/>
      <c r="LNH44" s="31"/>
      <c r="LNI44" s="30"/>
      <c r="LNJ44" s="31"/>
      <c r="LNK44" s="30"/>
      <c r="LNL44" s="31"/>
      <c r="LNM44" s="30"/>
      <c r="LNN44" s="31"/>
      <c r="LNO44" s="30"/>
      <c r="LNP44" s="31"/>
      <c r="LNQ44" s="30"/>
      <c r="LNR44" s="31"/>
      <c r="LNS44" s="30"/>
      <c r="LNT44" s="31"/>
      <c r="LNU44" s="30"/>
      <c r="LNV44" s="31"/>
      <c r="LNW44" s="30"/>
      <c r="LNX44" s="31"/>
      <c r="LNY44" s="30"/>
      <c r="LNZ44" s="31"/>
      <c r="LOA44" s="30"/>
      <c r="LOB44" s="31"/>
      <c r="LOC44" s="30"/>
      <c r="LOD44" s="31"/>
      <c r="LOE44" s="30"/>
      <c r="LOF44" s="31"/>
      <c r="LOG44" s="30"/>
      <c r="LOH44" s="31"/>
      <c r="LOI44" s="30"/>
      <c r="LOJ44" s="31"/>
      <c r="LOK44" s="30"/>
      <c r="LOL44" s="31"/>
      <c r="LOM44" s="30"/>
      <c r="LON44" s="31"/>
      <c r="LOO44" s="30"/>
      <c r="LOP44" s="31"/>
      <c r="LOQ44" s="30"/>
      <c r="LOR44" s="31"/>
      <c r="LOS44" s="30"/>
      <c r="LOT44" s="31"/>
      <c r="LOU44" s="30"/>
      <c r="LOV44" s="31"/>
      <c r="LOW44" s="30"/>
      <c r="LOX44" s="31"/>
      <c r="LOY44" s="30"/>
      <c r="LOZ44" s="31"/>
      <c r="LPA44" s="30"/>
      <c r="LPB44" s="31"/>
      <c r="LPC44" s="30"/>
      <c r="LPD44" s="31"/>
      <c r="LPE44" s="30"/>
      <c r="LPF44" s="31"/>
      <c r="LPG44" s="30"/>
      <c r="LPH44" s="31"/>
      <c r="LPI44" s="30"/>
      <c r="LPJ44" s="31"/>
      <c r="LPK44" s="30"/>
      <c r="LPL44" s="31"/>
      <c r="LPM44" s="30"/>
      <c r="LPN44" s="31"/>
      <c r="LPO44" s="30"/>
      <c r="LPP44" s="31"/>
      <c r="LPQ44" s="30"/>
      <c r="LPR44" s="31"/>
      <c r="LPS44" s="30"/>
      <c r="LPT44" s="31"/>
      <c r="LPU44" s="30"/>
      <c r="LPV44" s="31"/>
      <c r="LPW44" s="30"/>
      <c r="LPX44" s="31"/>
      <c r="LPY44" s="30"/>
      <c r="LPZ44" s="31"/>
      <c r="LQA44" s="30"/>
      <c r="LQB44" s="31"/>
      <c r="LQC44" s="30"/>
      <c r="LQD44" s="31"/>
      <c r="LQE44" s="30"/>
      <c r="LQF44" s="31"/>
      <c r="LQG44" s="30"/>
      <c r="LQH44" s="31"/>
      <c r="LQI44" s="30"/>
      <c r="LQJ44" s="31"/>
      <c r="LQK44" s="30"/>
      <c r="LQL44" s="31"/>
      <c r="LQM44" s="30"/>
      <c r="LQN44" s="31"/>
      <c r="LQO44" s="30"/>
      <c r="LQP44" s="31"/>
      <c r="LQQ44" s="30"/>
      <c r="LQR44" s="31"/>
      <c r="LQS44" s="30"/>
      <c r="LQT44" s="31"/>
      <c r="LQU44" s="30"/>
      <c r="LQV44" s="31"/>
      <c r="LQW44" s="30"/>
      <c r="LQX44" s="31"/>
      <c r="LQY44" s="30"/>
      <c r="LQZ44" s="31"/>
      <c r="LRA44" s="30"/>
      <c r="LRB44" s="31"/>
      <c r="LRC44" s="30"/>
      <c r="LRD44" s="31"/>
      <c r="LRE44" s="30"/>
      <c r="LRF44" s="31"/>
      <c r="LRG44" s="30"/>
      <c r="LRH44" s="31"/>
      <c r="LRI44" s="30"/>
      <c r="LRJ44" s="31"/>
      <c r="LRK44" s="30"/>
      <c r="LRL44" s="31"/>
      <c r="LRM44" s="30"/>
      <c r="LRN44" s="31"/>
      <c r="LRO44" s="30"/>
      <c r="LRP44" s="31"/>
      <c r="LRQ44" s="30"/>
      <c r="LRR44" s="31"/>
      <c r="LRS44" s="30"/>
      <c r="LRT44" s="31"/>
      <c r="LRU44" s="30"/>
      <c r="LRV44" s="31"/>
      <c r="LRW44" s="30"/>
      <c r="LRX44" s="31"/>
      <c r="LRY44" s="30"/>
      <c r="LRZ44" s="31"/>
      <c r="LSA44" s="30"/>
      <c r="LSB44" s="31"/>
      <c r="LSC44" s="30"/>
      <c r="LSD44" s="31"/>
      <c r="LSE44" s="30"/>
      <c r="LSF44" s="31"/>
      <c r="LSG44" s="30"/>
      <c r="LSH44" s="31"/>
      <c r="LSI44" s="30"/>
      <c r="LSJ44" s="31"/>
      <c r="LSK44" s="30"/>
      <c r="LSL44" s="31"/>
      <c r="LSM44" s="30"/>
      <c r="LSN44" s="31"/>
      <c r="LSO44" s="30"/>
      <c r="LSP44" s="31"/>
      <c r="LSQ44" s="30"/>
      <c r="LSR44" s="31"/>
      <c r="LSS44" s="30"/>
      <c r="LST44" s="31"/>
      <c r="LSU44" s="30"/>
      <c r="LSV44" s="31"/>
      <c r="LSW44" s="30"/>
      <c r="LSX44" s="31"/>
      <c r="LSY44" s="30"/>
      <c r="LSZ44" s="31"/>
      <c r="LTA44" s="30"/>
      <c r="LTB44" s="31"/>
      <c r="LTC44" s="30"/>
      <c r="LTD44" s="31"/>
      <c r="LTE44" s="30"/>
      <c r="LTF44" s="31"/>
      <c r="LTG44" s="30"/>
      <c r="LTH44" s="31"/>
      <c r="LTI44" s="30"/>
      <c r="LTJ44" s="31"/>
      <c r="LTK44" s="30"/>
      <c r="LTL44" s="31"/>
      <c r="LTM44" s="30"/>
      <c r="LTN44" s="31"/>
      <c r="LTO44" s="30"/>
      <c r="LTP44" s="31"/>
      <c r="LTQ44" s="30"/>
      <c r="LTR44" s="31"/>
      <c r="LTS44" s="30"/>
      <c r="LTT44" s="31"/>
      <c r="LTU44" s="30"/>
      <c r="LTV44" s="31"/>
      <c r="LTW44" s="30"/>
      <c r="LTX44" s="31"/>
      <c r="LTY44" s="30"/>
      <c r="LTZ44" s="31"/>
      <c r="LUA44" s="30"/>
      <c r="LUB44" s="31"/>
      <c r="LUC44" s="30"/>
      <c r="LUD44" s="31"/>
      <c r="LUE44" s="30"/>
      <c r="LUF44" s="31"/>
      <c r="LUG44" s="30"/>
      <c r="LUH44" s="31"/>
      <c r="LUI44" s="30"/>
      <c r="LUJ44" s="31"/>
      <c r="LUK44" s="30"/>
      <c r="LUL44" s="31"/>
      <c r="LUM44" s="30"/>
      <c r="LUN44" s="31"/>
      <c r="LUO44" s="30"/>
      <c r="LUP44" s="31"/>
      <c r="LUQ44" s="30"/>
      <c r="LUR44" s="31"/>
      <c r="LUS44" s="30"/>
      <c r="LUT44" s="31"/>
      <c r="LUU44" s="30"/>
      <c r="LUV44" s="31"/>
      <c r="LUW44" s="30"/>
      <c r="LUX44" s="31"/>
      <c r="LUY44" s="30"/>
      <c r="LUZ44" s="31"/>
      <c r="LVA44" s="30"/>
      <c r="LVB44" s="31"/>
      <c r="LVC44" s="30"/>
      <c r="LVD44" s="31"/>
      <c r="LVE44" s="30"/>
      <c r="LVF44" s="31"/>
      <c r="LVG44" s="30"/>
      <c r="LVH44" s="31"/>
      <c r="LVI44" s="30"/>
      <c r="LVJ44" s="31"/>
      <c r="LVK44" s="30"/>
      <c r="LVL44" s="31"/>
      <c r="LVM44" s="30"/>
      <c r="LVN44" s="31"/>
      <c r="LVO44" s="30"/>
      <c r="LVP44" s="31"/>
      <c r="LVQ44" s="30"/>
      <c r="LVR44" s="31"/>
      <c r="LVS44" s="30"/>
      <c r="LVT44" s="31"/>
      <c r="LVU44" s="30"/>
      <c r="LVV44" s="31"/>
      <c r="LVW44" s="30"/>
      <c r="LVX44" s="31"/>
      <c r="LVY44" s="30"/>
      <c r="LVZ44" s="31"/>
      <c r="LWA44" s="30"/>
      <c r="LWB44" s="31"/>
      <c r="LWC44" s="30"/>
      <c r="LWD44" s="31"/>
      <c r="LWE44" s="30"/>
      <c r="LWF44" s="31"/>
      <c r="LWG44" s="30"/>
      <c r="LWH44" s="31"/>
      <c r="LWI44" s="30"/>
      <c r="LWJ44" s="31"/>
      <c r="LWK44" s="30"/>
      <c r="LWL44" s="31"/>
      <c r="LWM44" s="30"/>
      <c r="LWN44" s="31"/>
      <c r="LWO44" s="30"/>
      <c r="LWP44" s="31"/>
      <c r="LWQ44" s="30"/>
      <c r="LWR44" s="31"/>
      <c r="LWS44" s="30"/>
      <c r="LWT44" s="31"/>
      <c r="LWU44" s="30"/>
      <c r="LWV44" s="31"/>
      <c r="LWW44" s="30"/>
      <c r="LWX44" s="31"/>
      <c r="LWY44" s="30"/>
      <c r="LWZ44" s="31"/>
      <c r="LXA44" s="30"/>
      <c r="LXB44" s="31"/>
      <c r="LXC44" s="30"/>
      <c r="LXD44" s="31"/>
      <c r="LXE44" s="30"/>
      <c r="LXF44" s="31"/>
      <c r="LXG44" s="30"/>
      <c r="LXH44" s="31"/>
      <c r="LXI44" s="30"/>
      <c r="LXJ44" s="31"/>
      <c r="LXK44" s="30"/>
      <c r="LXL44" s="31"/>
      <c r="LXM44" s="30"/>
      <c r="LXN44" s="31"/>
      <c r="LXO44" s="30"/>
      <c r="LXP44" s="31"/>
      <c r="LXQ44" s="30"/>
      <c r="LXR44" s="31"/>
      <c r="LXS44" s="30"/>
      <c r="LXT44" s="31"/>
      <c r="LXU44" s="30"/>
      <c r="LXV44" s="31"/>
      <c r="LXW44" s="30"/>
      <c r="LXX44" s="31"/>
      <c r="LXY44" s="30"/>
      <c r="LXZ44" s="31"/>
      <c r="LYA44" s="30"/>
      <c r="LYB44" s="31"/>
      <c r="LYC44" s="30"/>
      <c r="LYD44" s="31"/>
      <c r="LYE44" s="30"/>
      <c r="LYF44" s="31"/>
      <c r="LYG44" s="30"/>
      <c r="LYH44" s="31"/>
      <c r="LYI44" s="30"/>
      <c r="LYJ44" s="31"/>
      <c r="LYK44" s="30"/>
      <c r="LYL44" s="31"/>
      <c r="LYM44" s="30"/>
      <c r="LYN44" s="31"/>
      <c r="LYO44" s="30"/>
      <c r="LYP44" s="31"/>
      <c r="LYQ44" s="30"/>
      <c r="LYR44" s="31"/>
      <c r="LYS44" s="30"/>
      <c r="LYT44" s="31"/>
      <c r="LYU44" s="30"/>
      <c r="LYV44" s="31"/>
      <c r="LYW44" s="30"/>
      <c r="LYX44" s="31"/>
      <c r="LYY44" s="30"/>
      <c r="LYZ44" s="31"/>
      <c r="LZA44" s="30"/>
      <c r="LZB44" s="31"/>
      <c r="LZC44" s="30"/>
      <c r="LZD44" s="31"/>
      <c r="LZE44" s="30"/>
      <c r="LZF44" s="31"/>
      <c r="LZG44" s="30"/>
      <c r="LZH44" s="31"/>
      <c r="LZI44" s="30"/>
      <c r="LZJ44" s="31"/>
      <c r="LZK44" s="30"/>
      <c r="LZL44" s="31"/>
      <c r="LZM44" s="30"/>
      <c r="LZN44" s="31"/>
      <c r="LZO44" s="30"/>
      <c r="LZP44" s="31"/>
      <c r="LZQ44" s="30"/>
      <c r="LZR44" s="31"/>
      <c r="LZS44" s="30"/>
      <c r="LZT44" s="31"/>
      <c r="LZU44" s="30"/>
      <c r="LZV44" s="31"/>
      <c r="LZW44" s="30"/>
      <c r="LZX44" s="31"/>
      <c r="LZY44" s="30"/>
      <c r="LZZ44" s="31"/>
      <c r="MAA44" s="30"/>
      <c r="MAB44" s="31"/>
      <c r="MAC44" s="30"/>
      <c r="MAD44" s="31"/>
      <c r="MAE44" s="30"/>
      <c r="MAF44" s="31"/>
      <c r="MAG44" s="30"/>
      <c r="MAH44" s="31"/>
      <c r="MAI44" s="30"/>
      <c r="MAJ44" s="31"/>
      <c r="MAK44" s="30"/>
      <c r="MAL44" s="31"/>
      <c r="MAM44" s="30"/>
      <c r="MAN44" s="31"/>
      <c r="MAO44" s="30"/>
      <c r="MAP44" s="31"/>
      <c r="MAQ44" s="30"/>
      <c r="MAR44" s="31"/>
      <c r="MAS44" s="30"/>
      <c r="MAT44" s="31"/>
      <c r="MAU44" s="30"/>
      <c r="MAV44" s="31"/>
      <c r="MAW44" s="30"/>
      <c r="MAX44" s="31"/>
      <c r="MAY44" s="30"/>
      <c r="MAZ44" s="31"/>
      <c r="MBA44" s="30"/>
      <c r="MBB44" s="31"/>
      <c r="MBC44" s="30"/>
      <c r="MBD44" s="31"/>
      <c r="MBE44" s="30"/>
      <c r="MBF44" s="31"/>
      <c r="MBG44" s="30"/>
      <c r="MBH44" s="31"/>
      <c r="MBI44" s="30"/>
      <c r="MBJ44" s="31"/>
      <c r="MBK44" s="30"/>
      <c r="MBL44" s="31"/>
      <c r="MBM44" s="30"/>
      <c r="MBN44" s="31"/>
      <c r="MBO44" s="30"/>
      <c r="MBP44" s="31"/>
      <c r="MBQ44" s="30"/>
      <c r="MBR44" s="31"/>
      <c r="MBS44" s="30"/>
      <c r="MBT44" s="31"/>
      <c r="MBU44" s="30"/>
      <c r="MBV44" s="31"/>
      <c r="MBW44" s="30"/>
      <c r="MBX44" s="31"/>
      <c r="MBY44" s="30"/>
      <c r="MBZ44" s="31"/>
      <c r="MCA44" s="30"/>
      <c r="MCB44" s="31"/>
      <c r="MCC44" s="30"/>
      <c r="MCD44" s="31"/>
      <c r="MCE44" s="30"/>
      <c r="MCF44" s="31"/>
      <c r="MCG44" s="30"/>
      <c r="MCH44" s="31"/>
      <c r="MCI44" s="30"/>
      <c r="MCJ44" s="31"/>
      <c r="MCK44" s="30"/>
      <c r="MCL44" s="31"/>
      <c r="MCM44" s="30"/>
      <c r="MCN44" s="31"/>
      <c r="MCO44" s="30"/>
      <c r="MCP44" s="31"/>
      <c r="MCQ44" s="30"/>
      <c r="MCR44" s="31"/>
      <c r="MCS44" s="30"/>
      <c r="MCT44" s="31"/>
      <c r="MCU44" s="30"/>
      <c r="MCV44" s="31"/>
      <c r="MCW44" s="30"/>
      <c r="MCX44" s="31"/>
      <c r="MCY44" s="30"/>
      <c r="MCZ44" s="31"/>
      <c r="MDA44" s="30"/>
      <c r="MDB44" s="31"/>
      <c r="MDC44" s="30"/>
      <c r="MDD44" s="31"/>
      <c r="MDE44" s="30"/>
      <c r="MDF44" s="31"/>
      <c r="MDG44" s="30"/>
      <c r="MDH44" s="31"/>
      <c r="MDI44" s="30"/>
      <c r="MDJ44" s="31"/>
      <c r="MDK44" s="30"/>
      <c r="MDL44" s="31"/>
      <c r="MDM44" s="30"/>
      <c r="MDN44" s="31"/>
      <c r="MDO44" s="30"/>
      <c r="MDP44" s="31"/>
      <c r="MDQ44" s="30"/>
      <c r="MDR44" s="31"/>
      <c r="MDS44" s="30"/>
      <c r="MDT44" s="31"/>
      <c r="MDU44" s="30"/>
      <c r="MDV44" s="31"/>
      <c r="MDW44" s="30"/>
      <c r="MDX44" s="31"/>
      <c r="MDY44" s="30"/>
      <c r="MDZ44" s="31"/>
      <c r="MEA44" s="30"/>
      <c r="MEB44" s="31"/>
      <c r="MEC44" s="30"/>
      <c r="MED44" s="31"/>
      <c r="MEE44" s="30"/>
      <c r="MEF44" s="31"/>
      <c r="MEG44" s="30"/>
      <c r="MEH44" s="31"/>
      <c r="MEI44" s="30"/>
      <c r="MEJ44" s="31"/>
      <c r="MEK44" s="30"/>
      <c r="MEL44" s="31"/>
      <c r="MEM44" s="30"/>
      <c r="MEN44" s="31"/>
      <c r="MEO44" s="30"/>
      <c r="MEP44" s="31"/>
      <c r="MEQ44" s="30"/>
      <c r="MER44" s="31"/>
      <c r="MES44" s="30"/>
      <c r="MET44" s="31"/>
      <c r="MEU44" s="30"/>
      <c r="MEV44" s="31"/>
      <c r="MEW44" s="30"/>
      <c r="MEX44" s="31"/>
      <c r="MEY44" s="30"/>
      <c r="MEZ44" s="31"/>
      <c r="MFA44" s="30"/>
      <c r="MFB44" s="31"/>
      <c r="MFC44" s="30"/>
      <c r="MFD44" s="31"/>
      <c r="MFE44" s="30"/>
      <c r="MFF44" s="31"/>
      <c r="MFG44" s="30"/>
      <c r="MFH44" s="31"/>
      <c r="MFI44" s="30"/>
      <c r="MFJ44" s="31"/>
      <c r="MFK44" s="30"/>
      <c r="MFL44" s="31"/>
      <c r="MFM44" s="30"/>
      <c r="MFN44" s="31"/>
      <c r="MFO44" s="30"/>
      <c r="MFP44" s="31"/>
      <c r="MFQ44" s="30"/>
      <c r="MFR44" s="31"/>
      <c r="MFS44" s="30"/>
      <c r="MFT44" s="31"/>
      <c r="MFU44" s="30"/>
      <c r="MFV44" s="31"/>
      <c r="MFW44" s="30"/>
      <c r="MFX44" s="31"/>
      <c r="MFY44" s="30"/>
      <c r="MFZ44" s="31"/>
      <c r="MGA44" s="30"/>
      <c r="MGB44" s="31"/>
      <c r="MGC44" s="30"/>
      <c r="MGD44" s="31"/>
      <c r="MGE44" s="30"/>
      <c r="MGF44" s="31"/>
      <c r="MGG44" s="30"/>
      <c r="MGH44" s="31"/>
      <c r="MGI44" s="30"/>
      <c r="MGJ44" s="31"/>
      <c r="MGK44" s="30"/>
      <c r="MGL44" s="31"/>
      <c r="MGM44" s="30"/>
      <c r="MGN44" s="31"/>
      <c r="MGO44" s="30"/>
      <c r="MGP44" s="31"/>
      <c r="MGQ44" s="30"/>
      <c r="MGR44" s="31"/>
      <c r="MGS44" s="30"/>
      <c r="MGT44" s="31"/>
      <c r="MGU44" s="30"/>
      <c r="MGV44" s="31"/>
      <c r="MGW44" s="30"/>
      <c r="MGX44" s="31"/>
      <c r="MGY44" s="30"/>
      <c r="MGZ44" s="31"/>
      <c r="MHA44" s="30"/>
      <c r="MHB44" s="31"/>
      <c r="MHC44" s="30"/>
      <c r="MHD44" s="31"/>
      <c r="MHE44" s="30"/>
      <c r="MHF44" s="31"/>
      <c r="MHG44" s="30"/>
      <c r="MHH44" s="31"/>
      <c r="MHI44" s="30"/>
      <c r="MHJ44" s="31"/>
      <c r="MHK44" s="30"/>
      <c r="MHL44" s="31"/>
      <c r="MHM44" s="30"/>
      <c r="MHN44" s="31"/>
      <c r="MHO44" s="30"/>
      <c r="MHP44" s="31"/>
      <c r="MHQ44" s="30"/>
      <c r="MHR44" s="31"/>
      <c r="MHS44" s="30"/>
      <c r="MHT44" s="31"/>
      <c r="MHU44" s="30"/>
      <c r="MHV44" s="31"/>
      <c r="MHW44" s="30"/>
      <c r="MHX44" s="31"/>
      <c r="MHY44" s="30"/>
      <c r="MHZ44" s="31"/>
      <c r="MIA44" s="30"/>
      <c r="MIB44" s="31"/>
      <c r="MIC44" s="30"/>
      <c r="MID44" s="31"/>
      <c r="MIE44" s="30"/>
      <c r="MIF44" s="31"/>
      <c r="MIG44" s="30"/>
      <c r="MIH44" s="31"/>
      <c r="MII44" s="30"/>
      <c r="MIJ44" s="31"/>
      <c r="MIK44" s="30"/>
      <c r="MIL44" s="31"/>
      <c r="MIM44" s="30"/>
      <c r="MIN44" s="31"/>
      <c r="MIO44" s="30"/>
      <c r="MIP44" s="31"/>
      <c r="MIQ44" s="30"/>
      <c r="MIR44" s="31"/>
      <c r="MIS44" s="30"/>
      <c r="MIT44" s="31"/>
      <c r="MIU44" s="30"/>
      <c r="MIV44" s="31"/>
      <c r="MIW44" s="30"/>
      <c r="MIX44" s="31"/>
      <c r="MIY44" s="30"/>
      <c r="MIZ44" s="31"/>
      <c r="MJA44" s="30"/>
      <c r="MJB44" s="31"/>
      <c r="MJC44" s="30"/>
      <c r="MJD44" s="31"/>
      <c r="MJE44" s="30"/>
      <c r="MJF44" s="31"/>
      <c r="MJG44" s="30"/>
      <c r="MJH44" s="31"/>
      <c r="MJI44" s="30"/>
      <c r="MJJ44" s="31"/>
      <c r="MJK44" s="30"/>
      <c r="MJL44" s="31"/>
      <c r="MJM44" s="30"/>
      <c r="MJN44" s="31"/>
      <c r="MJO44" s="30"/>
      <c r="MJP44" s="31"/>
      <c r="MJQ44" s="30"/>
      <c r="MJR44" s="31"/>
      <c r="MJS44" s="30"/>
      <c r="MJT44" s="31"/>
      <c r="MJU44" s="30"/>
      <c r="MJV44" s="31"/>
      <c r="MJW44" s="30"/>
      <c r="MJX44" s="31"/>
      <c r="MJY44" s="30"/>
      <c r="MJZ44" s="31"/>
      <c r="MKA44" s="30"/>
      <c r="MKB44" s="31"/>
      <c r="MKC44" s="30"/>
      <c r="MKD44" s="31"/>
      <c r="MKE44" s="30"/>
      <c r="MKF44" s="31"/>
      <c r="MKG44" s="30"/>
      <c r="MKH44" s="31"/>
      <c r="MKI44" s="30"/>
      <c r="MKJ44" s="31"/>
      <c r="MKK44" s="30"/>
      <c r="MKL44" s="31"/>
      <c r="MKM44" s="30"/>
      <c r="MKN44" s="31"/>
      <c r="MKO44" s="30"/>
      <c r="MKP44" s="31"/>
      <c r="MKQ44" s="30"/>
      <c r="MKR44" s="31"/>
      <c r="MKS44" s="30"/>
      <c r="MKT44" s="31"/>
      <c r="MKU44" s="30"/>
      <c r="MKV44" s="31"/>
      <c r="MKW44" s="30"/>
      <c r="MKX44" s="31"/>
      <c r="MKY44" s="30"/>
      <c r="MKZ44" s="31"/>
      <c r="MLA44" s="30"/>
      <c r="MLB44" s="31"/>
      <c r="MLC44" s="30"/>
      <c r="MLD44" s="31"/>
      <c r="MLE44" s="30"/>
      <c r="MLF44" s="31"/>
      <c r="MLG44" s="30"/>
      <c r="MLH44" s="31"/>
      <c r="MLI44" s="30"/>
      <c r="MLJ44" s="31"/>
      <c r="MLK44" s="30"/>
      <c r="MLL44" s="31"/>
      <c r="MLM44" s="30"/>
      <c r="MLN44" s="31"/>
      <c r="MLO44" s="30"/>
      <c r="MLP44" s="31"/>
      <c r="MLQ44" s="30"/>
      <c r="MLR44" s="31"/>
      <c r="MLS44" s="30"/>
      <c r="MLT44" s="31"/>
      <c r="MLU44" s="30"/>
      <c r="MLV44" s="31"/>
      <c r="MLW44" s="30"/>
      <c r="MLX44" s="31"/>
      <c r="MLY44" s="30"/>
      <c r="MLZ44" s="31"/>
      <c r="MMA44" s="30"/>
      <c r="MMB44" s="31"/>
      <c r="MMC44" s="30"/>
      <c r="MMD44" s="31"/>
      <c r="MME44" s="30"/>
      <c r="MMF44" s="31"/>
      <c r="MMG44" s="30"/>
      <c r="MMH44" s="31"/>
      <c r="MMI44" s="30"/>
      <c r="MMJ44" s="31"/>
      <c r="MMK44" s="30"/>
      <c r="MML44" s="31"/>
      <c r="MMM44" s="30"/>
      <c r="MMN44" s="31"/>
      <c r="MMO44" s="30"/>
      <c r="MMP44" s="31"/>
      <c r="MMQ44" s="30"/>
      <c r="MMR44" s="31"/>
      <c r="MMS44" s="30"/>
      <c r="MMT44" s="31"/>
      <c r="MMU44" s="30"/>
      <c r="MMV44" s="31"/>
      <c r="MMW44" s="30"/>
      <c r="MMX44" s="31"/>
      <c r="MMY44" s="30"/>
      <c r="MMZ44" s="31"/>
      <c r="MNA44" s="30"/>
      <c r="MNB44" s="31"/>
      <c r="MNC44" s="30"/>
      <c r="MND44" s="31"/>
      <c r="MNE44" s="30"/>
      <c r="MNF44" s="31"/>
      <c r="MNG44" s="30"/>
      <c r="MNH44" s="31"/>
      <c r="MNI44" s="30"/>
      <c r="MNJ44" s="31"/>
      <c r="MNK44" s="30"/>
      <c r="MNL44" s="31"/>
      <c r="MNM44" s="30"/>
      <c r="MNN44" s="31"/>
      <c r="MNO44" s="30"/>
      <c r="MNP44" s="31"/>
      <c r="MNQ44" s="30"/>
      <c r="MNR44" s="31"/>
      <c r="MNS44" s="30"/>
      <c r="MNT44" s="31"/>
      <c r="MNU44" s="30"/>
      <c r="MNV44" s="31"/>
      <c r="MNW44" s="30"/>
      <c r="MNX44" s="31"/>
      <c r="MNY44" s="30"/>
      <c r="MNZ44" s="31"/>
      <c r="MOA44" s="30"/>
      <c r="MOB44" s="31"/>
      <c r="MOC44" s="30"/>
      <c r="MOD44" s="31"/>
      <c r="MOE44" s="30"/>
      <c r="MOF44" s="31"/>
      <c r="MOG44" s="30"/>
      <c r="MOH44" s="31"/>
      <c r="MOI44" s="30"/>
      <c r="MOJ44" s="31"/>
      <c r="MOK44" s="30"/>
      <c r="MOL44" s="31"/>
      <c r="MOM44" s="30"/>
      <c r="MON44" s="31"/>
      <c r="MOO44" s="30"/>
      <c r="MOP44" s="31"/>
      <c r="MOQ44" s="30"/>
      <c r="MOR44" s="31"/>
      <c r="MOS44" s="30"/>
      <c r="MOT44" s="31"/>
      <c r="MOU44" s="30"/>
      <c r="MOV44" s="31"/>
      <c r="MOW44" s="30"/>
      <c r="MOX44" s="31"/>
      <c r="MOY44" s="30"/>
      <c r="MOZ44" s="31"/>
      <c r="MPA44" s="30"/>
      <c r="MPB44" s="31"/>
      <c r="MPC44" s="30"/>
      <c r="MPD44" s="31"/>
      <c r="MPE44" s="30"/>
      <c r="MPF44" s="31"/>
      <c r="MPG44" s="30"/>
      <c r="MPH44" s="31"/>
      <c r="MPI44" s="30"/>
      <c r="MPJ44" s="31"/>
      <c r="MPK44" s="30"/>
      <c r="MPL44" s="31"/>
      <c r="MPM44" s="30"/>
      <c r="MPN44" s="31"/>
      <c r="MPO44" s="30"/>
      <c r="MPP44" s="31"/>
      <c r="MPQ44" s="30"/>
      <c r="MPR44" s="31"/>
      <c r="MPS44" s="30"/>
      <c r="MPT44" s="31"/>
      <c r="MPU44" s="30"/>
      <c r="MPV44" s="31"/>
      <c r="MPW44" s="30"/>
      <c r="MPX44" s="31"/>
      <c r="MPY44" s="30"/>
      <c r="MPZ44" s="31"/>
      <c r="MQA44" s="30"/>
      <c r="MQB44" s="31"/>
      <c r="MQC44" s="30"/>
      <c r="MQD44" s="31"/>
      <c r="MQE44" s="30"/>
      <c r="MQF44" s="31"/>
      <c r="MQG44" s="30"/>
      <c r="MQH44" s="31"/>
      <c r="MQI44" s="30"/>
      <c r="MQJ44" s="31"/>
      <c r="MQK44" s="30"/>
      <c r="MQL44" s="31"/>
      <c r="MQM44" s="30"/>
      <c r="MQN44" s="31"/>
      <c r="MQO44" s="30"/>
      <c r="MQP44" s="31"/>
      <c r="MQQ44" s="30"/>
      <c r="MQR44" s="31"/>
      <c r="MQS44" s="30"/>
      <c r="MQT44" s="31"/>
      <c r="MQU44" s="30"/>
      <c r="MQV44" s="31"/>
      <c r="MQW44" s="30"/>
      <c r="MQX44" s="31"/>
      <c r="MQY44" s="30"/>
      <c r="MQZ44" s="31"/>
      <c r="MRA44" s="30"/>
      <c r="MRB44" s="31"/>
      <c r="MRC44" s="30"/>
      <c r="MRD44" s="31"/>
      <c r="MRE44" s="30"/>
      <c r="MRF44" s="31"/>
      <c r="MRG44" s="30"/>
      <c r="MRH44" s="31"/>
      <c r="MRI44" s="30"/>
      <c r="MRJ44" s="31"/>
      <c r="MRK44" s="30"/>
      <c r="MRL44" s="31"/>
      <c r="MRM44" s="30"/>
      <c r="MRN44" s="31"/>
      <c r="MRO44" s="30"/>
      <c r="MRP44" s="31"/>
      <c r="MRQ44" s="30"/>
      <c r="MRR44" s="31"/>
      <c r="MRS44" s="30"/>
      <c r="MRT44" s="31"/>
      <c r="MRU44" s="30"/>
      <c r="MRV44" s="31"/>
      <c r="MRW44" s="30"/>
      <c r="MRX44" s="31"/>
      <c r="MRY44" s="30"/>
      <c r="MRZ44" s="31"/>
      <c r="MSA44" s="30"/>
      <c r="MSB44" s="31"/>
      <c r="MSC44" s="30"/>
      <c r="MSD44" s="31"/>
      <c r="MSE44" s="30"/>
      <c r="MSF44" s="31"/>
      <c r="MSG44" s="30"/>
      <c r="MSH44" s="31"/>
      <c r="MSI44" s="30"/>
      <c r="MSJ44" s="31"/>
      <c r="MSK44" s="30"/>
      <c r="MSL44" s="31"/>
      <c r="MSM44" s="30"/>
      <c r="MSN44" s="31"/>
      <c r="MSO44" s="30"/>
      <c r="MSP44" s="31"/>
      <c r="MSQ44" s="30"/>
      <c r="MSR44" s="31"/>
      <c r="MSS44" s="30"/>
      <c r="MST44" s="31"/>
      <c r="MSU44" s="30"/>
      <c r="MSV44" s="31"/>
      <c r="MSW44" s="30"/>
      <c r="MSX44" s="31"/>
      <c r="MSY44" s="30"/>
      <c r="MSZ44" s="31"/>
      <c r="MTA44" s="30"/>
      <c r="MTB44" s="31"/>
      <c r="MTC44" s="30"/>
      <c r="MTD44" s="31"/>
      <c r="MTE44" s="30"/>
      <c r="MTF44" s="31"/>
      <c r="MTG44" s="30"/>
      <c r="MTH44" s="31"/>
      <c r="MTI44" s="30"/>
      <c r="MTJ44" s="31"/>
      <c r="MTK44" s="30"/>
      <c r="MTL44" s="31"/>
      <c r="MTM44" s="30"/>
      <c r="MTN44" s="31"/>
      <c r="MTO44" s="30"/>
      <c r="MTP44" s="31"/>
      <c r="MTQ44" s="30"/>
      <c r="MTR44" s="31"/>
      <c r="MTS44" s="30"/>
      <c r="MTT44" s="31"/>
      <c r="MTU44" s="30"/>
      <c r="MTV44" s="31"/>
      <c r="MTW44" s="30"/>
      <c r="MTX44" s="31"/>
      <c r="MTY44" s="30"/>
      <c r="MTZ44" s="31"/>
      <c r="MUA44" s="30"/>
      <c r="MUB44" s="31"/>
      <c r="MUC44" s="30"/>
      <c r="MUD44" s="31"/>
      <c r="MUE44" s="30"/>
      <c r="MUF44" s="31"/>
      <c r="MUG44" s="30"/>
      <c r="MUH44" s="31"/>
      <c r="MUI44" s="30"/>
      <c r="MUJ44" s="31"/>
      <c r="MUK44" s="30"/>
      <c r="MUL44" s="31"/>
      <c r="MUM44" s="30"/>
      <c r="MUN44" s="31"/>
      <c r="MUO44" s="30"/>
      <c r="MUP44" s="31"/>
      <c r="MUQ44" s="30"/>
      <c r="MUR44" s="31"/>
      <c r="MUS44" s="30"/>
      <c r="MUT44" s="31"/>
      <c r="MUU44" s="30"/>
      <c r="MUV44" s="31"/>
      <c r="MUW44" s="30"/>
      <c r="MUX44" s="31"/>
      <c r="MUY44" s="30"/>
      <c r="MUZ44" s="31"/>
      <c r="MVA44" s="30"/>
      <c r="MVB44" s="31"/>
      <c r="MVC44" s="30"/>
      <c r="MVD44" s="31"/>
      <c r="MVE44" s="30"/>
      <c r="MVF44" s="31"/>
      <c r="MVG44" s="30"/>
      <c r="MVH44" s="31"/>
      <c r="MVI44" s="30"/>
      <c r="MVJ44" s="31"/>
      <c r="MVK44" s="30"/>
      <c r="MVL44" s="31"/>
      <c r="MVM44" s="30"/>
      <c r="MVN44" s="31"/>
      <c r="MVO44" s="30"/>
      <c r="MVP44" s="31"/>
      <c r="MVQ44" s="30"/>
      <c r="MVR44" s="31"/>
      <c r="MVS44" s="30"/>
      <c r="MVT44" s="31"/>
      <c r="MVU44" s="30"/>
      <c r="MVV44" s="31"/>
      <c r="MVW44" s="30"/>
      <c r="MVX44" s="31"/>
      <c r="MVY44" s="30"/>
      <c r="MVZ44" s="31"/>
      <c r="MWA44" s="30"/>
      <c r="MWB44" s="31"/>
      <c r="MWC44" s="30"/>
      <c r="MWD44" s="31"/>
      <c r="MWE44" s="30"/>
      <c r="MWF44" s="31"/>
      <c r="MWG44" s="30"/>
      <c r="MWH44" s="31"/>
      <c r="MWI44" s="30"/>
      <c r="MWJ44" s="31"/>
      <c r="MWK44" s="30"/>
      <c r="MWL44" s="31"/>
      <c r="MWM44" s="30"/>
      <c r="MWN44" s="31"/>
      <c r="MWO44" s="30"/>
      <c r="MWP44" s="31"/>
      <c r="MWQ44" s="30"/>
      <c r="MWR44" s="31"/>
      <c r="MWS44" s="30"/>
      <c r="MWT44" s="31"/>
      <c r="MWU44" s="30"/>
      <c r="MWV44" s="31"/>
      <c r="MWW44" s="30"/>
      <c r="MWX44" s="31"/>
      <c r="MWY44" s="30"/>
      <c r="MWZ44" s="31"/>
      <c r="MXA44" s="30"/>
      <c r="MXB44" s="31"/>
      <c r="MXC44" s="30"/>
      <c r="MXD44" s="31"/>
      <c r="MXE44" s="30"/>
      <c r="MXF44" s="31"/>
      <c r="MXG44" s="30"/>
      <c r="MXH44" s="31"/>
      <c r="MXI44" s="30"/>
      <c r="MXJ44" s="31"/>
      <c r="MXK44" s="30"/>
      <c r="MXL44" s="31"/>
      <c r="MXM44" s="30"/>
      <c r="MXN44" s="31"/>
      <c r="MXO44" s="30"/>
      <c r="MXP44" s="31"/>
      <c r="MXQ44" s="30"/>
      <c r="MXR44" s="31"/>
      <c r="MXS44" s="30"/>
      <c r="MXT44" s="31"/>
      <c r="MXU44" s="30"/>
      <c r="MXV44" s="31"/>
      <c r="MXW44" s="30"/>
      <c r="MXX44" s="31"/>
      <c r="MXY44" s="30"/>
      <c r="MXZ44" s="31"/>
      <c r="MYA44" s="30"/>
      <c r="MYB44" s="31"/>
      <c r="MYC44" s="30"/>
      <c r="MYD44" s="31"/>
      <c r="MYE44" s="30"/>
      <c r="MYF44" s="31"/>
      <c r="MYG44" s="30"/>
      <c r="MYH44" s="31"/>
      <c r="MYI44" s="30"/>
      <c r="MYJ44" s="31"/>
      <c r="MYK44" s="30"/>
      <c r="MYL44" s="31"/>
      <c r="MYM44" s="30"/>
      <c r="MYN44" s="31"/>
      <c r="MYO44" s="30"/>
      <c r="MYP44" s="31"/>
      <c r="MYQ44" s="30"/>
      <c r="MYR44" s="31"/>
      <c r="MYS44" s="30"/>
      <c r="MYT44" s="31"/>
      <c r="MYU44" s="30"/>
      <c r="MYV44" s="31"/>
      <c r="MYW44" s="30"/>
      <c r="MYX44" s="31"/>
      <c r="MYY44" s="30"/>
      <c r="MYZ44" s="31"/>
      <c r="MZA44" s="30"/>
      <c r="MZB44" s="31"/>
      <c r="MZC44" s="30"/>
      <c r="MZD44" s="31"/>
      <c r="MZE44" s="30"/>
      <c r="MZF44" s="31"/>
      <c r="MZG44" s="30"/>
      <c r="MZH44" s="31"/>
      <c r="MZI44" s="30"/>
      <c r="MZJ44" s="31"/>
      <c r="MZK44" s="30"/>
      <c r="MZL44" s="31"/>
      <c r="MZM44" s="30"/>
      <c r="MZN44" s="31"/>
      <c r="MZO44" s="30"/>
      <c r="MZP44" s="31"/>
      <c r="MZQ44" s="30"/>
      <c r="MZR44" s="31"/>
      <c r="MZS44" s="30"/>
      <c r="MZT44" s="31"/>
      <c r="MZU44" s="30"/>
      <c r="MZV44" s="31"/>
      <c r="MZW44" s="30"/>
      <c r="MZX44" s="31"/>
      <c r="MZY44" s="30"/>
      <c r="MZZ44" s="31"/>
      <c r="NAA44" s="30"/>
      <c r="NAB44" s="31"/>
      <c r="NAC44" s="30"/>
      <c r="NAD44" s="31"/>
      <c r="NAE44" s="30"/>
      <c r="NAF44" s="31"/>
      <c r="NAG44" s="30"/>
      <c r="NAH44" s="31"/>
      <c r="NAI44" s="30"/>
      <c r="NAJ44" s="31"/>
      <c r="NAK44" s="30"/>
      <c r="NAL44" s="31"/>
      <c r="NAM44" s="30"/>
      <c r="NAN44" s="31"/>
      <c r="NAO44" s="30"/>
      <c r="NAP44" s="31"/>
      <c r="NAQ44" s="30"/>
      <c r="NAR44" s="31"/>
      <c r="NAS44" s="30"/>
      <c r="NAT44" s="31"/>
      <c r="NAU44" s="30"/>
      <c r="NAV44" s="31"/>
      <c r="NAW44" s="30"/>
      <c r="NAX44" s="31"/>
      <c r="NAY44" s="30"/>
      <c r="NAZ44" s="31"/>
      <c r="NBA44" s="30"/>
      <c r="NBB44" s="31"/>
      <c r="NBC44" s="30"/>
      <c r="NBD44" s="31"/>
      <c r="NBE44" s="30"/>
      <c r="NBF44" s="31"/>
      <c r="NBG44" s="30"/>
      <c r="NBH44" s="31"/>
      <c r="NBI44" s="30"/>
      <c r="NBJ44" s="31"/>
      <c r="NBK44" s="30"/>
      <c r="NBL44" s="31"/>
      <c r="NBM44" s="30"/>
      <c r="NBN44" s="31"/>
      <c r="NBO44" s="30"/>
      <c r="NBP44" s="31"/>
      <c r="NBQ44" s="30"/>
      <c r="NBR44" s="31"/>
      <c r="NBS44" s="30"/>
      <c r="NBT44" s="31"/>
      <c r="NBU44" s="30"/>
      <c r="NBV44" s="31"/>
      <c r="NBW44" s="30"/>
      <c r="NBX44" s="31"/>
      <c r="NBY44" s="30"/>
      <c r="NBZ44" s="31"/>
      <c r="NCA44" s="30"/>
      <c r="NCB44" s="31"/>
      <c r="NCC44" s="30"/>
      <c r="NCD44" s="31"/>
      <c r="NCE44" s="30"/>
      <c r="NCF44" s="31"/>
      <c r="NCG44" s="30"/>
      <c r="NCH44" s="31"/>
      <c r="NCI44" s="30"/>
      <c r="NCJ44" s="31"/>
      <c r="NCK44" s="30"/>
      <c r="NCL44" s="31"/>
      <c r="NCM44" s="30"/>
      <c r="NCN44" s="31"/>
      <c r="NCO44" s="30"/>
      <c r="NCP44" s="31"/>
      <c r="NCQ44" s="30"/>
      <c r="NCR44" s="31"/>
      <c r="NCS44" s="30"/>
      <c r="NCT44" s="31"/>
      <c r="NCU44" s="30"/>
      <c r="NCV44" s="31"/>
      <c r="NCW44" s="30"/>
      <c r="NCX44" s="31"/>
      <c r="NCY44" s="30"/>
      <c r="NCZ44" s="31"/>
      <c r="NDA44" s="30"/>
      <c r="NDB44" s="31"/>
      <c r="NDC44" s="30"/>
      <c r="NDD44" s="31"/>
      <c r="NDE44" s="30"/>
      <c r="NDF44" s="31"/>
      <c r="NDG44" s="30"/>
      <c r="NDH44" s="31"/>
      <c r="NDI44" s="30"/>
      <c r="NDJ44" s="31"/>
      <c r="NDK44" s="30"/>
      <c r="NDL44" s="31"/>
      <c r="NDM44" s="30"/>
      <c r="NDN44" s="31"/>
      <c r="NDO44" s="30"/>
      <c r="NDP44" s="31"/>
      <c r="NDQ44" s="30"/>
      <c r="NDR44" s="31"/>
      <c r="NDS44" s="30"/>
      <c r="NDT44" s="31"/>
      <c r="NDU44" s="30"/>
      <c r="NDV44" s="31"/>
      <c r="NDW44" s="30"/>
      <c r="NDX44" s="31"/>
      <c r="NDY44" s="30"/>
      <c r="NDZ44" s="31"/>
      <c r="NEA44" s="30"/>
      <c r="NEB44" s="31"/>
      <c r="NEC44" s="30"/>
      <c r="NED44" s="31"/>
      <c r="NEE44" s="30"/>
      <c r="NEF44" s="31"/>
      <c r="NEG44" s="30"/>
      <c r="NEH44" s="31"/>
      <c r="NEI44" s="30"/>
      <c r="NEJ44" s="31"/>
      <c r="NEK44" s="30"/>
      <c r="NEL44" s="31"/>
      <c r="NEM44" s="30"/>
      <c r="NEN44" s="31"/>
      <c r="NEO44" s="30"/>
      <c r="NEP44" s="31"/>
      <c r="NEQ44" s="30"/>
      <c r="NER44" s="31"/>
      <c r="NES44" s="30"/>
      <c r="NET44" s="31"/>
      <c r="NEU44" s="30"/>
      <c r="NEV44" s="31"/>
      <c r="NEW44" s="30"/>
      <c r="NEX44" s="31"/>
      <c r="NEY44" s="30"/>
      <c r="NEZ44" s="31"/>
      <c r="NFA44" s="30"/>
      <c r="NFB44" s="31"/>
      <c r="NFC44" s="30"/>
      <c r="NFD44" s="31"/>
      <c r="NFE44" s="30"/>
      <c r="NFF44" s="31"/>
      <c r="NFG44" s="30"/>
      <c r="NFH44" s="31"/>
      <c r="NFI44" s="30"/>
      <c r="NFJ44" s="31"/>
      <c r="NFK44" s="30"/>
      <c r="NFL44" s="31"/>
      <c r="NFM44" s="30"/>
      <c r="NFN44" s="31"/>
      <c r="NFO44" s="30"/>
      <c r="NFP44" s="31"/>
      <c r="NFQ44" s="30"/>
      <c r="NFR44" s="31"/>
      <c r="NFS44" s="30"/>
      <c r="NFT44" s="31"/>
      <c r="NFU44" s="30"/>
      <c r="NFV44" s="31"/>
      <c r="NFW44" s="30"/>
      <c r="NFX44" s="31"/>
      <c r="NFY44" s="30"/>
      <c r="NFZ44" s="31"/>
      <c r="NGA44" s="30"/>
      <c r="NGB44" s="31"/>
      <c r="NGC44" s="30"/>
      <c r="NGD44" s="31"/>
      <c r="NGE44" s="30"/>
      <c r="NGF44" s="31"/>
      <c r="NGG44" s="30"/>
      <c r="NGH44" s="31"/>
      <c r="NGI44" s="30"/>
      <c r="NGJ44" s="31"/>
      <c r="NGK44" s="30"/>
      <c r="NGL44" s="31"/>
      <c r="NGM44" s="30"/>
      <c r="NGN44" s="31"/>
      <c r="NGO44" s="30"/>
      <c r="NGP44" s="31"/>
      <c r="NGQ44" s="30"/>
      <c r="NGR44" s="31"/>
      <c r="NGS44" s="30"/>
      <c r="NGT44" s="31"/>
      <c r="NGU44" s="30"/>
      <c r="NGV44" s="31"/>
      <c r="NGW44" s="30"/>
      <c r="NGX44" s="31"/>
      <c r="NGY44" s="30"/>
      <c r="NGZ44" s="31"/>
      <c r="NHA44" s="30"/>
      <c r="NHB44" s="31"/>
      <c r="NHC44" s="30"/>
      <c r="NHD44" s="31"/>
      <c r="NHE44" s="30"/>
      <c r="NHF44" s="31"/>
      <c r="NHG44" s="30"/>
      <c r="NHH44" s="31"/>
      <c r="NHI44" s="30"/>
      <c r="NHJ44" s="31"/>
      <c r="NHK44" s="30"/>
      <c r="NHL44" s="31"/>
      <c r="NHM44" s="30"/>
      <c r="NHN44" s="31"/>
      <c r="NHO44" s="30"/>
      <c r="NHP44" s="31"/>
      <c r="NHQ44" s="30"/>
      <c r="NHR44" s="31"/>
      <c r="NHS44" s="30"/>
      <c r="NHT44" s="31"/>
      <c r="NHU44" s="30"/>
      <c r="NHV44" s="31"/>
      <c r="NHW44" s="30"/>
      <c r="NHX44" s="31"/>
      <c r="NHY44" s="30"/>
      <c r="NHZ44" s="31"/>
      <c r="NIA44" s="30"/>
      <c r="NIB44" s="31"/>
      <c r="NIC44" s="30"/>
      <c r="NID44" s="31"/>
      <c r="NIE44" s="30"/>
      <c r="NIF44" s="31"/>
      <c r="NIG44" s="30"/>
      <c r="NIH44" s="31"/>
      <c r="NII44" s="30"/>
      <c r="NIJ44" s="31"/>
      <c r="NIK44" s="30"/>
      <c r="NIL44" s="31"/>
      <c r="NIM44" s="30"/>
      <c r="NIN44" s="31"/>
      <c r="NIO44" s="30"/>
      <c r="NIP44" s="31"/>
      <c r="NIQ44" s="30"/>
      <c r="NIR44" s="31"/>
      <c r="NIS44" s="30"/>
      <c r="NIT44" s="31"/>
      <c r="NIU44" s="30"/>
      <c r="NIV44" s="31"/>
      <c r="NIW44" s="30"/>
      <c r="NIX44" s="31"/>
      <c r="NIY44" s="30"/>
      <c r="NIZ44" s="31"/>
      <c r="NJA44" s="30"/>
      <c r="NJB44" s="31"/>
      <c r="NJC44" s="30"/>
      <c r="NJD44" s="31"/>
      <c r="NJE44" s="30"/>
      <c r="NJF44" s="31"/>
      <c r="NJG44" s="30"/>
      <c r="NJH44" s="31"/>
      <c r="NJI44" s="30"/>
      <c r="NJJ44" s="31"/>
      <c r="NJK44" s="30"/>
      <c r="NJL44" s="31"/>
      <c r="NJM44" s="30"/>
      <c r="NJN44" s="31"/>
      <c r="NJO44" s="30"/>
      <c r="NJP44" s="31"/>
      <c r="NJQ44" s="30"/>
      <c r="NJR44" s="31"/>
      <c r="NJS44" s="30"/>
      <c r="NJT44" s="31"/>
      <c r="NJU44" s="30"/>
      <c r="NJV44" s="31"/>
      <c r="NJW44" s="30"/>
      <c r="NJX44" s="31"/>
      <c r="NJY44" s="30"/>
      <c r="NJZ44" s="31"/>
      <c r="NKA44" s="30"/>
      <c r="NKB44" s="31"/>
      <c r="NKC44" s="30"/>
      <c r="NKD44" s="31"/>
      <c r="NKE44" s="30"/>
      <c r="NKF44" s="31"/>
      <c r="NKG44" s="30"/>
      <c r="NKH44" s="31"/>
      <c r="NKI44" s="30"/>
      <c r="NKJ44" s="31"/>
      <c r="NKK44" s="30"/>
      <c r="NKL44" s="31"/>
      <c r="NKM44" s="30"/>
      <c r="NKN44" s="31"/>
      <c r="NKO44" s="30"/>
      <c r="NKP44" s="31"/>
      <c r="NKQ44" s="30"/>
      <c r="NKR44" s="31"/>
      <c r="NKS44" s="30"/>
      <c r="NKT44" s="31"/>
      <c r="NKU44" s="30"/>
      <c r="NKV44" s="31"/>
      <c r="NKW44" s="30"/>
      <c r="NKX44" s="31"/>
      <c r="NKY44" s="30"/>
      <c r="NKZ44" s="31"/>
      <c r="NLA44" s="30"/>
      <c r="NLB44" s="31"/>
      <c r="NLC44" s="30"/>
      <c r="NLD44" s="31"/>
      <c r="NLE44" s="30"/>
      <c r="NLF44" s="31"/>
      <c r="NLG44" s="30"/>
      <c r="NLH44" s="31"/>
      <c r="NLI44" s="30"/>
      <c r="NLJ44" s="31"/>
      <c r="NLK44" s="30"/>
      <c r="NLL44" s="31"/>
      <c r="NLM44" s="30"/>
      <c r="NLN44" s="31"/>
      <c r="NLO44" s="30"/>
      <c r="NLP44" s="31"/>
      <c r="NLQ44" s="30"/>
      <c r="NLR44" s="31"/>
      <c r="NLS44" s="30"/>
      <c r="NLT44" s="31"/>
      <c r="NLU44" s="30"/>
      <c r="NLV44" s="31"/>
      <c r="NLW44" s="30"/>
      <c r="NLX44" s="31"/>
      <c r="NLY44" s="30"/>
      <c r="NLZ44" s="31"/>
      <c r="NMA44" s="30"/>
      <c r="NMB44" s="31"/>
      <c r="NMC44" s="30"/>
      <c r="NMD44" s="31"/>
      <c r="NME44" s="30"/>
      <c r="NMF44" s="31"/>
      <c r="NMG44" s="30"/>
      <c r="NMH44" s="31"/>
      <c r="NMI44" s="30"/>
      <c r="NMJ44" s="31"/>
      <c r="NMK44" s="30"/>
      <c r="NML44" s="31"/>
      <c r="NMM44" s="30"/>
      <c r="NMN44" s="31"/>
      <c r="NMO44" s="30"/>
      <c r="NMP44" s="31"/>
      <c r="NMQ44" s="30"/>
      <c r="NMR44" s="31"/>
      <c r="NMS44" s="30"/>
      <c r="NMT44" s="31"/>
      <c r="NMU44" s="30"/>
      <c r="NMV44" s="31"/>
      <c r="NMW44" s="30"/>
      <c r="NMX44" s="31"/>
      <c r="NMY44" s="30"/>
      <c r="NMZ44" s="31"/>
      <c r="NNA44" s="30"/>
      <c r="NNB44" s="31"/>
      <c r="NNC44" s="30"/>
      <c r="NND44" s="31"/>
      <c r="NNE44" s="30"/>
      <c r="NNF44" s="31"/>
      <c r="NNG44" s="30"/>
      <c r="NNH44" s="31"/>
      <c r="NNI44" s="30"/>
      <c r="NNJ44" s="31"/>
      <c r="NNK44" s="30"/>
      <c r="NNL44" s="31"/>
      <c r="NNM44" s="30"/>
      <c r="NNN44" s="31"/>
      <c r="NNO44" s="30"/>
      <c r="NNP44" s="31"/>
      <c r="NNQ44" s="30"/>
      <c r="NNR44" s="31"/>
      <c r="NNS44" s="30"/>
      <c r="NNT44" s="31"/>
      <c r="NNU44" s="30"/>
      <c r="NNV44" s="31"/>
      <c r="NNW44" s="30"/>
      <c r="NNX44" s="31"/>
      <c r="NNY44" s="30"/>
      <c r="NNZ44" s="31"/>
      <c r="NOA44" s="30"/>
      <c r="NOB44" s="31"/>
      <c r="NOC44" s="30"/>
      <c r="NOD44" s="31"/>
      <c r="NOE44" s="30"/>
      <c r="NOF44" s="31"/>
      <c r="NOG44" s="30"/>
      <c r="NOH44" s="31"/>
      <c r="NOI44" s="30"/>
      <c r="NOJ44" s="31"/>
      <c r="NOK44" s="30"/>
      <c r="NOL44" s="31"/>
      <c r="NOM44" s="30"/>
      <c r="NON44" s="31"/>
      <c r="NOO44" s="30"/>
      <c r="NOP44" s="31"/>
      <c r="NOQ44" s="30"/>
      <c r="NOR44" s="31"/>
      <c r="NOS44" s="30"/>
      <c r="NOT44" s="31"/>
      <c r="NOU44" s="30"/>
      <c r="NOV44" s="31"/>
      <c r="NOW44" s="30"/>
      <c r="NOX44" s="31"/>
      <c r="NOY44" s="30"/>
      <c r="NOZ44" s="31"/>
      <c r="NPA44" s="30"/>
      <c r="NPB44" s="31"/>
      <c r="NPC44" s="30"/>
      <c r="NPD44" s="31"/>
      <c r="NPE44" s="30"/>
      <c r="NPF44" s="31"/>
      <c r="NPG44" s="30"/>
      <c r="NPH44" s="31"/>
      <c r="NPI44" s="30"/>
      <c r="NPJ44" s="31"/>
      <c r="NPK44" s="30"/>
      <c r="NPL44" s="31"/>
      <c r="NPM44" s="30"/>
      <c r="NPN44" s="31"/>
      <c r="NPO44" s="30"/>
      <c r="NPP44" s="31"/>
      <c r="NPQ44" s="30"/>
      <c r="NPR44" s="31"/>
      <c r="NPS44" s="30"/>
      <c r="NPT44" s="31"/>
      <c r="NPU44" s="30"/>
      <c r="NPV44" s="31"/>
      <c r="NPW44" s="30"/>
      <c r="NPX44" s="31"/>
      <c r="NPY44" s="30"/>
      <c r="NPZ44" s="31"/>
      <c r="NQA44" s="30"/>
      <c r="NQB44" s="31"/>
      <c r="NQC44" s="30"/>
      <c r="NQD44" s="31"/>
      <c r="NQE44" s="30"/>
      <c r="NQF44" s="31"/>
      <c r="NQG44" s="30"/>
      <c r="NQH44" s="31"/>
      <c r="NQI44" s="30"/>
      <c r="NQJ44" s="31"/>
      <c r="NQK44" s="30"/>
      <c r="NQL44" s="31"/>
      <c r="NQM44" s="30"/>
      <c r="NQN44" s="31"/>
      <c r="NQO44" s="30"/>
      <c r="NQP44" s="31"/>
      <c r="NQQ44" s="30"/>
      <c r="NQR44" s="31"/>
      <c r="NQS44" s="30"/>
      <c r="NQT44" s="31"/>
      <c r="NQU44" s="30"/>
      <c r="NQV44" s="31"/>
      <c r="NQW44" s="30"/>
      <c r="NQX44" s="31"/>
      <c r="NQY44" s="30"/>
      <c r="NQZ44" s="31"/>
      <c r="NRA44" s="30"/>
      <c r="NRB44" s="31"/>
      <c r="NRC44" s="30"/>
      <c r="NRD44" s="31"/>
      <c r="NRE44" s="30"/>
      <c r="NRF44" s="31"/>
      <c r="NRG44" s="30"/>
      <c r="NRH44" s="31"/>
      <c r="NRI44" s="30"/>
      <c r="NRJ44" s="31"/>
      <c r="NRK44" s="30"/>
      <c r="NRL44" s="31"/>
      <c r="NRM44" s="30"/>
      <c r="NRN44" s="31"/>
      <c r="NRO44" s="30"/>
      <c r="NRP44" s="31"/>
      <c r="NRQ44" s="30"/>
      <c r="NRR44" s="31"/>
      <c r="NRS44" s="30"/>
      <c r="NRT44" s="31"/>
      <c r="NRU44" s="30"/>
      <c r="NRV44" s="31"/>
      <c r="NRW44" s="30"/>
      <c r="NRX44" s="31"/>
      <c r="NRY44" s="30"/>
      <c r="NRZ44" s="31"/>
      <c r="NSA44" s="30"/>
      <c r="NSB44" s="31"/>
      <c r="NSC44" s="30"/>
      <c r="NSD44" s="31"/>
      <c r="NSE44" s="30"/>
      <c r="NSF44" s="31"/>
      <c r="NSG44" s="30"/>
      <c r="NSH44" s="31"/>
      <c r="NSI44" s="30"/>
      <c r="NSJ44" s="31"/>
      <c r="NSK44" s="30"/>
      <c r="NSL44" s="31"/>
      <c r="NSM44" s="30"/>
      <c r="NSN44" s="31"/>
      <c r="NSO44" s="30"/>
      <c r="NSP44" s="31"/>
      <c r="NSQ44" s="30"/>
      <c r="NSR44" s="31"/>
      <c r="NSS44" s="30"/>
      <c r="NST44" s="31"/>
      <c r="NSU44" s="30"/>
      <c r="NSV44" s="31"/>
      <c r="NSW44" s="30"/>
      <c r="NSX44" s="31"/>
      <c r="NSY44" s="30"/>
      <c r="NSZ44" s="31"/>
      <c r="NTA44" s="30"/>
      <c r="NTB44" s="31"/>
      <c r="NTC44" s="30"/>
      <c r="NTD44" s="31"/>
      <c r="NTE44" s="30"/>
      <c r="NTF44" s="31"/>
      <c r="NTG44" s="30"/>
      <c r="NTH44" s="31"/>
      <c r="NTI44" s="30"/>
      <c r="NTJ44" s="31"/>
      <c r="NTK44" s="30"/>
      <c r="NTL44" s="31"/>
      <c r="NTM44" s="30"/>
      <c r="NTN44" s="31"/>
      <c r="NTO44" s="30"/>
      <c r="NTP44" s="31"/>
      <c r="NTQ44" s="30"/>
      <c r="NTR44" s="31"/>
      <c r="NTS44" s="30"/>
      <c r="NTT44" s="31"/>
      <c r="NTU44" s="30"/>
      <c r="NTV44" s="31"/>
      <c r="NTW44" s="30"/>
      <c r="NTX44" s="31"/>
      <c r="NTY44" s="30"/>
      <c r="NTZ44" s="31"/>
      <c r="NUA44" s="30"/>
      <c r="NUB44" s="31"/>
      <c r="NUC44" s="30"/>
      <c r="NUD44" s="31"/>
      <c r="NUE44" s="30"/>
      <c r="NUF44" s="31"/>
      <c r="NUG44" s="30"/>
      <c r="NUH44" s="31"/>
      <c r="NUI44" s="30"/>
      <c r="NUJ44" s="31"/>
      <c r="NUK44" s="30"/>
      <c r="NUL44" s="31"/>
      <c r="NUM44" s="30"/>
      <c r="NUN44" s="31"/>
      <c r="NUO44" s="30"/>
      <c r="NUP44" s="31"/>
      <c r="NUQ44" s="30"/>
      <c r="NUR44" s="31"/>
      <c r="NUS44" s="30"/>
      <c r="NUT44" s="31"/>
      <c r="NUU44" s="30"/>
      <c r="NUV44" s="31"/>
      <c r="NUW44" s="30"/>
      <c r="NUX44" s="31"/>
      <c r="NUY44" s="30"/>
      <c r="NUZ44" s="31"/>
      <c r="NVA44" s="30"/>
      <c r="NVB44" s="31"/>
      <c r="NVC44" s="30"/>
      <c r="NVD44" s="31"/>
      <c r="NVE44" s="30"/>
      <c r="NVF44" s="31"/>
      <c r="NVG44" s="30"/>
      <c r="NVH44" s="31"/>
      <c r="NVI44" s="30"/>
      <c r="NVJ44" s="31"/>
      <c r="NVK44" s="30"/>
      <c r="NVL44" s="31"/>
      <c r="NVM44" s="30"/>
      <c r="NVN44" s="31"/>
      <c r="NVO44" s="30"/>
      <c r="NVP44" s="31"/>
      <c r="NVQ44" s="30"/>
      <c r="NVR44" s="31"/>
      <c r="NVS44" s="30"/>
      <c r="NVT44" s="31"/>
      <c r="NVU44" s="30"/>
      <c r="NVV44" s="31"/>
      <c r="NVW44" s="30"/>
      <c r="NVX44" s="31"/>
      <c r="NVY44" s="30"/>
      <c r="NVZ44" s="31"/>
      <c r="NWA44" s="30"/>
      <c r="NWB44" s="31"/>
      <c r="NWC44" s="30"/>
      <c r="NWD44" s="31"/>
      <c r="NWE44" s="30"/>
      <c r="NWF44" s="31"/>
      <c r="NWG44" s="30"/>
      <c r="NWH44" s="31"/>
      <c r="NWI44" s="30"/>
      <c r="NWJ44" s="31"/>
      <c r="NWK44" s="30"/>
      <c r="NWL44" s="31"/>
      <c r="NWM44" s="30"/>
      <c r="NWN44" s="31"/>
      <c r="NWO44" s="30"/>
      <c r="NWP44" s="31"/>
      <c r="NWQ44" s="30"/>
      <c r="NWR44" s="31"/>
      <c r="NWS44" s="30"/>
      <c r="NWT44" s="31"/>
      <c r="NWU44" s="30"/>
      <c r="NWV44" s="31"/>
      <c r="NWW44" s="30"/>
      <c r="NWX44" s="31"/>
      <c r="NWY44" s="30"/>
      <c r="NWZ44" s="31"/>
      <c r="NXA44" s="30"/>
      <c r="NXB44" s="31"/>
      <c r="NXC44" s="30"/>
      <c r="NXD44" s="31"/>
      <c r="NXE44" s="30"/>
      <c r="NXF44" s="31"/>
      <c r="NXG44" s="30"/>
      <c r="NXH44" s="31"/>
      <c r="NXI44" s="30"/>
      <c r="NXJ44" s="31"/>
      <c r="NXK44" s="30"/>
      <c r="NXL44" s="31"/>
      <c r="NXM44" s="30"/>
      <c r="NXN44" s="31"/>
      <c r="NXO44" s="30"/>
      <c r="NXP44" s="31"/>
      <c r="NXQ44" s="30"/>
      <c r="NXR44" s="31"/>
      <c r="NXS44" s="30"/>
      <c r="NXT44" s="31"/>
      <c r="NXU44" s="30"/>
      <c r="NXV44" s="31"/>
      <c r="NXW44" s="30"/>
      <c r="NXX44" s="31"/>
      <c r="NXY44" s="30"/>
      <c r="NXZ44" s="31"/>
      <c r="NYA44" s="30"/>
      <c r="NYB44" s="31"/>
      <c r="NYC44" s="30"/>
      <c r="NYD44" s="31"/>
      <c r="NYE44" s="30"/>
      <c r="NYF44" s="31"/>
      <c r="NYG44" s="30"/>
      <c r="NYH44" s="31"/>
      <c r="NYI44" s="30"/>
      <c r="NYJ44" s="31"/>
      <c r="NYK44" s="30"/>
      <c r="NYL44" s="31"/>
      <c r="NYM44" s="30"/>
      <c r="NYN44" s="31"/>
      <c r="NYO44" s="30"/>
      <c r="NYP44" s="31"/>
      <c r="NYQ44" s="30"/>
      <c r="NYR44" s="31"/>
      <c r="NYS44" s="30"/>
      <c r="NYT44" s="31"/>
      <c r="NYU44" s="30"/>
      <c r="NYV44" s="31"/>
      <c r="NYW44" s="30"/>
      <c r="NYX44" s="31"/>
      <c r="NYY44" s="30"/>
      <c r="NYZ44" s="31"/>
      <c r="NZA44" s="30"/>
      <c r="NZB44" s="31"/>
      <c r="NZC44" s="30"/>
      <c r="NZD44" s="31"/>
      <c r="NZE44" s="30"/>
      <c r="NZF44" s="31"/>
      <c r="NZG44" s="30"/>
      <c r="NZH44" s="31"/>
      <c r="NZI44" s="30"/>
      <c r="NZJ44" s="31"/>
      <c r="NZK44" s="30"/>
      <c r="NZL44" s="31"/>
      <c r="NZM44" s="30"/>
      <c r="NZN44" s="31"/>
      <c r="NZO44" s="30"/>
      <c r="NZP44" s="31"/>
      <c r="NZQ44" s="30"/>
      <c r="NZR44" s="31"/>
      <c r="NZS44" s="30"/>
      <c r="NZT44" s="31"/>
      <c r="NZU44" s="30"/>
      <c r="NZV44" s="31"/>
      <c r="NZW44" s="30"/>
      <c r="NZX44" s="31"/>
      <c r="NZY44" s="30"/>
      <c r="NZZ44" s="31"/>
      <c r="OAA44" s="30"/>
      <c r="OAB44" s="31"/>
      <c r="OAC44" s="30"/>
      <c r="OAD44" s="31"/>
      <c r="OAE44" s="30"/>
      <c r="OAF44" s="31"/>
      <c r="OAG44" s="30"/>
      <c r="OAH44" s="31"/>
      <c r="OAI44" s="30"/>
      <c r="OAJ44" s="31"/>
      <c r="OAK44" s="30"/>
      <c r="OAL44" s="31"/>
      <c r="OAM44" s="30"/>
      <c r="OAN44" s="31"/>
      <c r="OAO44" s="30"/>
      <c r="OAP44" s="31"/>
      <c r="OAQ44" s="30"/>
      <c r="OAR44" s="31"/>
      <c r="OAS44" s="30"/>
      <c r="OAT44" s="31"/>
      <c r="OAU44" s="30"/>
      <c r="OAV44" s="31"/>
      <c r="OAW44" s="30"/>
      <c r="OAX44" s="31"/>
      <c r="OAY44" s="30"/>
      <c r="OAZ44" s="31"/>
      <c r="OBA44" s="30"/>
      <c r="OBB44" s="31"/>
      <c r="OBC44" s="30"/>
      <c r="OBD44" s="31"/>
      <c r="OBE44" s="30"/>
      <c r="OBF44" s="31"/>
      <c r="OBG44" s="30"/>
      <c r="OBH44" s="31"/>
      <c r="OBI44" s="30"/>
      <c r="OBJ44" s="31"/>
      <c r="OBK44" s="30"/>
      <c r="OBL44" s="31"/>
      <c r="OBM44" s="30"/>
      <c r="OBN44" s="31"/>
      <c r="OBO44" s="30"/>
      <c r="OBP44" s="31"/>
      <c r="OBQ44" s="30"/>
      <c r="OBR44" s="31"/>
      <c r="OBS44" s="30"/>
      <c r="OBT44" s="31"/>
      <c r="OBU44" s="30"/>
      <c r="OBV44" s="31"/>
      <c r="OBW44" s="30"/>
      <c r="OBX44" s="31"/>
      <c r="OBY44" s="30"/>
      <c r="OBZ44" s="31"/>
      <c r="OCA44" s="30"/>
      <c r="OCB44" s="31"/>
      <c r="OCC44" s="30"/>
      <c r="OCD44" s="31"/>
      <c r="OCE44" s="30"/>
      <c r="OCF44" s="31"/>
      <c r="OCG44" s="30"/>
      <c r="OCH44" s="31"/>
      <c r="OCI44" s="30"/>
      <c r="OCJ44" s="31"/>
      <c r="OCK44" s="30"/>
      <c r="OCL44" s="31"/>
      <c r="OCM44" s="30"/>
      <c r="OCN44" s="31"/>
      <c r="OCO44" s="30"/>
      <c r="OCP44" s="31"/>
      <c r="OCQ44" s="30"/>
      <c r="OCR44" s="31"/>
      <c r="OCS44" s="30"/>
      <c r="OCT44" s="31"/>
      <c r="OCU44" s="30"/>
      <c r="OCV44" s="31"/>
      <c r="OCW44" s="30"/>
      <c r="OCX44" s="31"/>
      <c r="OCY44" s="30"/>
      <c r="OCZ44" s="31"/>
      <c r="ODA44" s="30"/>
      <c r="ODB44" s="31"/>
      <c r="ODC44" s="30"/>
      <c r="ODD44" s="31"/>
      <c r="ODE44" s="30"/>
      <c r="ODF44" s="31"/>
      <c r="ODG44" s="30"/>
      <c r="ODH44" s="31"/>
      <c r="ODI44" s="30"/>
      <c r="ODJ44" s="31"/>
      <c r="ODK44" s="30"/>
      <c r="ODL44" s="31"/>
      <c r="ODM44" s="30"/>
      <c r="ODN44" s="31"/>
      <c r="ODO44" s="30"/>
      <c r="ODP44" s="31"/>
      <c r="ODQ44" s="30"/>
      <c r="ODR44" s="31"/>
      <c r="ODS44" s="30"/>
      <c r="ODT44" s="31"/>
      <c r="ODU44" s="30"/>
      <c r="ODV44" s="31"/>
      <c r="ODW44" s="30"/>
      <c r="ODX44" s="31"/>
      <c r="ODY44" s="30"/>
      <c r="ODZ44" s="31"/>
      <c r="OEA44" s="30"/>
      <c r="OEB44" s="31"/>
      <c r="OEC44" s="30"/>
      <c r="OED44" s="31"/>
      <c r="OEE44" s="30"/>
      <c r="OEF44" s="31"/>
      <c r="OEG44" s="30"/>
      <c r="OEH44" s="31"/>
      <c r="OEI44" s="30"/>
      <c r="OEJ44" s="31"/>
      <c r="OEK44" s="30"/>
      <c r="OEL44" s="31"/>
      <c r="OEM44" s="30"/>
      <c r="OEN44" s="31"/>
      <c r="OEO44" s="30"/>
      <c r="OEP44" s="31"/>
      <c r="OEQ44" s="30"/>
      <c r="OER44" s="31"/>
      <c r="OES44" s="30"/>
      <c r="OET44" s="31"/>
      <c r="OEU44" s="30"/>
      <c r="OEV44" s="31"/>
      <c r="OEW44" s="30"/>
      <c r="OEX44" s="31"/>
      <c r="OEY44" s="30"/>
      <c r="OEZ44" s="31"/>
      <c r="OFA44" s="30"/>
      <c r="OFB44" s="31"/>
      <c r="OFC44" s="30"/>
      <c r="OFD44" s="31"/>
      <c r="OFE44" s="30"/>
      <c r="OFF44" s="31"/>
      <c r="OFG44" s="30"/>
      <c r="OFH44" s="31"/>
      <c r="OFI44" s="30"/>
      <c r="OFJ44" s="31"/>
      <c r="OFK44" s="30"/>
      <c r="OFL44" s="31"/>
      <c r="OFM44" s="30"/>
      <c r="OFN44" s="31"/>
      <c r="OFO44" s="30"/>
      <c r="OFP44" s="31"/>
      <c r="OFQ44" s="30"/>
      <c r="OFR44" s="31"/>
      <c r="OFS44" s="30"/>
      <c r="OFT44" s="31"/>
      <c r="OFU44" s="30"/>
      <c r="OFV44" s="31"/>
      <c r="OFW44" s="30"/>
      <c r="OFX44" s="31"/>
      <c r="OFY44" s="30"/>
      <c r="OFZ44" s="31"/>
      <c r="OGA44" s="30"/>
      <c r="OGB44" s="31"/>
      <c r="OGC44" s="30"/>
      <c r="OGD44" s="31"/>
      <c r="OGE44" s="30"/>
      <c r="OGF44" s="31"/>
      <c r="OGG44" s="30"/>
      <c r="OGH44" s="31"/>
      <c r="OGI44" s="30"/>
      <c r="OGJ44" s="31"/>
      <c r="OGK44" s="30"/>
      <c r="OGL44" s="31"/>
      <c r="OGM44" s="30"/>
      <c r="OGN44" s="31"/>
      <c r="OGO44" s="30"/>
      <c r="OGP44" s="31"/>
      <c r="OGQ44" s="30"/>
      <c r="OGR44" s="31"/>
      <c r="OGS44" s="30"/>
      <c r="OGT44" s="31"/>
      <c r="OGU44" s="30"/>
      <c r="OGV44" s="31"/>
      <c r="OGW44" s="30"/>
      <c r="OGX44" s="31"/>
      <c r="OGY44" s="30"/>
      <c r="OGZ44" s="31"/>
      <c r="OHA44" s="30"/>
      <c r="OHB44" s="31"/>
      <c r="OHC44" s="30"/>
      <c r="OHD44" s="31"/>
      <c r="OHE44" s="30"/>
      <c r="OHF44" s="31"/>
      <c r="OHG44" s="30"/>
      <c r="OHH44" s="31"/>
      <c r="OHI44" s="30"/>
      <c r="OHJ44" s="31"/>
      <c r="OHK44" s="30"/>
      <c r="OHL44" s="31"/>
      <c r="OHM44" s="30"/>
      <c r="OHN44" s="31"/>
      <c r="OHO44" s="30"/>
      <c r="OHP44" s="31"/>
      <c r="OHQ44" s="30"/>
      <c r="OHR44" s="31"/>
      <c r="OHS44" s="30"/>
      <c r="OHT44" s="31"/>
      <c r="OHU44" s="30"/>
      <c r="OHV44" s="31"/>
      <c r="OHW44" s="30"/>
      <c r="OHX44" s="31"/>
      <c r="OHY44" s="30"/>
      <c r="OHZ44" s="31"/>
      <c r="OIA44" s="30"/>
      <c r="OIB44" s="31"/>
      <c r="OIC44" s="30"/>
      <c r="OID44" s="31"/>
      <c r="OIE44" s="30"/>
      <c r="OIF44" s="31"/>
      <c r="OIG44" s="30"/>
      <c r="OIH44" s="31"/>
      <c r="OII44" s="30"/>
      <c r="OIJ44" s="31"/>
      <c r="OIK44" s="30"/>
      <c r="OIL44" s="31"/>
      <c r="OIM44" s="30"/>
      <c r="OIN44" s="31"/>
      <c r="OIO44" s="30"/>
      <c r="OIP44" s="31"/>
      <c r="OIQ44" s="30"/>
      <c r="OIR44" s="31"/>
      <c r="OIS44" s="30"/>
      <c r="OIT44" s="31"/>
      <c r="OIU44" s="30"/>
      <c r="OIV44" s="31"/>
      <c r="OIW44" s="30"/>
      <c r="OIX44" s="31"/>
      <c r="OIY44" s="30"/>
      <c r="OIZ44" s="31"/>
      <c r="OJA44" s="30"/>
      <c r="OJB44" s="31"/>
      <c r="OJC44" s="30"/>
      <c r="OJD44" s="31"/>
      <c r="OJE44" s="30"/>
      <c r="OJF44" s="31"/>
      <c r="OJG44" s="30"/>
      <c r="OJH44" s="31"/>
      <c r="OJI44" s="30"/>
      <c r="OJJ44" s="31"/>
      <c r="OJK44" s="30"/>
      <c r="OJL44" s="31"/>
      <c r="OJM44" s="30"/>
      <c r="OJN44" s="31"/>
      <c r="OJO44" s="30"/>
      <c r="OJP44" s="31"/>
      <c r="OJQ44" s="30"/>
      <c r="OJR44" s="31"/>
      <c r="OJS44" s="30"/>
      <c r="OJT44" s="31"/>
      <c r="OJU44" s="30"/>
      <c r="OJV44" s="31"/>
      <c r="OJW44" s="30"/>
      <c r="OJX44" s="31"/>
      <c r="OJY44" s="30"/>
      <c r="OJZ44" s="31"/>
      <c r="OKA44" s="30"/>
      <c r="OKB44" s="31"/>
      <c r="OKC44" s="30"/>
      <c r="OKD44" s="31"/>
      <c r="OKE44" s="30"/>
      <c r="OKF44" s="31"/>
      <c r="OKG44" s="30"/>
      <c r="OKH44" s="31"/>
      <c r="OKI44" s="30"/>
      <c r="OKJ44" s="31"/>
      <c r="OKK44" s="30"/>
      <c r="OKL44" s="31"/>
      <c r="OKM44" s="30"/>
      <c r="OKN44" s="31"/>
      <c r="OKO44" s="30"/>
      <c r="OKP44" s="31"/>
      <c r="OKQ44" s="30"/>
      <c r="OKR44" s="31"/>
      <c r="OKS44" s="30"/>
      <c r="OKT44" s="31"/>
      <c r="OKU44" s="30"/>
      <c r="OKV44" s="31"/>
      <c r="OKW44" s="30"/>
      <c r="OKX44" s="31"/>
      <c r="OKY44" s="30"/>
      <c r="OKZ44" s="31"/>
      <c r="OLA44" s="30"/>
      <c r="OLB44" s="31"/>
      <c r="OLC44" s="30"/>
      <c r="OLD44" s="31"/>
      <c r="OLE44" s="30"/>
      <c r="OLF44" s="31"/>
      <c r="OLG44" s="30"/>
      <c r="OLH44" s="31"/>
      <c r="OLI44" s="30"/>
      <c r="OLJ44" s="31"/>
      <c r="OLK44" s="30"/>
      <c r="OLL44" s="31"/>
      <c r="OLM44" s="30"/>
      <c r="OLN44" s="31"/>
      <c r="OLO44" s="30"/>
      <c r="OLP44" s="31"/>
      <c r="OLQ44" s="30"/>
      <c r="OLR44" s="31"/>
      <c r="OLS44" s="30"/>
      <c r="OLT44" s="31"/>
      <c r="OLU44" s="30"/>
      <c r="OLV44" s="31"/>
      <c r="OLW44" s="30"/>
      <c r="OLX44" s="31"/>
      <c r="OLY44" s="30"/>
      <c r="OLZ44" s="31"/>
      <c r="OMA44" s="30"/>
      <c r="OMB44" s="31"/>
      <c r="OMC44" s="30"/>
      <c r="OMD44" s="31"/>
      <c r="OME44" s="30"/>
      <c r="OMF44" s="31"/>
      <c r="OMG44" s="30"/>
      <c r="OMH44" s="31"/>
      <c r="OMI44" s="30"/>
      <c r="OMJ44" s="31"/>
      <c r="OMK44" s="30"/>
      <c r="OML44" s="31"/>
      <c r="OMM44" s="30"/>
      <c r="OMN44" s="31"/>
      <c r="OMO44" s="30"/>
      <c r="OMP44" s="31"/>
      <c r="OMQ44" s="30"/>
      <c r="OMR44" s="31"/>
      <c r="OMS44" s="30"/>
      <c r="OMT44" s="31"/>
      <c r="OMU44" s="30"/>
      <c r="OMV44" s="31"/>
      <c r="OMW44" s="30"/>
      <c r="OMX44" s="31"/>
      <c r="OMY44" s="30"/>
      <c r="OMZ44" s="31"/>
      <c r="ONA44" s="30"/>
      <c r="ONB44" s="31"/>
      <c r="ONC44" s="30"/>
      <c r="OND44" s="31"/>
      <c r="ONE44" s="30"/>
      <c r="ONF44" s="31"/>
      <c r="ONG44" s="30"/>
      <c r="ONH44" s="31"/>
      <c r="ONI44" s="30"/>
      <c r="ONJ44" s="31"/>
      <c r="ONK44" s="30"/>
      <c r="ONL44" s="31"/>
      <c r="ONM44" s="30"/>
      <c r="ONN44" s="31"/>
      <c r="ONO44" s="30"/>
      <c r="ONP44" s="31"/>
      <c r="ONQ44" s="30"/>
      <c r="ONR44" s="31"/>
      <c r="ONS44" s="30"/>
      <c r="ONT44" s="31"/>
      <c r="ONU44" s="30"/>
      <c r="ONV44" s="31"/>
      <c r="ONW44" s="30"/>
      <c r="ONX44" s="31"/>
      <c r="ONY44" s="30"/>
      <c r="ONZ44" s="31"/>
      <c r="OOA44" s="30"/>
      <c r="OOB44" s="31"/>
      <c r="OOC44" s="30"/>
      <c r="OOD44" s="31"/>
      <c r="OOE44" s="30"/>
      <c r="OOF44" s="31"/>
      <c r="OOG44" s="30"/>
      <c r="OOH44" s="31"/>
      <c r="OOI44" s="30"/>
      <c r="OOJ44" s="31"/>
      <c r="OOK44" s="30"/>
      <c r="OOL44" s="31"/>
      <c r="OOM44" s="30"/>
      <c r="OON44" s="31"/>
      <c r="OOO44" s="30"/>
      <c r="OOP44" s="31"/>
      <c r="OOQ44" s="30"/>
      <c r="OOR44" s="31"/>
      <c r="OOS44" s="30"/>
      <c r="OOT44" s="31"/>
      <c r="OOU44" s="30"/>
      <c r="OOV44" s="31"/>
      <c r="OOW44" s="30"/>
      <c r="OOX44" s="31"/>
      <c r="OOY44" s="30"/>
      <c r="OOZ44" s="31"/>
      <c r="OPA44" s="30"/>
      <c r="OPB44" s="31"/>
      <c r="OPC44" s="30"/>
      <c r="OPD44" s="31"/>
      <c r="OPE44" s="30"/>
      <c r="OPF44" s="31"/>
      <c r="OPG44" s="30"/>
      <c r="OPH44" s="31"/>
      <c r="OPI44" s="30"/>
      <c r="OPJ44" s="31"/>
      <c r="OPK44" s="30"/>
      <c r="OPL44" s="31"/>
      <c r="OPM44" s="30"/>
      <c r="OPN44" s="31"/>
      <c r="OPO44" s="30"/>
      <c r="OPP44" s="31"/>
      <c r="OPQ44" s="30"/>
      <c r="OPR44" s="31"/>
      <c r="OPS44" s="30"/>
      <c r="OPT44" s="31"/>
      <c r="OPU44" s="30"/>
      <c r="OPV44" s="31"/>
      <c r="OPW44" s="30"/>
      <c r="OPX44" s="31"/>
      <c r="OPY44" s="30"/>
      <c r="OPZ44" s="31"/>
      <c r="OQA44" s="30"/>
      <c r="OQB44" s="31"/>
      <c r="OQC44" s="30"/>
      <c r="OQD44" s="31"/>
      <c r="OQE44" s="30"/>
      <c r="OQF44" s="31"/>
      <c r="OQG44" s="30"/>
      <c r="OQH44" s="31"/>
      <c r="OQI44" s="30"/>
      <c r="OQJ44" s="31"/>
      <c r="OQK44" s="30"/>
      <c r="OQL44" s="31"/>
      <c r="OQM44" s="30"/>
      <c r="OQN44" s="31"/>
      <c r="OQO44" s="30"/>
      <c r="OQP44" s="31"/>
      <c r="OQQ44" s="30"/>
      <c r="OQR44" s="31"/>
      <c r="OQS44" s="30"/>
      <c r="OQT44" s="31"/>
      <c r="OQU44" s="30"/>
      <c r="OQV44" s="31"/>
      <c r="OQW44" s="30"/>
      <c r="OQX44" s="31"/>
      <c r="OQY44" s="30"/>
      <c r="OQZ44" s="31"/>
      <c r="ORA44" s="30"/>
      <c r="ORB44" s="31"/>
      <c r="ORC44" s="30"/>
      <c r="ORD44" s="31"/>
      <c r="ORE44" s="30"/>
      <c r="ORF44" s="31"/>
      <c r="ORG44" s="30"/>
      <c r="ORH44" s="31"/>
      <c r="ORI44" s="30"/>
      <c r="ORJ44" s="31"/>
      <c r="ORK44" s="30"/>
      <c r="ORL44" s="31"/>
      <c r="ORM44" s="30"/>
      <c r="ORN44" s="31"/>
      <c r="ORO44" s="30"/>
      <c r="ORP44" s="31"/>
      <c r="ORQ44" s="30"/>
      <c r="ORR44" s="31"/>
      <c r="ORS44" s="30"/>
      <c r="ORT44" s="31"/>
      <c r="ORU44" s="30"/>
      <c r="ORV44" s="31"/>
      <c r="ORW44" s="30"/>
      <c r="ORX44" s="31"/>
      <c r="ORY44" s="30"/>
      <c r="ORZ44" s="31"/>
      <c r="OSA44" s="30"/>
      <c r="OSB44" s="31"/>
      <c r="OSC44" s="30"/>
      <c r="OSD44" s="31"/>
      <c r="OSE44" s="30"/>
      <c r="OSF44" s="31"/>
      <c r="OSG44" s="30"/>
      <c r="OSH44" s="31"/>
      <c r="OSI44" s="30"/>
      <c r="OSJ44" s="31"/>
      <c r="OSK44" s="30"/>
      <c r="OSL44" s="31"/>
      <c r="OSM44" s="30"/>
      <c r="OSN44" s="31"/>
      <c r="OSO44" s="30"/>
      <c r="OSP44" s="31"/>
      <c r="OSQ44" s="30"/>
      <c r="OSR44" s="31"/>
      <c r="OSS44" s="30"/>
      <c r="OST44" s="31"/>
      <c r="OSU44" s="30"/>
      <c r="OSV44" s="31"/>
      <c r="OSW44" s="30"/>
      <c r="OSX44" s="31"/>
      <c r="OSY44" s="30"/>
      <c r="OSZ44" s="31"/>
      <c r="OTA44" s="30"/>
      <c r="OTB44" s="31"/>
      <c r="OTC44" s="30"/>
      <c r="OTD44" s="31"/>
      <c r="OTE44" s="30"/>
      <c r="OTF44" s="31"/>
      <c r="OTG44" s="30"/>
      <c r="OTH44" s="31"/>
      <c r="OTI44" s="30"/>
      <c r="OTJ44" s="31"/>
      <c r="OTK44" s="30"/>
      <c r="OTL44" s="31"/>
      <c r="OTM44" s="30"/>
      <c r="OTN44" s="31"/>
      <c r="OTO44" s="30"/>
      <c r="OTP44" s="31"/>
      <c r="OTQ44" s="30"/>
      <c r="OTR44" s="31"/>
      <c r="OTS44" s="30"/>
      <c r="OTT44" s="31"/>
      <c r="OTU44" s="30"/>
      <c r="OTV44" s="31"/>
      <c r="OTW44" s="30"/>
      <c r="OTX44" s="31"/>
      <c r="OTY44" s="30"/>
      <c r="OTZ44" s="31"/>
      <c r="OUA44" s="30"/>
      <c r="OUB44" s="31"/>
      <c r="OUC44" s="30"/>
      <c r="OUD44" s="31"/>
      <c r="OUE44" s="30"/>
      <c r="OUF44" s="31"/>
      <c r="OUG44" s="30"/>
      <c r="OUH44" s="31"/>
      <c r="OUI44" s="30"/>
      <c r="OUJ44" s="31"/>
      <c r="OUK44" s="30"/>
      <c r="OUL44" s="31"/>
      <c r="OUM44" s="30"/>
      <c r="OUN44" s="31"/>
      <c r="OUO44" s="30"/>
      <c r="OUP44" s="31"/>
      <c r="OUQ44" s="30"/>
      <c r="OUR44" s="31"/>
      <c r="OUS44" s="30"/>
      <c r="OUT44" s="31"/>
      <c r="OUU44" s="30"/>
      <c r="OUV44" s="31"/>
      <c r="OUW44" s="30"/>
      <c r="OUX44" s="31"/>
      <c r="OUY44" s="30"/>
      <c r="OUZ44" s="31"/>
      <c r="OVA44" s="30"/>
      <c r="OVB44" s="31"/>
      <c r="OVC44" s="30"/>
      <c r="OVD44" s="31"/>
      <c r="OVE44" s="30"/>
      <c r="OVF44" s="31"/>
      <c r="OVG44" s="30"/>
      <c r="OVH44" s="31"/>
      <c r="OVI44" s="30"/>
      <c r="OVJ44" s="31"/>
      <c r="OVK44" s="30"/>
      <c r="OVL44" s="31"/>
      <c r="OVM44" s="30"/>
      <c r="OVN44" s="31"/>
      <c r="OVO44" s="30"/>
      <c r="OVP44" s="31"/>
      <c r="OVQ44" s="30"/>
      <c r="OVR44" s="31"/>
      <c r="OVS44" s="30"/>
      <c r="OVT44" s="31"/>
      <c r="OVU44" s="30"/>
      <c r="OVV44" s="31"/>
      <c r="OVW44" s="30"/>
      <c r="OVX44" s="31"/>
      <c r="OVY44" s="30"/>
      <c r="OVZ44" s="31"/>
      <c r="OWA44" s="30"/>
      <c r="OWB44" s="31"/>
      <c r="OWC44" s="30"/>
      <c r="OWD44" s="31"/>
      <c r="OWE44" s="30"/>
      <c r="OWF44" s="31"/>
      <c r="OWG44" s="30"/>
      <c r="OWH44" s="31"/>
      <c r="OWI44" s="30"/>
      <c r="OWJ44" s="31"/>
      <c r="OWK44" s="30"/>
      <c r="OWL44" s="31"/>
      <c r="OWM44" s="30"/>
      <c r="OWN44" s="31"/>
      <c r="OWO44" s="30"/>
      <c r="OWP44" s="31"/>
      <c r="OWQ44" s="30"/>
      <c r="OWR44" s="31"/>
      <c r="OWS44" s="30"/>
      <c r="OWT44" s="31"/>
      <c r="OWU44" s="30"/>
      <c r="OWV44" s="31"/>
      <c r="OWW44" s="30"/>
      <c r="OWX44" s="31"/>
      <c r="OWY44" s="30"/>
      <c r="OWZ44" s="31"/>
      <c r="OXA44" s="30"/>
      <c r="OXB44" s="31"/>
      <c r="OXC44" s="30"/>
      <c r="OXD44" s="31"/>
      <c r="OXE44" s="30"/>
      <c r="OXF44" s="31"/>
      <c r="OXG44" s="30"/>
      <c r="OXH44" s="31"/>
      <c r="OXI44" s="30"/>
      <c r="OXJ44" s="31"/>
      <c r="OXK44" s="30"/>
      <c r="OXL44" s="31"/>
      <c r="OXM44" s="30"/>
      <c r="OXN44" s="31"/>
      <c r="OXO44" s="30"/>
      <c r="OXP44" s="31"/>
      <c r="OXQ44" s="30"/>
      <c r="OXR44" s="31"/>
      <c r="OXS44" s="30"/>
      <c r="OXT44" s="31"/>
      <c r="OXU44" s="30"/>
      <c r="OXV44" s="31"/>
      <c r="OXW44" s="30"/>
      <c r="OXX44" s="31"/>
      <c r="OXY44" s="30"/>
      <c r="OXZ44" s="31"/>
      <c r="OYA44" s="30"/>
      <c r="OYB44" s="31"/>
      <c r="OYC44" s="30"/>
      <c r="OYD44" s="31"/>
      <c r="OYE44" s="30"/>
      <c r="OYF44" s="31"/>
      <c r="OYG44" s="30"/>
      <c r="OYH44" s="31"/>
      <c r="OYI44" s="30"/>
      <c r="OYJ44" s="31"/>
      <c r="OYK44" s="30"/>
      <c r="OYL44" s="31"/>
      <c r="OYM44" s="30"/>
      <c r="OYN44" s="31"/>
      <c r="OYO44" s="30"/>
      <c r="OYP44" s="31"/>
      <c r="OYQ44" s="30"/>
      <c r="OYR44" s="31"/>
      <c r="OYS44" s="30"/>
      <c r="OYT44" s="31"/>
      <c r="OYU44" s="30"/>
      <c r="OYV44" s="31"/>
      <c r="OYW44" s="30"/>
      <c r="OYX44" s="31"/>
      <c r="OYY44" s="30"/>
      <c r="OYZ44" s="31"/>
      <c r="OZA44" s="30"/>
      <c r="OZB44" s="31"/>
      <c r="OZC44" s="30"/>
      <c r="OZD44" s="31"/>
      <c r="OZE44" s="30"/>
      <c r="OZF44" s="31"/>
      <c r="OZG44" s="30"/>
      <c r="OZH44" s="31"/>
      <c r="OZI44" s="30"/>
      <c r="OZJ44" s="31"/>
      <c r="OZK44" s="30"/>
      <c r="OZL44" s="31"/>
      <c r="OZM44" s="30"/>
      <c r="OZN44" s="31"/>
      <c r="OZO44" s="30"/>
      <c r="OZP44" s="31"/>
      <c r="OZQ44" s="30"/>
      <c r="OZR44" s="31"/>
      <c r="OZS44" s="30"/>
      <c r="OZT44" s="31"/>
      <c r="OZU44" s="30"/>
      <c r="OZV44" s="31"/>
      <c r="OZW44" s="30"/>
      <c r="OZX44" s="31"/>
      <c r="OZY44" s="30"/>
      <c r="OZZ44" s="31"/>
      <c r="PAA44" s="30"/>
      <c r="PAB44" s="31"/>
      <c r="PAC44" s="30"/>
      <c r="PAD44" s="31"/>
      <c r="PAE44" s="30"/>
      <c r="PAF44" s="31"/>
      <c r="PAG44" s="30"/>
      <c r="PAH44" s="31"/>
      <c r="PAI44" s="30"/>
      <c r="PAJ44" s="31"/>
      <c r="PAK44" s="30"/>
      <c r="PAL44" s="31"/>
      <c r="PAM44" s="30"/>
      <c r="PAN44" s="31"/>
      <c r="PAO44" s="30"/>
      <c r="PAP44" s="31"/>
      <c r="PAQ44" s="30"/>
      <c r="PAR44" s="31"/>
      <c r="PAS44" s="30"/>
      <c r="PAT44" s="31"/>
      <c r="PAU44" s="30"/>
      <c r="PAV44" s="31"/>
      <c r="PAW44" s="30"/>
      <c r="PAX44" s="31"/>
      <c r="PAY44" s="30"/>
      <c r="PAZ44" s="31"/>
      <c r="PBA44" s="30"/>
      <c r="PBB44" s="31"/>
      <c r="PBC44" s="30"/>
      <c r="PBD44" s="31"/>
      <c r="PBE44" s="30"/>
      <c r="PBF44" s="31"/>
      <c r="PBG44" s="30"/>
      <c r="PBH44" s="31"/>
      <c r="PBI44" s="30"/>
      <c r="PBJ44" s="31"/>
      <c r="PBK44" s="30"/>
      <c r="PBL44" s="31"/>
      <c r="PBM44" s="30"/>
      <c r="PBN44" s="31"/>
      <c r="PBO44" s="30"/>
      <c r="PBP44" s="31"/>
      <c r="PBQ44" s="30"/>
      <c r="PBR44" s="31"/>
      <c r="PBS44" s="30"/>
      <c r="PBT44" s="31"/>
      <c r="PBU44" s="30"/>
      <c r="PBV44" s="31"/>
      <c r="PBW44" s="30"/>
      <c r="PBX44" s="31"/>
      <c r="PBY44" s="30"/>
      <c r="PBZ44" s="31"/>
      <c r="PCA44" s="30"/>
      <c r="PCB44" s="31"/>
      <c r="PCC44" s="30"/>
      <c r="PCD44" s="31"/>
      <c r="PCE44" s="30"/>
      <c r="PCF44" s="31"/>
      <c r="PCG44" s="30"/>
      <c r="PCH44" s="31"/>
      <c r="PCI44" s="30"/>
      <c r="PCJ44" s="31"/>
      <c r="PCK44" s="30"/>
      <c r="PCL44" s="31"/>
      <c r="PCM44" s="30"/>
      <c r="PCN44" s="31"/>
      <c r="PCO44" s="30"/>
      <c r="PCP44" s="31"/>
      <c r="PCQ44" s="30"/>
      <c r="PCR44" s="31"/>
      <c r="PCS44" s="30"/>
      <c r="PCT44" s="31"/>
      <c r="PCU44" s="30"/>
      <c r="PCV44" s="31"/>
      <c r="PCW44" s="30"/>
      <c r="PCX44" s="31"/>
      <c r="PCY44" s="30"/>
      <c r="PCZ44" s="31"/>
      <c r="PDA44" s="30"/>
      <c r="PDB44" s="31"/>
      <c r="PDC44" s="30"/>
      <c r="PDD44" s="31"/>
      <c r="PDE44" s="30"/>
      <c r="PDF44" s="31"/>
      <c r="PDG44" s="30"/>
      <c r="PDH44" s="31"/>
      <c r="PDI44" s="30"/>
      <c r="PDJ44" s="31"/>
      <c r="PDK44" s="30"/>
      <c r="PDL44" s="31"/>
      <c r="PDM44" s="30"/>
      <c r="PDN44" s="31"/>
      <c r="PDO44" s="30"/>
      <c r="PDP44" s="31"/>
      <c r="PDQ44" s="30"/>
      <c r="PDR44" s="31"/>
      <c r="PDS44" s="30"/>
      <c r="PDT44" s="31"/>
      <c r="PDU44" s="30"/>
      <c r="PDV44" s="31"/>
      <c r="PDW44" s="30"/>
      <c r="PDX44" s="31"/>
      <c r="PDY44" s="30"/>
      <c r="PDZ44" s="31"/>
      <c r="PEA44" s="30"/>
      <c r="PEB44" s="31"/>
      <c r="PEC44" s="30"/>
      <c r="PED44" s="31"/>
      <c r="PEE44" s="30"/>
      <c r="PEF44" s="31"/>
      <c r="PEG44" s="30"/>
      <c r="PEH44" s="31"/>
      <c r="PEI44" s="30"/>
      <c r="PEJ44" s="31"/>
      <c r="PEK44" s="30"/>
      <c r="PEL44" s="31"/>
      <c r="PEM44" s="30"/>
      <c r="PEN44" s="31"/>
      <c r="PEO44" s="30"/>
      <c r="PEP44" s="31"/>
      <c r="PEQ44" s="30"/>
      <c r="PER44" s="31"/>
      <c r="PES44" s="30"/>
      <c r="PET44" s="31"/>
      <c r="PEU44" s="30"/>
      <c r="PEV44" s="31"/>
      <c r="PEW44" s="30"/>
      <c r="PEX44" s="31"/>
      <c r="PEY44" s="30"/>
      <c r="PEZ44" s="31"/>
      <c r="PFA44" s="30"/>
      <c r="PFB44" s="31"/>
      <c r="PFC44" s="30"/>
      <c r="PFD44" s="31"/>
      <c r="PFE44" s="30"/>
      <c r="PFF44" s="31"/>
      <c r="PFG44" s="30"/>
      <c r="PFH44" s="31"/>
      <c r="PFI44" s="30"/>
      <c r="PFJ44" s="31"/>
      <c r="PFK44" s="30"/>
      <c r="PFL44" s="31"/>
      <c r="PFM44" s="30"/>
      <c r="PFN44" s="31"/>
      <c r="PFO44" s="30"/>
      <c r="PFP44" s="31"/>
      <c r="PFQ44" s="30"/>
      <c r="PFR44" s="31"/>
      <c r="PFS44" s="30"/>
      <c r="PFT44" s="31"/>
      <c r="PFU44" s="30"/>
      <c r="PFV44" s="31"/>
      <c r="PFW44" s="30"/>
      <c r="PFX44" s="31"/>
      <c r="PFY44" s="30"/>
      <c r="PFZ44" s="31"/>
      <c r="PGA44" s="30"/>
      <c r="PGB44" s="31"/>
      <c r="PGC44" s="30"/>
      <c r="PGD44" s="31"/>
      <c r="PGE44" s="30"/>
      <c r="PGF44" s="31"/>
      <c r="PGG44" s="30"/>
      <c r="PGH44" s="31"/>
      <c r="PGI44" s="30"/>
      <c r="PGJ44" s="31"/>
      <c r="PGK44" s="30"/>
      <c r="PGL44" s="31"/>
      <c r="PGM44" s="30"/>
      <c r="PGN44" s="31"/>
      <c r="PGO44" s="30"/>
      <c r="PGP44" s="31"/>
      <c r="PGQ44" s="30"/>
      <c r="PGR44" s="31"/>
      <c r="PGS44" s="30"/>
      <c r="PGT44" s="31"/>
      <c r="PGU44" s="30"/>
      <c r="PGV44" s="31"/>
      <c r="PGW44" s="30"/>
      <c r="PGX44" s="31"/>
      <c r="PGY44" s="30"/>
      <c r="PGZ44" s="31"/>
      <c r="PHA44" s="30"/>
      <c r="PHB44" s="31"/>
      <c r="PHC44" s="30"/>
      <c r="PHD44" s="31"/>
      <c r="PHE44" s="30"/>
      <c r="PHF44" s="31"/>
      <c r="PHG44" s="30"/>
      <c r="PHH44" s="31"/>
      <c r="PHI44" s="30"/>
      <c r="PHJ44" s="31"/>
      <c r="PHK44" s="30"/>
      <c r="PHL44" s="31"/>
      <c r="PHM44" s="30"/>
      <c r="PHN44" s="31"/>
      <c r="PHO44" s="30"/>
      <c r="PHP44" s="31"/>
      <c r="PHQ44" s="30"/>
      <c r="PHR44" s="31"/>
      <c r="PHS44" s="30"/>
      <c r="PHT44" s="31"/>
      <c r="PHU44" s="30"/>
      <c r="PHV44" s="31"/>
      <c r="PHW44" s="30"/>
      <c r="PHX44" s="31"/>
      <c r="PHY44" s="30"/>
      <c r="PHZ44" s="31"/>
      <c r="PIA44" s="30"/>
      <c r="PIB44" s="31"/>
      <c r="PIC44" s="30"/>
      <c r="PID44" s="31"/>
      <c r="PIE44" s="30"/>
      <c r="PIF44" s="31"/>
      <c r="PIG44" s="30"/>
      <c r="PIH44" s="31"/>
      <c r="PII44" s="30"/>
      <c r="PIJ44" s="31"/>
      <c r="PIK44" s="30"/>
      <c r="PIL44" s="31"/>
      <c r="PIM44" s="30"/>
      <c r="PIN44" s="31"/>
      <c r="PIO44" s="30"/>
      <c r="PIP44" s="31"/>
      <c r="PIQ44" s="30"/>
      <c r="PIR44" s="31"/>
      <c r="PIS44" s="30"/>
      <c r="PIT44" s="31"/>
      <c r="PIU44" s="30"/>
      <c r="PIV44" s="31"/>
      <c r="PIW44" s="30"/>
      <c r="PIX44" s="31"/>
      <c r="PIY44" s="30"/>
      <c r="PIZ44" s="31"/>
      <c r="PJA44" s="30"/>
      <c r="PJB44" s="31"/>
      <c r="PJC44" s="30"/>
      <c r="PJD44" s="31"/>
      <c r="PJE44" s="30"/>
      <c r="PJF44" s="31"/>
      <c r="PJG44" s="30"/>
      <c r="PJH44" s="31"/>
      <c r="PJI44" s="30"/>
      <c r="PJJ44" s="31"/>
      <c r="PJK44" s="30"/>
      <c r="PJL44" s="31"/>
      <c r="PJM44" s="30"/>
      <c r="PJN44" s="31"/>
      <c r="PJO44" s="30"/>
      <c r="PJP44" s="31"/>
      <c r="PJQ44" s="30"/>
      <c r="PJR44" s="31"/>
      <c r="PJS44" s="30"/>
      <c r="PJT44" s="31"/>
      <c r="PJU44" s="30"/>
      <c r="PJV44" s="31"/>
      <c r="PJW44" s="30"/>
      <c r="PJX44" s="31"/>
      <c r="PJY44" s="30"/>
      <c r="PJZ44" s="31"/>
      <c r="PKA44" s="30"/>
      <c r="PKB44" s="31"/>
      <c r="PKC44" s="30"/>
      <c r="PKD44" s="31"/>
      <c r="PKE44" s="30"/>
      <c r="PKF44" s="31"/>
      <c r="PKG44" s="30"/>
      <c r="PKH44" s="31"/>
      <c r="PKI44" s="30"/>
      <c r="PKJ44" s="31"/>
      <c r="PKK44" s="30"/>
      <c r="PKL44" s="31"/>
      <c r="PKM44" s="30"/>
      <c r="PKN44" s="31"/>
      <c r="PKO44" s="30"/>
      <c r="PKP44" s="31"/>
      <c r="PKQ44" s="30"/>
      <c r="PKR44" s="31"/>
      <c r="PKS44" s="30"/>
      <c r="PKT44" s="31"/>
      <c r="PKU44" s="30"/>
      <c r="PKV44" s="31"/>
      <c r="PKW44" s="30"/>
      <c r="PKX44" s="31"/>
      <c r="PKY44" s="30"/>
      <c r="PKZ44" s="31"/>
      <c r="PLA44" s="30"/>
      <c r="PLB44" s="31"/>
      <c r="PLC44" s="30"/>
      <c r="PLD44" s="31"/>
      <c r="PLE44" s="30"/>
      <c r="PLF44" s="31"/>
      <c r="PLG44" s="30"/>
      <c r="PLH44" s="31"/>
      <c r="PLI44" s="30"/>
      <c r="PLJ44" s="31"/>
      <c r="PLK44" s="30"/>
      <c r="PLL44" s="31"/>
      <c r="PLM44" s="30"/>
      <c r="PLN44" s="31"/>
      <c r="PLO44" s="30"/>
      <c r="PLP44" s="31"/>
      <c r="PLQ44" s="30"/>
      <c r="PLR44" s="31"/>
      <c r="PLS44" s="30"/>
      <c r="PLT44" s="31"/>
      <c r="PLU44" s="30"/>
      <c r="PLV44" s="31"/>
      <c r="PLW44" s="30"/>
      <c r="PLX44" s="31"/>
      <c r="PLY44" s="30"/>
      <c r="PLZ44" s="31"/>
      <c r="PMA44" s="30"/>
      <c r="PMB44" s="31"/>
      <c r="PMC44" s="30"/>
      <c r="PMD44" s="31"/>
      <c r="PME44" s="30"/>
      <c r="PMF44" s="31"/>
      <c r="PMG44" s="30"/>
      <c r="PMH44" s="31"/>
      <c r="PMI44" s="30"/>
      <c r="PMJ44" s="31"/>
      <c r="PMK44" s="30"/>
      <c r="PML44" s="31"/>
      <c r="PMM44" s="30"/>
      <c r="PMN44" s="31"/>
      <c r="PMO44" s="30"/>
      <c r="PMP44" s="31"/>
      <c r="PMQ44" s="30"/>
      <c r="PMR44" s="31"/>
      <c r="PMS44" s="30"/>
      <c r="PMT44" s="31"/>
      <c r="PMU44" s="30"/>
      <c r="PMV44" s="31"/>
      <c r="PMW44" s="30"/>
      <c r="PMX44" s="31"/>
      <c r="PMY44" s="30"/>
      <c r="PMZ44" s="31"/>
      <c r="PNA44" s="30"/>
      <c r="PNB44" s="31"/>
      <c r="PNC44" s="30"/>
      <c r="PND44" s="31"/>
      <c r="PNE44" s="30"/>
      <c r="PNF44" s="31"/>
      <c r="PNG44" s="30"/>
      <c r="PNH44" s="31"/>
      <c r="PNI44" s="30"/>
      <c r="PNJ44" s="31"/>
      <c r="PNK44" s="30"/>
      <c r="PNL44" s="31"/>
      <c r="PNM44" s="30"/>
      <c r="PNN44" s="31"/>
      <c r="PNO44" s="30"/>
      <c r="PNP44" s="31"/>
      <c r="PNQ44" s="30"/>
      <c r="PNR44" s="31"/>
      <c r="PNS44" s="30"/>
      <c r="PNT44" s="31"/>
      <c r="PNU44" s="30"/>
      <c r="PNV44" s="31"/>
      <c r="PNW44" s="30"/>
      <c r="PNX44" s="31"/>
      <c r="PNY44" s="30"/>
      <c r="PNZ44" s="31"/>
      <c r="POA44" s="30"/>
      <c r="POB44" s="31"/>
      <c r="POC44" s="30"/>
      <c r="POD44" s="31"/>
      <c r="POE44" s="30"/>
      <c r="POF44" s="31"/>
      <c r="POG44" s="30"/>
      <c r="POH44" s="31"/>
      <c r="POI44" s="30"/>
      <c r="POJ44" s="31"/>
      <c r="POK44" s="30"/>
      <c r="POL44" s="31"/>
      <c r="POM44" s="30"/>
      <c r="PON44" s="31"/>
      <c r="POO44" s="30"/>
      <c r="POP44" s="31"/>
      <c r="POQ44" s="30"/>
      <c r="POR44" s="31"/>
      <c r="POS44" s="30"/>
      <c r="POT44" s="31"/>
      <c r="POU44" s="30"/>
      <c r="POV44" s="31"/>
      <c r="POW44" s="30"/>
      <c r="POX44" s="31"/>
      <c r="POY44" s="30"/>
      <c r="POZ44" s="31"/>
      <c r="PPA44" s="30"/>
      <c r="PPB44" s="31"/>
      <c r="PPC44" s="30"/>
      <c r="PPD44" s="31"/>
      <c r="PPE44" s="30"/>
      <c r="PPF44" s="31"/>
      <c r="PPG44" s="30"/>
      <c r="PPH44" s="31"/>
      <c r="PPI44" s="30"/>
      <c r="PPJ44" s="31"/>
      <c r="PPK44" s="30"/>
      <c r="PPL44" s="31"/>
      <c r="PPM44" s="30"/>
      <c r="PPN44" s="31"/>
      <c r="PPO44" s="30"/>
      <c r="PPP44" s="31"/>
      <c r="PPQ44" s="30"/>
      <c r="PPR44" s="31"/>
      <c r="PPS44" s="30"/>
      <c r="PPT44" s="31"/>
      <c r="PPU44" s="30"/>
      <c r="PPV44" s="31"/>
      <c r="PPW44" s="30"/>
      <c r="PPX44" s="31"/>
      <c r="PPY44" s="30"/>
      <c r="PPZ44" s="31"/>
      <c r="PQA44" s="30"/>
      <c r="PQB44" s="31"/>
      <c r="PQC44" s="30"/>
      <c r="PQD44" s="31"/>
      <c r="PQE44" s="30"/>
      <c r="PQF44" s="31"/>
      <c r="PQG44" s="30"/>
      <c r="PQH44" s="31"/>
      <c r="PQI44" s="30"/>
      <c r="PQJ44" s="31"/>
      <c r="PQK44" s="30"/>
      <c r="PQL44" s="31"/>
      <c r="PQM44" s="30"/>
      <c r="PQN44" s="31"/>
      <c r="PQO44" s="30"/>
      <c r="PQP44" s="31"/>
      <c r="PQQ44" s="30"/>
      <c r="PQR44" s="31"/>
      <c r="PQS44" s="30"/>
      <c r="PQT44" s="31"/>
      <c r="PQU44" s="30"/>
      <c r="PQV44" s="31"/>
      <c r="PQW44" s="30"/>
      <c r="PQX44" s="31"/>
      <c r="PQY44" s="30"/>
      <c r="PQZ44" s="31"/>
      <c r="PRA44" s="30"/>
      <c r="PRB44" s="31"/>
      <c r="PRC44" s="30"/>
      <c r="PRD44" s="31"/>
      <c r="PRE44" s="30"/>
      <c r="PRF44" s="31"/>
      <c r="PRG44" s="30"/>
      <c r="PRH44" s="31"/>
      <c r="PRI44" s="30"/>
      <c r="PRJ44" s="31"/>
      <c r="PRK44" s="30"/>
      <c r="PRL44" s="31"/>
      <c r="PRM44" s="30"/>
      <c r="PRN44" s="31"/>
      <c r="PRO44" s="30"/>
      <c r="PRP44" s="31"/>
      <c r="PRQ44" s="30"/>
      <c r="PRR44" s="31"/>
      <c r="PRS44" s="30"/>
      <c r="PRT44" s="31"/>
      <c r="PRU44" s="30"/>
      <c r="PRV44" s="31"/>
      <c r="PRW44" s="30"/>
      <c r="PRX44" s="31"/>
      <c r="PRY44" s="30"/>
      <c r="PRZ44" s="31"/>
      <c r="PSA44" s="30"/>
      <c r="PSB44" s="31"/>
      <c r="PSC44" s="30"/>
      <c r="PSD44" s="31"/>
      <c r="PSE44" s="30"/>
      <c r="PSF44" s="31"/>
      <c r="PSG44" s="30"/>
      <c r="PSH44" s="31"/>
      <c r="PSI44" s="30"/>
      <c r="PSJ44" s="31"/>
      <c r="PSK44" s="30"/>
      <c r="PSL44" s="31"/>
      <c r="PSM44" s="30"/>
      <c r="PSN44" s="31"/>
      <c r="PSO44" s="30"/>
      <c r="PSP44" s="31"/>
      <c r="PSQ44" s="30"/>
      <c r="PSR44" s="31"/>
      <c r="PSS44" s="30"/>
      <c r="PST44" s="31"/>
      <c r="PSU44" s="30"/>
      <c r="PSV44" s="31"/>
      <c r="PSW44" s="30"/>
      <c r="PSX44" s="31"/>
      <c r="PSY44" s="30"/>
      <c r="PSZ44" s="31"/>
      <c r="PTA44" s="30"/>
      <c r="PTB44" s="31"/>
      <c r="PTC44" s="30"/>
      <c r="PTD44" s="31"/>
      <c r="PTE44" s="30"/>
      <c r="PTF44" s="31"/>
      <c r="PTG44" s="30"/>
      <c r="PTH44" s="31"/>
      <c r="PTI44" s="30"/>
      <c r="PTJ44" s="31"/>
      <c r="PTK44" s="30"/>
      <c r="PTL44" s="31"/>
      <c r="PTM44" s="30"/>
      <c r="PTN44" s="31"/>
      <c r="PTO44" s="30"/>
      <c r="PTP44" s="31"/>
      <c r="PTQ44" s="30"/>
      <c r="PTR44" s="31"/>
      <c r="PTS44" s="30"/>
      <c r="PTT44" s="31"/>
      <c r="PTU44" s="30"/>
      <c r="PTV44" s="31"/>
      <c r="PTW44" s="30"/>
      <c r="PTX44" s="31"/>
      <c r="PTY44" s="30"/>
      <c r="PTZ44" s="31"/>
      <c r="PUA44" s="30"/>
      <c r="PUB44" s="31"/>
      <c r="PUC44" s="30"/>
      <c r="PUD44" s="31"/>
      <c r="PUE44" s="30"/>
      <c r="PUF44" s="31"/>
      <c r="PUG44" s="30"/>
      <c r="PUH44" s="31"/>
      <c r="PUI44" s="30"/>
      <c r="PUJ44" s="31"/>
      <c r="PUK44" s="30"/>
      <c r="PUL44" s="31"/>
      <c r="PUM44" s="30"/>
      <c r="PUN44" s="31"/>
      <c r="PUO44" s="30"/>
      <c r="PUP44" s="31"/>
      <c r="PUQ44" s="30"/>
      <c r="PUR44" s="31"/>
      <c r="PUS44" s="30"/>
      <c r="PUT44" s="31"/>
      <c r="PUU44" s="30"/>
      <c r="PUV44" s="31"/>
      <c r="PUW44" s="30"/>
      <c r="PUX44" s="31"/>
      <c r="PUY44" s="30"/>
      <c r="PUZ44" s="31"/>
      <c r="PVA44" s="30"/>
      <c r="PVB44" s="31"/>
      <c r="PVC44" s="30"/>
      <c r="PVD44" s="31"/>
      <c r="PVE44" s="30"/>
      <c r="PVF44" s="31"/>
      <c r="PVG44" s="30"/>
      <c r="PVH44" s="31"/>
      <c r="PVI44" s="30"/>
      <c r="PVJ44" s="31"/>
      <c r="PVK44" s="30"/>
      <c r="PVL44" s="31"/>
      <c r="PVM44" s="30"/>
      <c r="PVN44" s="31"/>
      <c r="PVO44" s="30"/>
      <c r="PVP44" s="31"/>
      <c r="PVQ44" s="30"/>
      <c r="PVR44" s="31"/>
      <c r="PVS44" s="30"/>
      <c r="PVT44" s="31"/>
      <c r="PVU44" s="30"/>
      <c r="PVV44" s="31"/>
      <c r="PVW44" s="30"/>
      <c r="PVX44" s="31"/>
      <c r="PVY44" s="30"/>
      <c r="PVZ44" s="31"/>
      <c r="PWA44" s="30"/>
      <c r="PWB44" s="31"/>
      <c r="PWC44" s="30"/>
      <c r="PWD44" s="31"/>
      <c r="PWE44" s="30"/>
      <c r="PWF44" s="31"/>
      <c r="PWG44" s="30"/>
      <c r="PWH44" s="31"/>
      <c r="PWI44" s="30"/>
      <c r="PWJ44" s="31"/>
      <c r="PWK44" s="30"/>
      <c r="PWL44" s="31"/>
      <c r="PWM44" s="30"/>
      <c r="PWN44" s="31"/>
      <c r="PWO44" s="30"/>
      <c r="PWP44" s="31"/>
      <c r="PWQ44" s="30"/>
      <c r="PWR44" s="31"/>
      <c r="PWS44" s="30"/>
      <c r="PWT44" s="31"/>
      <c r="PWU44" s="30"/>
      <c r="PWV44" s="31"/>
      <c r="PWW44" s="30"/>
      <c r="PWX44" s="31"/>
      <c r="PWY44" s="30"/>
      <c r="PWZ44" s="31"/>
      <c r="PXA44" s="30"/>
      <c r="PXB44" s="31"/>
      <c r="PXC44" s="30"/>
      <c r="PXD44" s="31"/>
      <c r="PXE44" s="30"/>
      <c r="PXF44" s="31"/>
      <c r="PXG44" s="30"/>
      <c r="PXH44" s="31"/>
      <c r="PXI44" s="30"/>
      <c r="PXJ44" s="31"/>
      <c r="PXK44" s="30"/>
      <c r="PXL44" s="31"/>
      <c r="PXM44" s="30"/>
      <c r="PXN44" s="31"/>
      <c r="PXO44" s="30"/>
      <c r="PXP44" s="31"/>
      <c r="PXQ44" s="30"/>
      <c r="PXR44" s="31"/>
      <c r="PXS44" s="30"/>
      <c r="PXT44" s="31"/>
      <c r="PXU44" s="30"/>
      <c r="PXV44" s="31"/>
      <c r="PXW44" s="30"/>
      <c r="PXX44" s="31"/>
      <c r="PXY44" s="30"/>
      <c r="PXZ44" s="31"/>
      <c r="PYA44" s="30"/>
      <c r="PYB44" s="31"/>
      <c r="PYC44" s="30"/>
      <c r="PYD44" s="31"/>
      <c r="PYE44" s="30"/>
      <c r="PYF44" s="31"/>
      <c r="PYG44" s="30"/>
      <c r="PYH44" s="31"/>
      <c r="PYI44" s="30"/>
      <c r="PYJ44" s="31"/>
      <c r="PYK44" s="30"/>
      <c r="PYL44" s="31"/>
      <c r="PYM44" s="30"/>
      <c r="PYN44" s="31"/>
      <c r="PYO44" s="30"/>
      <c r="PYP44" s="31"/>
      <c r="PYQ44" s="30"/>
      <c r="PYR44" s="31"/>
      <c r="PYS44" s="30"/>
      <c r="PYT44" s="31"/>
      <c r="PYU44" s="30"/>
      <c r="PYV44" s="31"/>
      <c r="PYW44" s="30"/>
      <c r="PYX44" s="31"/>
      <c r="PYY44" s="30"/>
      <c r="PYZ44" s="31"/>
      <c r="PZA44" s="30"/>
      <c r="PZB44" s="31"/>
      <c r="PZC44" s="30"/>
      <c r="PZD44" s="31"/>
      <c r="PZE44" s="30"/>
      <c r="PZF44" s="31"/>
      <c r="PZG44" s="30"/>
      <c r="PZH44" s="31"/>
      <c r="PZI44" s="30"/>
      <c r="PZJ44" s="31"/>
      <c r="PZK44" s="30"/>
      <c r="PZL44" s="31"/>
      <c r="PZM44" s="30"/>
      <c r="PZN44" s="31"/>
      <c r="PZO44" s="30"/>
      <c r="PZP44" s="31"/>
      <c r="PZQ44" s="30"/>
      <c r="PZR44" s="31"/>
      <c r="PZS44" s="30"/>
      <c r="PZT44" s="31"/>
      <c r="PZU44" s="30"/>
      <c r="PZV44" s="31"/>
      <c r="PZW44" s="30"/>
      <c r="PZX44" s="31"/>
      <c r="PZY44" s="30"/>
      <c r="PZZ44" s="31"/>
      <c r="QAA44" s="30"/>
      <c r="QAB44" s="31"/>
      <c r="QAC44" s="30"/>
      <c r="QAD44" s="31"/>
      <c r="QAE44" s="30"/>
      <c r="QAF44" s="31"/>
      <c r="QAG44" s="30"/>
      <c r="QAH44" s="31"/>
      <c r="QAI44" s="30"/>
      <c r="QAJ44" s="31"/>
      <c r="QAK44" s="30"/>
      <c r="QAL44" s="31"/>
      <c r="QAM44" s="30"/>
      <c r="QAN44" s="31"/>
      <c r="QAO44" s="30"/>
      <c r="QAP44" s="31"/>
      <c r="QAQ44" s="30"/>
      <c r="QAR44" s="31"/>
      <c r="QAS44" s="30"/>
      <c r="QAT44" s="31"/>
      <c r="QAU44" s="30"/>
      <c r="QAV44" s="31"/>
      <c r="QAW44" s="30"/>
      <c r="QAX44" s="31"/>
      <c r="QAY44" s="30"/>
      <c r="QAZ44" s="31"/>
      <c r="QBA44" s="30"/>
      <c r="QBB44" s="31"/>
      <c r="QBC44" s="30"/>
      <c r="QBD44" s="31"/>
      <c r="QBE44" s="30"/>
      <c r="QBF44" s="31"/>
      <c r="QBG44" s="30"/>
      <c r="QBH44" s="31"/>
      <c r="QBI44" s="30"/>
      <c r="QBJ44" s="31"/>
      <c r="QBK44" s="30"/>
      <c r="QBL44" s="31"/>
      <c r="QBM44" s="30"/>
      <c r="QBN44" s="31"/>
      <c r="QBO44" s="30"/>
      <c r="QBP44" s="31"/>
      <c r="QBQ44" s="30"/>
      <c r="QBR44" s="31"/>
      <c r="QBS44" s="30"/>
      <c r="QBT44" s="31"/>
      <c r="QBU44" s="30"/>
      <c r="QBV44" s="31"/>
      <c r="QBW44" s="30"/>
      <c r="QBX44" s="31"/>
      <c r="QBY44" s="30"/>
      <c r="QBZ44" s="31"/>
      <c r="QCA44" s="30"/>
      <c r="QCB44" s="31"/>
      <c r="QCC44" s="30"/>
      <c r="QCD44" s="31"/>
      <c r="QCE44" s="30"/>
      <c r="QCF44" s="31"/>
      <c r="QCG44" s="30"/>
      <c r="QCH44" s="31"/>
      <c r="QCI44" s="30"/>
      <c r="QCJ44" s="31"/>
      <c r="QCK44" s="30"/>
      <c r="QCL44" s="31"/>
      <c r="QCM44" s="30"/>
      <c r="QCN44" s="31"/>
      <c r="QCO44" s="30"/>
      <c r="QCP44" s="31"/>
      <c r="QCQ44" s="30"/>
      <c r="QCR44" s="31"/>
      <c r="QCS44" s="30"/>
      <c r="QCT44" s="31"/>
      <c r="QCU44" s="30"/>
      <c r="QCV44" s="31"/>
      <c r="QCW44" s="30"/>
      <c r="QCX44" s="31"/>
      <c r="QCY44" s="30"/>
      <c r="QCZ44" s="31"/>
      <c r="QDA44" s="30"/>
      <c r="QDB44" s="31"/>
      <c r="QDC44" s="30"/>
      <c r="QDD44" s="31"/>
      <c r="QDE44" s="30"/>
      <c r="QDF44" s="31"/>
      <c r="QDG44" s="30"/>
      <c r="QDH44" s="31"/>
      <c r="QDI44" s="30"/>
      <c r="QDJ44" s="31"/>
      <c r="QDK44" s="30"/>
      <c r="QDL44" s="31"/>
      <c r="QDM44" s="30"/>
      <c r="QDN44" s="31"/>
      <c r="QDO44" s="30"/>
      <c r="QDP44" s="31"/>
      <c r="QDQ44" s="30"/>
      <c r="QDR44" s="31"/>
      <c r="QDS44" s="30"/>
      <c r="QDT44" s="31"/>
      <c r="QDU44" s="30"/>
      <c r="QDV44" s="31"/>
      <c r="QDW44" s="30"/>
      <c r="QDX44" s="31"/>
      <c r="QDY44" s="30"/>
      <c r="QDZ44" s="31"/>
      <c r="QEA44" s="30"/>
      <c r="QEB44" s="31"/>
      <c r="QEC44" s="30"/>
      <c r="QED44" s="31"/>
      <c r="QEE44" s="30"/>
      <c r="QEF44" s="31"/>
      <c r="QEG44" s="30"/>
      <c r="QEH44" s="31"/>
      <c r="QEI44" s="30"/>
      <c r="QEJ44" s="31"/>
      <c r="QEK44" s="30"/>
      <c r="QEL44" s="31"/>
      <c r="QEM44" s="30"/>
      <c r="QEN44" s="31"/>
      <c r="QEO44" s="30"/>
      <c r="QEP44" s="31"/>
      <c r="QEQ44" s="30"/>
      <c r="QER44" s="31"/>
      <c r="QES44" s="30"/>
      <c r="QET44" s="31"/>
      <c r="QEU44" s="30"/>
      <c r="QEV44" s="31"/>
      <c r="QEW44" s="30"/>
      <c r="QEX44" s="31"/>
      <c r="QEY44" s="30"/>
      <c r="QEZ44" s="31"/>
      <c r="QFA44" s="30"/>
      <c r="QFB44" s="31"/>
      <c r="QFC44" s="30"/>
      <c r="QFD44" s="31"/>
      <c r="QFE44" s="30"/>
      <c r="QFF44" s="31"/>
      <c r="QFG44" s="30"/>
      <c r="QFH44" s="31"/>
      <c r="QFI44" s="30"/>
      <c r="QFJ44" s="31"/>
      <c r="QFK44" s="30"/>
      <c r="QFL44" s="31"/>
      <c r="QFM44" s="30"/>
      <c r="QFN44" s="31"/>
      <c r="QFO44" s="30"/>
      <c r="QFP44" s="31"/>
      <c r="QFQ44" s="30"/>
      <c r="QFR44" s="31"/>
      <c r="QFS44" s="30"/>
      <c r="QFT44" s="31"/>
      <c r="QFU44" s="30"/>
      <c r="QFV44" s="31"/>
      <c r="QFW44" s="30"/>
      <c r="QFX44" s="31"/>
      <c r="QFY44" s="30"/>
      <c r="QFZ44" s="31"/>
      <c r="QGA44" s="30"/>
      <c r="QGB44" s="31"/>
      <c r="QGC44" s="30"/>
      <c r="QGD44" s="31"/>
      <c r="QGE44" s="30"/>
      <c r="QGF44" s="31"/>
      <c r="QGG44" s="30"/>
      <c r="QGH44" s="31"/>
      <c r="QGI44" s="30"/>
      <c r="QGJ44" s="31"/>
      <c r="QGK44" s="30"/>
      <c r="QGL44" s="31"/>
      <c r="QGM44" s="30"/>
      <c r="QGN44" s="31"/>
      <c r="QGO44" s="30"/>
      <c r="QGP44" s="31"/>
      <c r="QGQ44" s="30"/>
      <c r="QGR44" s="31"/>
      <c r="QGS44" s="30"/>
      <c r="QGT44" s="31"/>
      <c r="QGU44" s="30"/>
      <c r="QGV44" s="31"/>
      <c r="QGW44" s="30"/>
      <c r="QGX44" s="31"/>
      <c r="QGY44" s="30"/>
      <c r="QGZ44" s="31"/>
      <c r="QHA44" s="30"/>
      <c r="QHB44" s="31"/>
      <c r="QHC44" s="30"/>
      <c r="QHD44" s="31"/>
      <c r="QHE44" s="30"/>
      <c r="QHF44" s="31"/>
      <c r="QHG44" s="30"/>
      <c r="QHH44" s="31"/>
      <c r="QHI44" s="30"/>
      <c r="QHJ44" s="31"/>
      <c r="QHK44" s="30"/>
      <c r="QHL44" s="31"/>
      <c r="QHM44" s="30"/>
      <c r="QHN44" s="31"/>
      <c r="QHO44" s="30"/>
      <c r="QHP44" s="31"/>
      <c r="QHQ44" s="30"/>
      <c r="QHR44" s="31"/>
      <c r="QHS44" s="30"/>
      <c r="QHT44" s="31"/>
      <c r="QHU44" s="30"/>
      <c r="QHV44" s="31"/>
      <c r="QHW44" s="30"/>
      <c r="QHX44" s="31"/>
      <c r="QHY44" s="30"/>
      <c r="QHZ44" s="31"/>
      <c r="QIA44" s="30"/>
      <c r="QIB44" s="31"/>
      <c r="QIC44" s="30"/>
      <c r="QID44" s="31"/>
      <c r="QIE44" s="30"/>
      <c r="QIF44" s="31"/>
      <c r="QIG44" s="30"/>
      <c r="QIH44" s="31"/>
      <c r="QII44" s="30"/>
      <c r="QIJ44" s="31"/>
      <c r="QIK44" s="30"/>
      <c r="QIL44" s="31"/>
      <c r="QIM44" s="30"/>
      <c r="QIN44" s="31"/>
      <c r="QIO44" s="30"/>
      <c r="QIP44" s="31"/>
      <c r="QIQ44" s="30"/>
      <c r="QIR44" s="31"/>
      <c r="QIS44" s="30"/>
      <c r="QIT44" s="31"/>
      <c r="QIU44" s="30"/>
      <c r="QIV44" s="31"/>
      <c r="QIW44" s="30"/>
      <c r="QIX44" s="31"/>
      <c r="QIY44" s="30"/>
      <c r="QIZ44" s="31"/>
      <c r="QJA44" s="30"/>
      <c r="QJB44" s="31"/>
      <c r="QJC44" s="30"/>
      <c r="QJD44" s="31"/>
      <c r="QJE44" s="30"/>
      <c r="QJF44" s="31"/>
      <c r="QJG44" s="30"/>
      <c r="QJH44" s="31"/>
      <c r="QJI44" s="30"/>
      <c r="QJJ44" s="31"/>
      <c r="QJK44" s="30"/>
      <c r="QJL44" s="31"/>
      <c r="QJM44" s="30"/>
      <c r="QJN44" s="31"/>
      <c r="QJO44" s="30"/>
      <c r="QJP44" s="31"/>
      <c r="QJQ44" s="30"/>
      <c r="QJR44" s="31"/>
      <c r="QJS44" s="30"/>
      <c r="QJT44" s="31"/>
      <c r="QJU44" s="30"/>
      <c r="QJV44" s="31"/>
      <c r="QJW44" s="30"/>
      <c r="QJX44" s="31"/>
      <c r="QJY44" s="30"/>
      <c r="QJZ44" s="31"/>
      <c r="QKA44" s="30"/>
      <c r="QKB44" s="31"/>
      <c r="QKC44" s="30"/>
      <c r="QKD44" s="31"/>
      <c r="QKE44" s="30"/>
      <c r="QKF44" s="31"/>
      <c r="QKG44" s="30"/>
      <c r="QKH44" s="31"/>
      <c r="QKI44" s="30"/>
      <c r="QKJ44" s="31"/>
      <c r="QKK44" s="30"/>
      <c r="QKL44" s="31"/>
      <c r="QKM44" s="30"/>
      <c r="QKN44" s="31"/>
      <c r="QKO44" s="30"/>
      <c r="QKP44" s="31"/>
      <c r="QKQ44" s="30"/>
      <c r="QKR44" s="31"/>
      <c r="QKS44" s="30"/>
      <c r="QKT44" s="31"/>
      <c r="QKU44" s="30"/>
      <c r="QKV44" s="31"/>
      <c r="QKW44" s="30"/>
      <c r="QKX44" s="31"/>
      <c r="QKY44" s="30"/>
      <c r="QKZ44" s="31"/>
      <c r="QLA44" s="30"/>
      <c r="QLB44" s="31"/>
      <c r="QLC44" s="30"/>
      <c r="QLD44" s="31"/>
      <c r="QLE44" s="30"/>
      <c r="QLF44" s="31"/>
      <c r="QLG44" s="30"/>
      <c r="QLH44" s="31"/>
      <c r="QLI44" s="30"/>
      <c r="QLJ44" s="31"/>
      <c r="QLK44" s="30"/>
      <c r="QLL44" s="31"/>
      <c r="QLM44" s="30"/>
      <c r="QLN44" s="31"/>
      <c r="QLO44" s="30"/>
      <c r="QLP44" s="31"/>
      <c r="QLQ44" s="30"/>
      <c r="QLR44" s="31"/>
      <c r="QLS44" s="30"/>
      <c r="QLT44" s="31"/>
      <c r="QLU44" s="30"/>
      <c r="QLV44" s="31"/>
      <c r="QLW44" s="30"/>
      <c r="QLX44" s="31"/>
      <c r="QLY44" s="30"/>
      <c r="QLZ44" s="31"/>
      <c r="QMA44" s="30"/>
      <c r="QMB44" s="31"/>
      <c r="QMC44" s="30"/>
      <c r="QMD44" s="31"/>
      <c r="QME44" s="30"/>
      <c r="QMF44" s="31"/>
      <c r="QMG44" s="30"/>
      <c r="QMH44" s="31"/>
      <c r="QMI44" s="30"/>
      <c r="QMJ44" s="31"/>
      <c r="QMK44" s="30"/>
      <c r="QML44" s="31"/>
      <c r="QMM44" s="30"/>
      <c r="QMN44" s="31"/>
      <c r="QMO44" s="30"/>
      <c r="QMP44" s="31"/>
      <c r="QMQ44" s="30"/>
      <c r="QMR44" s="31"/>
      <c r="QMS44" s="30"/>
      <c r="QMT44" s="31"/>
      <c r="QMU44" s="30"/>
      <c r="QMV44" s="31"/>
      <c r="QMW44" s="30"/>
      <c r="QMX44" s="31"/>
      <c r="QMY44" s="30"/>
      <c r="QMZ44" s="31"/>
      <c r="QNA44" s="30"/>
      <c r="QNB44" s="31"/>
      <c r="QNC44" s="30"/>
      <c r="QND44" s="31"/>
      <c r="QNE44" s="30"/>
      <c r="QNF44" s="31"/>
      <c r="QNG44" s="30"/>
      <c r="QNH44" s="31"/>
      <c r="QNI44" s="30"/>
      <c r="QNJ44" s="31"/>
      <c r="QNK44" s="30"/>
      <c r="QNL44" s="31"/>
      <c r="QNM44" s="30"/>
      <c r="QNN44" s="31"/>
      <c r="QNO44" s="30"/>
      <c r="QNP44" s="31"/>
      <c r="QNQ44" s="30"/>
      <c r="QNR44" s="31"/>
      <c r="QNS44" s="30"/>
      <c r="QNT44" s="31"/>
      <c r="QNU44" s="30"/>
      <c r="QNV44" s="31"/>
      <c r="QNW44" s="30"/>
      <c r="QNX44" s="31"/>
      <c r="QNY44" s="30"/>
      <c r="QNZ44" s="31"/>
      <c r="QOA44" s="30"/>
      <c r="QOB44" s="31"/>
      <c r="QOC44" s="30"/>
      <c r="QOD44" s="31"/>
      <c r="QOE44" s="30"/>
      <c r="QOF44" s="31"/>
      <c r="QOG44" s="30"/>
      <c r="QOH44" s="31"/>
      <c r="QOI44" s="30"/>
      <c r="QOJ44" s="31"/>
      <c r="QOK44" s="30"/>
      <c r="QOL44" s="31"/>
      <c r="QOM44" s="30"/>
      <c r="QON44" s="31"/>
      <c r="QOO44" s="30"/>
      <c r="QOP44" s="31"/>
      <c r="QOQ44" s="30"/>
      <c r="QOR44" s="31"/>
      <c r="QOS44" s="30"/>
      <c r="QOT44" s="31"/>
      <c r="QOU44" s="30"/>
      <c r="QOV44" s="31"/>
      <c r="QOW44" s="30"/>
      <c r="QOX44" s="31"/>
      <c r="QOY44" s="30"/>
      <c r="QOZ44" s="31"/>
      <c r="QPA44" s="30"/>
      <c r="QPB44" s="31"/>
      <c r="QPC44" s="30"/>
      <c r="QPD44" s="31"/>
      <c r="QPE44" s="30"/>
      <c r="QPF44" s="31"/>
      <c r="QPG44" s="30"/>
      <c r="QPH44" s="31"/>
      <c r="QPI44" s="30"/>
      <c r="QPJ44" s="31"/>
      <c r="QPK44" s="30"/>
      <c r="QPL44" s="31"/>
      <c r="QPM44" s="30"/>
      <c r="QPN44" s="31"/>
      <c r="QPO44" s="30"/>
      <c r="QPP44" s="31"/>
      <c r="QPQ44" s="30"/>
      <c r="QPR44" s="31"/>
      <c r="QPS44" s="30"/>
      <c r="QPT44" s="31"/>
      <c r="QPU44" s="30"/>
      <c r="QPV44" s="31"/>
      <c r="QPW44" s="30"/>
      <c r="QPX44" s="31"/>
      <c r="QPY44" s="30"/>
      <c r="QPZ44" s="31"/>
      <c r="QQA44" s="30"/>
      <c r="QQB44" s="31"/>
      <c r="QQC44" s="30"/>
      <c r="QQD44" s="31"/>
      <c r="QQE44" s="30"/>
      <c r="QQF44" s="31"/>
      <c r="QQG44" s="30"/>
      <c r="QQH44" s="31"/>
      <c r="QQI44" s="30"/>
      <c r="QQJ44" s="31"/>
      <c r="QQK44" s="30"/>
      <c r="QQL44" s="31"/>
      <c r="QQM44" s="30"/>
      <c r="QQN44" s="31"/>
      <c r="QQO44" s="30"/>
      <c r="QQP44" s="31"/>
      <c r="QQQ44" s="30"/>
      <c r="QQR44" s="31"/>
      <c r="QQS44" s="30"/>
      <c r="QQT44" s="31"/>
      <c r="QQU44" s="30"/>
      <c r="QQV44" s="31"/>
      <c r="QQW44" s="30"/>
      <c r="QQX44" s="31"/>
      <c r="QQY44" s="30"/>
      <c r="QQZ44" s="31"/>
      <c r="QRA44" s="30"/>
      <c r="QRB44" s="31"/>
      <c r="QRC44" s="30"/>
      <c r="QRD44" s="31"/>
      <c r="QRE44" s="30"/>
      <c r="QRF44" s="31"/>
      <c r="QRG44" s="30"/>
      <c r="QRH44" s="31"/>
      <c r="QRI44" s="30"/>
      <c r="QRJ44" s="31"/>
      <c r="QRK44" s="30"/>
      <c r="QRL44" s="31"/>
      <c r="QRM44" s="30"/>
      <c r="QRN44" s="31"/>
      <c r="QRO44" s="30"/>
      <c r="QRP44" s="31"/>
      <c r="QRQ44" s="30"/>
      <c r="QRR44" s="31"/>
      <c r="QRS44" s="30"/>
      <c r="QRT44" s="31"/>
      <c r="QRU44" s="30"/>
      <c r="QRV44" s="31"/>
      <c r="QRW44" s="30"/>
      <c r="QRX44" s="31"/>
      <c r="QRY44" s="30"/>
      <c r="QRZ44" s="31"/>
      <c r="QSA44" s="30"/>
      <c r="QSB44" s="31"/>
      <c r="QSC44" s="30"/>
      <c r="QSD44" s="31"/>
      <c r="QSE44" s="30"/>
      <c r="QSF44" s="31"/>
      <c r="QSG44" s="30"/>
      <c r="QSH44" s="31"/>
      <c r="QSI44" s="30"/>
      <c r="QSJ44" s="31"/>
      <c r="QSK44" s="30"/>
      <c r="QSL44" s="31"/>
      <c r="QSM44" s="30"/>
      <c r="QSN44" s="31"/>
      <c r="QSO44" s="30"/>
      <c r="QSP44" s="31"/>
      <c r="QSQ44" s="30"/>
      <c r="QSR44" s="31"/>
      <c r="QSS44" s="30"/>
      <c r="QST44" s="31"/>
      <c r="QSU44" s="30"/>
      <c r="QSV44" s="31"/>
      <c r="QSW44" s="30"/>
      <c r="QSX44" s="31"/>
      <c r="QSY44" s="30"/>
      <c r="QSZ44" s="31"/>
      <c r="QTA44" s="30"/>
      <c r="QTB44" s="31"/>
      <c r="QTC44" s="30"/>
      <c r="QTD44" s="31"/>
      <c r="QTE44" s="30"/>
      <c r="QTF44" s="31"/>
      <c r="QTG44" s="30"/>
      <c r="QTH44" s="31"/>
      <c r="QTI44" s="30"/>
      <c r="QTJ44" s="31"/>
      <c r="QTK44" s="30"/>
      <c r="QTL44" s="31"/>
      <c r="QTM44" s="30"/>
      <c r="QTN44" s="31"/>
      <c r="QTO44" s="30"/>
      <c r="QTP44" s="31"/>
      <c r="QTQ44" s="30"/>
      <c r="QTR44" s="31"/>
      <c r="QTS44" s="30"/>
      <c r="QTT44" s="31"/>
      <c r="QTU44" s="30"/>
      <c r="QTV44" s="31"/>
      <c r="QTW44" s="30"/>
      <c r="QTX44" s="31"/>
      <c r="QTY44" s="30"/>
      <c r="QTZ44" s="31"/>
      <c r="QUA44" s="30"/>
      <c r="QUB44" s="31"/>
      <c r="QUC44" s="30"/>
      <c r="QUD44" s="31"/>
      <c r="QUE44" s="30"/>
      <c r="QUF44" s="31"/>
      <c r="QUG44" s="30"/>
      <c r="QUH44" s="31"/>
      <c r="QUI44" s="30"/>
      <c r="QUJ44" s="31"/>
      <c r="QUK44" s="30"/>
      <c r="QUL44" s="31"/>
      <c r="QUM44" s="30"/>
      <c r="QUN44" s="31"/>
      <c r="QUO44" s="30"/>
      <c r="QUP44" s="31"/>
      <c r="QUQ44" s="30"/>
      <c r="QUR44" s="31"/>
      <c r="QUS44" s="30"/>
      <c r="QUT44" s="31"/>
      <c r="QUU44" s="30"/>
      <c r="QUV44" s="31"/>
      <c r="QUW44" s="30"/>
      <c r="QUX44" s="31"/>
      <c r="QUY44" s="30"/>
      <c r="QUZ44" s="31"/>
      <c r="QVA44" s="30"/>
      <c r="QVB44" s="31"/>
      <c r="QVC44" s="30"/>
      <c r="QVD44" s="31"/>
      <c r="QVE44" s="30"/>
      <c r="QVF44" s="31"/>
      <c r="QVG44" s="30"/>
      <c r="QVH44" s="31"/>
      <c r="QVI44" s="30"/>
      <c r="QVJ44" s="31"/>
      <c r="QVK44" s="30"/>
      <c r="QVL44" s="31"/>
      <c r="QVM44" s="30"/>
      <c r="QVN44" s="31"/>
      <c r="QVO44" s="30"/>
      <c r="QVP44" s="31"/>
      <c r="QVQ44" s="30"/>
      <c r="QVR44" s="31"/>
      <c r="QVS44" s="30"/>
      <c r="QVT44" s="31"/>
      <c r="QVU44" s="30"/>
      <c r="QVV44" s="31"/>
      <c r="QVW44" s="30"/>
      <c r="QVX44" s="31"/>
      <c r="QVY44" s="30"/>
      <c r="QVZ44" s="31"/>
      <c r="QWA44" s="30"/>
      <c r="QWB44" s="31"/>
      <c r="QWC44" s="30"/>
      <c r="QWD44" s="31"/>
      <c r="QWE44" s="30"/>
      <c r="QWF44" s="31"/>
      <c r="QWG44" s="30"/>
      <c r="QWH44" s="31"/>
      <c r="QWI44" s="30"/>
      <c r="QWJ44" s="31"/>
      <c r="QWK44" s="30"/>
      <c r="QWL44" s="31"/>
      <c r="QWM44" s="30"/>
      <c r="QWN44" s="31"/>
      <c r="QWO44" s="30"/>
      <c r="QWP44" s="31"/>
      <c r="QWQ44" s="30"/>
      <c r="QWR44" s="31"/>
      <c r="QWS44" s="30"/>
      <c r="QWT44" s="31"/>
      <c r="QWU44" s="30"/>
      <c r="QWV44" s="31"/>
      <c r="QWW44" s="30"/>
      <c r="QWX44" s="31"/>
      <c r="QWY44" s="30"/>
      <c r="QWZ44" s="31"/>
      <c r="QXA44" s="30"/>
      <c r="QXB44" s="31"/>
      <c r="QXC44" s="30"/>
      <c r="QXD44" s="31"/>
      <c r="QXE44" s="30"/>
      <c r="QXF44" s="31"/>
      <c r="QXG44" s="30"/>
      <c r="QXH44" s="31"/>
      <c r="QXI44" s="30"/>
      <c r="QXJ44" s="31"/>
      <c r="QXK44" s="30"/>
      <c r="QXL44" s="31"/>
      <c r="QXM44" s="30"/>
      <c r="QXN44" s="31"/>
      <c r="QXO44" s="30"/>
      <c r="QXP44" s="31"/>
      <c r="QXQ44" s="30"/>
      <c r="QXR44" s="31"/>
      <c r="QXS44" s="30"/>
      <c r="QXT44" s="31"/>
      <c r="QXU44" s="30"/>
      <c r="QXV44" s="31"/>
      <c r="QXW44" s="30"/>
      <c r="QXX44" s="31"/>
      <c r="QXY44" s="30"/>
      <c r="QXZ44" s="31"/>
      <c r="QYA44" s="30"/>
      <c r="QYB44" s="31"/>
      <c r="QYC44" s="30"/>
      <c r="QYD44" s="31"/>
      <c r="QYE44" s="30"/>
      <c r="QYF44" s="31"/>
      <c r="QYG44" s="30"/>
      <c r="QYH44" s="31"/>
      <c r="QYI44" s="30"/>
      <c r="QYJ44" s="31"/>
      <c r="QYK44" s="30"/>
      <c r="QYL44" s="31"/>
      <c r="QYM44" s="30"/>
      <c r="QYN44" s="31"/>
      <c r="QYO44" s="30"/>
      <c r="QYP44" s="31"/>
      <c r="QYQ44" s="30"/>
      <c r="QYR44" s="31"/>
      <c r="QYS44" s="30"/>
      <c r="QYT44" s="31"/>
      <c r="QYU44" s="30"/>
      <c r="QYV44" s="31"/>
      <c r="QYW44" s="30"/>
      <c r="QYX44" s="31"/>
      <c r="QYY44" s="30"/>
      <c r="QYZ44" s="31"/>
      <c r="QZA44" s="30"/>
      <c r="QZB44" s="31"/>
      <c r="QZC44" s="30"/>
      <c r="QZD44" s="31"/>
      <c r="QZE44" s="30"/>
      <c r="QZF44" s="31"/>
      <c r="QZG44" s="30"/>
      <c r="QZH44" s="31"/>
      <c r="QZI44" s="30"/>
      <c r="QZJ44" s="31"/>
      <c r="QZK44" s="30"/>
      <c r="QZL44" s="31"/>
      <c r="QZM44" s="30"/>
      <c r="QZN44" s="31"/>
      <c r="QZO44" s="30"/>
      <c r="QZP44" s="31"/>
      <c r="QZQ44" s="30"/>
      <c r="QZR44" s="31"/>
      <c r="QZS44" s="30"/>
      <c r="QZT44" s="31"/>
      <c r="QZU44" s="30"/>
      <c r="QZV44" s="31"/>
      <c r="QZW44" s="30"/>
      <c r="QZX44" s="31"/>
      <c r="QZY44" s="30"/>
      <c r="QZZ44" s="31"/>
      <c r="RAA44" s="30"/>
      <c r="RAB44" s="31"/>
      <c r="RAC44" s="30"/>
      <c r="RAD44" s="31"/>
      <c r="RAE44" s="30"/>
      <c r="RAF44" s="31"/>
      <c r="RAG44" s="30"/>
      <c r="RAH44" s="31"/>
      <c r="RAI44" s="30"/>
      <c r="RAJ44" s="31"/>
      <c r="RAK44" s="30"/>
      <c r="RAL44" s="31"/>
      <c r="RAM44" s="30"/>
      <c r="RAN44" s="31"/>
      <c r="RAO44" s="30"/>
      <c r="RAP44" s="31"/>
      <c r="RAQ44" s="30"/>
      <c r="RAR44" s="31"/>
      <c r="RAS44" s="30"/>
      <c r="RAT44" s="31"/>
      <c r="RAU44" s="30"/>
      <c r="RAV44" s="31"/>
      <c r="RAW44" s="30"/>
      <c r="RAX44" s="31"/>
      <c r="RAY44" s="30"/>
      <c r="RAZ44" s="31"/>
      <c r="RBA44" s="30"/>
      <c r="RBB44" s="31"/>
      <c r="RBC44" s="30"/>
      <c r="RBD44" s="31"/>
      <c r="RBE44" s="30"/>
      <c r="RBF44" s="31"/>
      <c r="RBG44" s="30"/>
      <c r="RBH44" s="31"/>
      <c r="RBI44" s="30"/>
      <c r="RBJ44" s="31"/>
      <c r="RBK44" s="30"/>
      <c r="RBL44" s="31"/>
      <c r="RBM44" s="30"/>
      <c r="RBN44" s="31"/>
      <c r="RBO44" s="30"/>
      <c r="RBP44" s="31"/>
      <c r="RBQ44" s="30"/>
      <c r="RBR44" s="31"/>
      <c r="RBS44" s="30"/>
      <c r="RBT44" s="31"/>
      <c r="RBU44" s="30"/>
      <c r="RBV44" s="31"/>
      <c r="RBW44" s="30"/>
      <c r="RBX44" s="31"/>
      <c r="RBY44" s="30"/>
      <c r="RBZ44" s="31"/>
      <c r="RCA44" s="30"/>
      <c r="RCB44" s="31"/>
      <c r="RCC44" s="30"/>
      <c r="RCD44" s="31"/>
      <c r="RCE44" s="30"/>
      <c r="RCF44" s="31"/>
      <c r="RCG44" s="30"/>
      <c r="RCH44" s="31"/>
      <c r="RCI44" s="30"/>
      <c r="RCJ44" s="31"/>
      <c r="RCK44" s="30"/>
      <c r="RCL44" s="31"/>
      <c r="RCM44" s="30"/>
      <c r="RCN44" s="31"/>
      <c r="RCO44" s="30"/>
      <c r="RCP44" s="31"/>
      <c r="RCQ44" s="30"/>
      <c r="RCR44" s="31"/>
      <c r="RCS44" s="30"/>
      <c r="RCT44" s="31"/>
      <c r="RCU44" s="30"/>
      <c r="RCV44" s="31"/>
      <c r="RCW44" s="30"/>
      <c r="RCX44" s="31"/>
      <c r="RCY44" s="30"/>
      <c r="RCZ44" s="31"/>
      <c r="RDA44" s="30"/>
      <c r="RDB44" s="31"/>
      <c r="RDC44" s="30"/>
      <c r="RDD44" s="31"/>
      <c r="RDE44" s="30"/>
      <c r="RDF44" s="31"/>
      <c r="RDG44" s="30"/>
      <c r="RDH44" s="31"/>
      <c r="RDI44" s="30"/>
      <c r="RDJ44" s="31"/>
      <c r="RDK44" s="30"/>
      <c r="RDL44" s="31"/>
      <c r="RDM44" s="30"/>
      <c r="RDN44" s="31"/>
      <c r="RDO44" s="30"/>
      <c r="RDP44" s="31"/>
      <c r="RDQ44" s="30"/>
      <c r="RDR44" s="31"/>
      <c r="RDS44" s="30"/>
      <c r="RDT44" s="31"/>
      <c r="RDU44" s="30"/>
      <c r="RDV44" s="31"/>
      <c r="RDW44" s="30"/>
      <c r="RDX44" s="31"/>
      <c r="RDY44" s="30"/>
      <c r="RDZ44" s="31"/>
      <c r="REA44" s="30"/>
      <c r="REB44" s="31"/>
      <c r="REC44" s="30"/>
      <c r="RED44" s="31"/>
      <c r="REE44" s="30"/>
      <c r="REF44" s="31"/>
      <c r="REG44" s="30"/>
      <c r="REH44" s="31"/>
      <c r="REI44" s="30"/>
      <c r="REJ44" s="31"/>
      <c r="REK44" s="30"/>
      <c r="REL44" s="31"/>
      <c r="REM44" s="30"/>
      <c r="REN44" s="31"/>
      <c r="REO44" s="30"/>
      <c r="REP44" s="31"/>
      <c r="REQ44" s="30"/>
      <c r="RER44" s="31"/>
      <c r="RES44" s="30"/>
      <c r="RET44" s="31"/>
      <c r="REU44" s="30"/>
      <c r="REV44" s="31"/>
      <c r="REW44" s="30"/>
      <c r="REX44" s="31"/>
      <c r="REY44" s="30"/>
      <c r="REZ44" s="31"/>
      <c r="RFA44" s="30"/>
      <c r="RFB44" s="31"/>
      <c r="RFC44" s="30"/>
      <c r="RFD44" s="31"/>
      <c r="RFE44" s="30"/>
      <c r="RFF44" s="31"/>
      <c r="RFG44" s="30"/>
      <c r="RFH44" s="31"/>
      <c r="RFI44" s="30"/>
      <c r="RFJ44" s="31"/>
      <c r="RFK44" s="30"/>
      <c r="RFL44" s="31"/>
      <c r="RFM44" s="30"/>
      <c r="RFN44" s="31"/>
      <c r="RFO44" s="30"/>
      <c r="RFP44" s="31"/>
      <c r="RFQ44" s="30"/>
      <c r="RFR44" s="31"/>
      <c r="RFS44" s="30"/>
      <c r="RFT44" s="31"/>
      <c r="RFU44" s="30"/>
      <c r="RFV44" s="31"/>
      <c r="RFW44" s="30"/>
      <c r="RFX44" s="31"/>
      <c r="RFY44" s="30"/>
      <c r="RFZ44" s="31"/>
      <c r="RGA44" s="30"/>
      <c r="RGB44" s="31"/>
      <c r="RGC44" s="30"/>
      <c r="RGD44" s="31"/>
      <c r="RGE44" s="30"/>
      <c r="RGF44" s="31"/>
      <c r="RGG44" s="30"/>
      <c r="RGH44" s="31"/>
      <c r="RGI44" s="30"/>
      <c r="RGJ44" s="31"/>
      <c r="RGK44" s="30"/>
      <c r="RGL44" s="31"/>
      <c r="RGM44" s="30"/>
      <c r="RGN44" s="31"/>
      <c r="RGO44" s="30"/>
      <c r="RGP44" s="31"/>
      <c r="RGQ44" s="30"/>
      <c r="RGR44" s="31"/>
      <c r="RGS44" s="30"/>
      <c r="RGT44" s="31"/>
      <c r="RGU44" s="30"/>
      <c r="RGV44" s="31"/>
      <c r="RGW44" s="30"/>
      <c r="RGX44" s="31"/>
      <c r="RGY44" s="30"/>
      <c r="RGZ44" s="31"/>
      <c r="RHA44" s="30"/>
      <c r="RHB44" s="31"/>
      <c r="RHC44" s="30"/>
      <c r="RHD44" s="31"/>
      <c r="RHE44" s="30"/>
      <c r="RHF44" s="31"/>
      <c r="RHG44" s="30"/>
      <c r="RHH44" s="31"/>
      <c r="RHI44" s="30"/>
      <c r="RHJ44" s="31"/>
      <c r="RHK44" s="30"/>
      <c r="RHL44" s="31"/>
      <c r="RHM44" s="30"/>
      <c r="RHN44" s="31"/>
      <c r="RHO44" s="30"/>
      <c r="RHP44" s="31"/>
      <c r="RHQ44" s="30"/>
      <c r="RHR44" s="31"/>
      <c r="RHS44" s="30"/>
      <c r="RHT44" s="31"/>
      <c r="RHU44" s="30"/>
      <c r="RHV44" s="31"/>
      <c r="RHW44" s="30"/>
      <c r="RHX44" s="31"/>
      <c r="RHY44" s="30"/>
      <c r="RHZ44" s="31"/>
      <c r="RIA44" s="30"/>
      <c r="RIB44" s="31"/>
      <c r="RIC44" s="30"/>
      <c r="RID44" s="31"/>
      <c r="RIE44" s="30"/>
      <c r="RIF44" s="31"/>
      <c r="RIG44" s="30"/>
      <c r="RIH44" s="31"/>
      <c r="RII44" s="30"/>
      <c r="RIJ44" s="31"/>
      <c r="RIK44" s="30"/>
      <c r="RIL44" s="31"/>
      <c r="RIM44" s="30"/>
      <c r="RIN44" s="31"/>
      <c r="RIO44" s="30"/>
      <c r="RIP44" s="31"/>
      <c r="RIQ44" s="30"/>
      <c r="RIR44" s="31"/>
      <c r="RIS44" s="30"/>
      <c r="RIT44" s="31"/>
      <c r="RIU44" s="30"/>
      <c r="RIV44" s="31"/>
      <c r="RIW44" s="30"/>
      <c r="RIX44" s="31"/>
      <c r="RIY44" s="30"/>
      <c r="RIZ44" s="31"/>
      <c r="RJA44" s="30"/>
      <c r="RJB44" s="31"/>
      <c r="RJC44" s="30"/>
      <c r="RJD44" s="31"/>
      <c r="RJE44" s="30"/>
      <c r="RJF44" s="31"/>
      <c r="RJG44" s="30"/>
      <c r="RJH44" s="31"/>
      <c r="RJI44" s="30"/>
      <c r="RJJ44" s="31"/>
      <c r="RJK44" s="30"/>
      <c r="RJL44" s="31"/>
      <c r="RJM44" s="30"/>
      <c r="RJN44" s="31"/>
      <c r="RJO44" s="30"/>
      <c r="RJP44" s="31"/>
      <c r="RJQ44" s="30"/>
      <c r="RJR44" s="31"/>
      <c r="RJS44" s="30"/>
      <c r="RJT44" s="31"/>
      <c r="RJU44" s="30"/>
      <c r="RJV44" s="31"/>
      <c r="RJW44" s="30"/>
      <c r="RJX44" s="31"/>
      <c r="RJY44" s="30"/>
      <c r="RJZ44" s="31"/>
      <c r="RKA44" s="30"/>
      <c r="RKB44" s="31"/>
      <c r="RKC44" s="30"/>
      <c r="RKD44" s="31"/>
      <c r="RKE44" s="30"/>
      <c r="RKF44" s="31"/>
      <c r="RKG44" s="30"/>
      <c r="RKH44" s="31"/>
      <c r="RKI44" s="30"/>
      <c r="RKJ44" s="31"/>
      <c r="RKK44" s="30"/>
      <c r="RKL44" s="31"/>
      <c r="RKM44" s="30"/>
      <c r="RKN44" s="31"/>
      <c r="RKO44" s="30"/>
      <c r="RKP44" s="31"/>
      <c r="RKQ44" s="30"/>
      <c r="RKR44" s="31"/>
      <c r="RKS44" s="30"/>
      <c r="RKT44" s="31"/>
      <c r="RKU44" s="30"/>
      <c r="RKV44" s="31"/>
      <c r="RKW44" s="30"/>
      <c r="RKX44" s="31"/>
      <c r="RKY44" s="30"/>
      <c r="RKZ44" s="31"/>
      <c r="RLA44" s="30"/>
      <c r="RLB44" s="31"/>
      <c r="RLC44" s="30"/>
      <c r="RLD44" s="31"/>
      <c r="RLE44" s="30"/>
      <c r="RLF44" s="31"/>
      <c r="RLG44" s="30"/>
      <c r="RLH44" s="31"/>
      <c r="RLI44" s="30"/>
      <c r="RLJ44" s="31"/>
      <c r="RLK44" s="30"/>
      <c r="RLL44" s="31"/>
      <c r="RLM44" s="30"/>
      <c r="RLN44" s="31"/>
      <c r="RLO44" s="30"/>
      <c r="RLP44" s="31"/>
      <c r="RLQ44" s="30"/>
      <c r="RLR44" s="31"/>
      <c r="RLS44" s="30"/>
      <c r="RLT44" s="31"/>
      <c r="RLU44" s="30"/>
      <c r="RLV44" s="31"/>
      <c r="RLW44" s="30"/>
      <c r="RLX44" s="31"/>
      <c r="RLY44" s="30"/>
      <c r="RLZ44" s="31"/>
      <c r="RMA44" s="30"/>
      <c r="RMB44" s="31"/>
      <c r="RMC44" s="30"/>
      <c r="RMD44" s="31"/>
      <c r="RME44" s="30"/>
      <c r="RMF44" s="31"/>
      <c r="RMG44" s="30"/>
      <c r="RMH44" s="31"/>
      <c r="RMI44" s="30"/>
      <c r="RMJ44" s="31"/>
      <c r="RMK44" s="30"/>
      <c r="RML44" s="31"/>
      <c r="RMM44" s="30"/>
      <c r="RMN44" s="31"/>
      <c r="RMO44" s="30"/>
      <c r="RMP44" s="31"/>
      <c r="RMQ44" s="30"/>
      <c r="RMR44" s="31"/>
      <c r="RMS44" s="30"/>
      <c r="RMT44" s="31"/>
      <c r="RMU44" s="30"/>
      <c r="RMV44" s="31"/>
      <c r="RMW44" s="30"/>
      <c r="RMX44" s="31"/>
      <c r="RMY44" s="30"/>
      <c r="RMZ44" s="31"/>
      <c r="RNA44" s="30"/>
      <c r="RNB44" s="31"/>
      <c r="RNC44" s="30"/>
      <c r="RND44" s="31"/>
      <c r="RNE44" s="30"/>
      <c r="RNF44" s="31"/>
      <c r="RNG44" s="30"/>
      <c r="RNH44" s="31"/>
      <c r="RNI44" s="30"/>
      <c r="RNJ44" s="31"/>
      <c r="RNK44" s="30"/>
      <c r="RNL44" s="31"/>
      <c r="RNM44" s="30"/>
      <c r="RNN44" s="31"/>
      <c r="RNO44" s="30"/>
      <c r="RNP44" s="31"/>
      <c r="RNQ44" s="30"/>
      <c r="RNR44" s="31"/>
      <c r="RNS44" s="30"/>
      <c r="RNT44" s="31"/>
      <c r="RNU44" s="30"/>
      <c r="RNV44" s="31"/>
      <c r="RNW44" s="30"/>
      <c r="RNX44" s="31"/>
      <c r="RNY44" s="30"/>
      <c r="RNZ44" s="31"/>
      <c r="ROA44" s="30"/>
      <c r="ROB44" s="31"/>
      <c r="ROC44" s="30"/>
      <c r="ROD44" s="31"/>
      <c r="ROE44" s="30"/>
      <c r="ROF44" s="31"/>
      <c r="ROG44" s="30"/>
      <c r="ROH44" s="31"/>
      <c r="ROI44" s="30"/>
      <c r="ROJ44" s="31"/>
      <c r="ROK44" s="30"/>
      <c r="ROL44" s="31"/>
      <c r="ROM44" s="30"/>
      <c r="RON44" s="31"/>
      <c r="ROO44" s="30"/>
      <c r="ROP44" s="31"/>
      <c r="ROQ44" s="30"/>
      <c r="ROR44" s="31"/>
      <c r="ROS44" s="30"/>
      <c r="ROT44" s="31"/>
      <c r="ROU44" s="30"/>
      <c r="ROV44" s="31"/>
      <c r="ROW44" s="30"/>
      <c r="ROX44" s="31"/>
      <c r="ROY44" s="30"/>
      <c r="ROZ44" s="31"/>
      <c r="RPA44" s="30"/>
      <c r="RPB44" s="31"/>
      <c r="RPC44" s="30"/>
      <c r="RPD44" s="31"/>
      <c r="RPE44" s="30"/>
      <c r="RPF44" s="31"/>
      <c r="RPG44" s="30"/>
      <c r="RPH44" s="31"/>
      <c r="RPI44" s="30"/>
      <c r="RPJ44" s="31"/>
      <c r="RPK44" s="30"/>
      <c r="RPL44" s="31"/>
      <c r="RPM44" s="30"/>
      <c r="RPN44" s="31"/>
      <c r="RPO44" s="30"/>
      <c r="RPP44" s="31"/>
      <c r="RPQ44" s="30"/>
      <c r="RPR44" s="31"/>
      <c r="RPS44" s="30"/>
      <c r="RPT44" s="31"/>
      <c r="RPU44" s="30"/>
      <c r="RPV44" s="31"/>
      <c r="RPW44" s="30"/>
      <c r="RPX44" s="31"/>
      <c r="RPY44" s="30"/>
      <c r="RPZ44" s="31"/>
      <c r="RQA44" s="30"/>
      <c r="RQB44" s="31"/>
      <c r="RQC44" s="30"/>
      <c r="RQD44" s="31"/>
      <c r="RQE44" s="30"/>
      <c r="RQF44" s="31"/>
      <c r="RQG44" s="30"/>
      <c r="RQH44" s="31"/>
      <c r="RQI44" s="30"/>
      <c r="RQJ44" s="31"/>
      <c r="RQK44" s="30"/>
      <c r="RQL44" s="31"/>
      <c r="RQM44" s="30"/>
      <c r="RQN44" s="31"/>
      <c r="RQO44" s="30"/>
      <c r="RQP44" s="31"/>
      <c r="RQQ44" s="30"/>
      <c r="RQR44" s="31"/>
      <c r="RQS44" s="30"/>
      <c r="RQT44" s="31"/>
      <c r="RQU44" s="30"/>
      <c r="RQV44" s="31"/>
      <c r="RQW44" s="30"/>
      <c r="RQX44" s="31"/>
      <c r="RQY44" s="30"/>
      <c r="RQZ44" s="31"/>
      <c r="RRA44" s="30"/>
      <c r="RRB44" s="31"/>
      <c r="RRC44" s="30"/>
      <c r="RRD44" s="31"/>
      <c r="RRE44" s="30"/>
      <c r="RRF44" s="31"/>
      <c r="RRG44" s="30"/>
      <c r="RRH44" s="31"/>
      <c r="RRI44" s="30"/>
      <c r="RRJ44" s="31"/>
      <c r="RRK44" s="30"/>
      <c r="RRL44" s="31"/>
      <c r="RRM44" s="30"/>
      <c r="RRN44" s="31"/>
      <c r="RRO44" s="30"/>
      <c r="RRP44" s="31"/>
      <c r="RRQ44" s="30"/>
      <c r="RRR44" s="31"/>
      <c r="RRS44" s="30"/>
      <c r="RRT44" s="31"/>
      <c r="RRU44" s="30"/>
      <c r="RRV44" s="31"/>
      <c r="RRW44" s="30"/>
      <c r="RRX44" s="31"/>
      <c r="RRY44" s="30"/>
      <c r="RRZ44" s="31"/>
      <c r="RSA44" s="30"/>
      <c r="RSB44" s="31"/>
      <c r="RSC44" s="30"/>
      <c r="RSD44" s="31"/>
      <c r="RSE44" s="30"/>
      <c r="RSF44" s="31"/>
      <c r="RSG44" s="30"/>
      <c r="RSH44" s="31"/>
      <c r="RSI44" s="30"/>
      <c r="RSJ44" s="31"/>
      <c r="RSK44" s="30"/>
      <c r="RSL44" s="31"/>
      <c r="RSM44" s="30"/>
      <c r="RSN44" s="31"/>
      <c r="RSO44" s="30"/>
      <c r="RSP44" s="31"/>
      <c r="RSQ44" s="30"/>
      <c r="RSR44" s="31"/>
      <c r="RSS44" s="30"/>
      <c r="RST44" s="31"/>
      <c r="RSU44" s="30"/>
      <c r="RSV44" s="31"/>
      <c r="RSW44" s="30"/>
      <c r="RSX44" s="31"/>
      <c r="RSY44" s="30"/>
      <c r="RSZ44" s="31"/>
      <c r="RTA44" s="30"/>
      <c r="RTB44" s="31"/>
      <c r="RTC44" s="30"/>
      <c r="RTD44" s="31"/>
      <c r="RTE44" s="30"/>
      <c r="RTF44" s="31"/>
      <c r="RTG44" s="30"/>
      <c r="RTH44" s="31"/>
      <c r="RTI44" s="30"/>
      <c r="RTJ44" s="31"/>
      <c r="RTK44" s="30"/>
      <c r="RTL44" s="31"/>
      <c r="RTM44" s="30"/>
      <c r="RTN44" s="31"/>
      <c r="RTO44" s="30"/>
      <c r="RTP44" s="31"/>
      <c r="RTQ44" s="30"/>
      <c r="RTR44" s="31"/>
      <c r="RTS44" s="30"/>
      <c r="RTT44" s="31"/>
      <c r="RTU44" s="30"/>
      <c r="RTV44" s="31"/>
      <c r="RTW44" s="30"/>
      <c r="RTX44" s="31"/>
      <c r="RTY44" s="30"/>
      <c r="RTZ44" s="31"/>
      <c r="RUA44" s="30"/>
      <c r="RUB44" s="31"/>
      <c r="RUC44" s="30"/>
      <c r="RUD44" s="31"/>
      <c r="RUE44" s="30"/>
      <c r="RUF44" s="31"/>
      <c r="RUG44" s="30"/>
      <c r="RUH44" s="31"/>
      <c r="RUI44" s="30"/>
      <c r="RUJ44" s="31"/>
      <c r="RUK44" s="30"/>
      <c r="RUL44" s="31"/>
      <c r="RUM44" s="30"/>
      <c r="RUN44" s="31"/>
      <c r="RUO44" s="30"/>
      <c r="RUP44" s="31"/>
      <c r="RUQ44" s="30"/>
      <c r="RUR44" s="31"/>
      <c r="RUS44" s="30"/>
      <c r="RUT44" s="31"/>
      <c r="RUU44" s="30"/>
      <c r="RUV44" s="31"/>
      <c r="RUW44" s="30"/>
      <c r="RUX44" s="31"/>
      <c r="RUY44" s="30"/>
      <c r="RUZ44" s="31"/>
      <c r="RVA44" s="30"/>
      <c r="RVB44" s="31"/>
      <c r="RVC44" s="30"/>
      <c r="RVD44" s="31"/>
      <c r="RVE44" s="30"/>
      <c r="RVF44" s="31"/>
      <c r="RVG44" s="30"/>
      <c r="RVH44" s="31"/>
      <c r="RVI44" s="30"/>
      <c r="RVJ44" s="31"/>
      <c r="RVK44" s="30"/>
      <c r="RVL44" s="31"/>
      <c r="RVM44" s="30"/>
      <c r="RVN44" s="31"/>
      <c r="RVO44" s="30"/>
      <c r="RVP44" s="31"/>
      <c r="RVQ44" s="30"/>
      <c r="RVR44" s="31"/>
      <c r="RVS44" s="30"/>
      <c r="RVT44" s="31"/>
      <c r="RVU44" s="30"/>
      <c r="RVV44" s="31"/>
      <c r="RVW44" s="30"/>
      <c r="RVX44" s="31"/>
      <c r="RVY44" s="30"/>
      <c r="RVZ44" s="31"/>
      <c r="RWA44" s="30"/>
      <c r="RWB44" s="31"/>
      <c r="RWC44" s="30"/>
      <c r="RWD44" s="31"/>
      <c r="RWE44" s="30"/>
      <c r="RWF44" s="31"/>
      <c r="RWG44" s="30"/>
      <c r="RWH44" s="31"/>
      <c r="RWI44" s="30"/>
      <c r="RWJ44" s="31"/>
      <c r="RWK44" s="30"/>
      <c r="RWL44" s="31"/>
      <c r="RWM44" s="30"/>
      <c r="RWN44" s="31"/>
      <c r="RWO44" s="30"/>
      <c r="RWP44" s="31"/>
      <c r="RWQ44" s="30"/>
      <c r="RWR44" s="31"/>
      <c r="RWS44" s="30"/>
      <c r="RWT44" s="31"/>
      <c r="RWU44" s="30"/>
      <c r="RWV44" s="31"/>
      <c r="RWW44" s="30"/>
      <c r="RWX44" s="31"/>
      <c r="RWY44" s="30"/>
      <c r="RWZ44" s="31"/>
      <c r="RXA44" s="30"/>
      <c r="RXB44" s="31"/>
      <c r="RXC44" s="30"/>
      <c r="RXD44" s="31"/>
      <c r="RXE44" s="30"/>
      <c r="RXF44" s="31"/>
      <c r="RXG44" s="30"/>
      <c r="RXH44" s="31"/>
      <c r="RXI44" s="30"/>
      <c r="RXJ44" s="31"/>
      <c r="RXK44" s="30"/>
      <c r="RXL44" s="31"/>
      <c r="RXM44" s="30"/>
      <c r="RXN44" s="31"/>
      <c r="RXO44" s="30"/>
      <c r="RXP44" s="31"/>
      <c r="RXQ44" s="30"/>
      <c r="RXR44" s="31"/>
      <c r="RXS44" s="30"/>
      <c r="RXT44" s="31"/>
      <c r="RXU44" s="30"/>
      <c r="RXV44" s="31"/>
      <c r="RXW44" s="30"/>
      <c r="RXX44" s="31"/>
      <c r="RXY44" s="30"/>
      <c r="RXZ44" s="31"/>
      <c r="RYA44" s="30"/>
      <c r="RYB44" s="31"/>
      <c r="RYC44" s="30"/>
      <c r="RYD44" s="31"/>
      <c r="RYE44" s="30"/>
      <c r="RYF44" s="31"/>
      <c r="RYG44" s="30"/>
      <c r="RYH44" s="31"/>
      <c r="RYI44" s="30"/>
      <c r="RYJ44" s="31"/>
      <c r="RYK44" s="30"/>
      <c r="RYL44" s="31"/>
      <c r="RYM44" s="30"/>
      <c r="RYN44" s="31"/>
      <c r="RYO44" s="30"/>
      <c r="RYP44" s="31"/>
      <c r="RYQ44" s="30"/>
      <c r="RYR44" s="31"/>
      <c r="RYS44" s="30"/>
      <c r="RYT44" s="31"/>
      <c r="RYU44" s="30"/>
      <c r="RYV44" s="31"/>
      <c r="RYW44" s="30"/>
      <c r="RYX44" s="31"/>
      <c r="RYY44" s="30"/>
      <c r="RYZ44" s="31"/>
      <c r="RZA44" s="30"/>
      <c r="RZB44" s="31"/>
      <c r="RZC44" s="30"/>
      <c r="RZD44" s="31"/>
      <c r="RZE44" s="30"/>
      <c r="RZF44" s="31"/>
      <c r="RZG44" s="30"/>
      <c r="RZH44" s="31"/>
      <c r="RZI44" s="30"/>
      <c r="RZJ44" s="31"/>
      <c r="RZK44" s="30"/>
      <c r="RZL44" s="31"/>
      <c r="RZM44" s="30"/>
      <c r="RZN44" s="31"/>
      <c r="RZO44" s="30"/>
      <c r="RZP44" s="31"/>
      <c r="RZQ44" s="30"/>
      <c r="RZR44" s="31"/>
      <c r="RZS44" s="30"/>
      <c r="RZT44" s="31"/>
      <c r="RZU44" s="30"/>
      <c r="RZV44" s="31"/>
      <c r="RZW44" s="30"/>
      <c r="RZX44" s="31"/>
      <c r="RZY44" s="30"/>
      <c r="RZZ44" s="31"/>
      <c r="SAA44" s="30"/>
      <c r="SAB44" s="31"/>
      <c r="SAC44" s="30"/>
      <c r="SAD44" s="31"/>
      <c r="SAE44" s="30"/>
      <c r="SAF44" s="31"/>
      <c r="SAG44" s="30"/>
      <c r="SAH44" s="31"/>
      <c r="SAI44" s="30"/>
      <c r="SAJ44" s="31"/>
      <c r="SAK44" s="30"/>
      <c r="SAL44" s="31"/>
      <c r="SAM44" s="30"/>
      <c r="SAN44" s="31"/>
      <c r="SAO44" s="30"/>
      <c r="SAP44" s="31"/>
      <c r="SAQ44" s="30"/>
      <c r="SAR44" s="31"/>
      <c r="SAS44" s="30"/>
      <c r="SAT44" s="31"/>
      <c r="SAU44" s="30"/>
      <c r="SAV44" s="31"/>
      <c r="SAW44" s="30"/>
      <c r="SAX44" s="31"/>
      <c r="SAY44" s="30"/>
      <c r="SAZ44" s="31"/>
      <c r="SBA44" s="30"/>
      <c r="SBB44" s="31"/>
      <c r="SBC44" s="30"/>
      <c r="SBD44" s="31"/>
      <c r="SBE44" s="30"/>
      <c r="SBF44" s="31"/>
      <c r="SBG44" s="30"/>
      <c r="SBH44" s="31"/>
      <c r="SBI44" s="30"/>
      <c r="SBJ44" s="31"/>
      <c r="SBK44" s="30"/>
      <c r="SBL44" s="31"/>
      <c r="SBM44" s="30"/>
      <c r="SBN44" s="31"/>
      <c r="SBO44" s="30"/>
      <c r="SBP44" s="31"/>
      <c r="SBQ44" s="30"/>
      <c r="SBR44" s="31"/>
      <c r="SBS44" s="30"/>
      <c r="SBT44" s="31"/>
      <c r="SBU44" s="30"/>
      <c r="SBV44" s="31"/>
      <c r="SBW44" s="30"/>
      <c r="SBX44" s="31"/>
      <c r="SBY44" s="30"/>
      <c r="SBZ44" s="31"/>
      <c r="SCA44" s="30"/>
      <c r="SCB44" s="31"/>
      <c r="SCC44" s="30"/>
      <c r="SCD44" s="31"/>
      <c r="SCE44" s="30"/>
      <c r="SCF44" s="31"/>
      <c r="SCG44" s="30"/>
      <c r="SCH44" s="31"/>
      <c r="SCI44" s="30"/>
      <c r="SCJ44" s="31"/>
      <c r="SCK44" s="30"/>
      <c r="SCL44" s="31"/>
      <c r="SCM44" s="30"/>
      <c r="SCN44" s="31"/>
      <c r="SCO44" s="30"/>
      <c r="SCP44" s="31"/>
      <c r="SCQ44" s="30"/>
      <c r="SCR44" s="31"/>
      <c r="SCS44" s="30"/>
      <c r="SCT44" s="31"/>
      <c r="SCU44" s="30"/>
      <c r="SCV44" s="31"/>
      <c r="SCW44" s="30"/>
      <c r="SCX44" s="31"/>
      <c r="SCY44" s="30"/>
      <c r="SCZ44" s="31"/>
      <c r="SDA44" s="30"/>
      <c r="SDB44" s="31"/>
      <c r="SDC44" s="30"/>
      <c r="SDD44" s="31"/>
      <c r="SDE44" s="30"/>
      <c r="SDF44" s="31"/>
      <c r="SDG44" s="30"/>
      <c r="SDH44" s="31"/>
      <c r="SDI44" s="30"/>
      <c r="SDJ44" s="31"/>
      <c r="SDK44" s="30"/>
      <c r="SDL44" s="31"/>
      <c r="SDM44" s="30"/>
      <c r="SDN44" s="31"/>
      <c r="SDO44" s="30"/>
      <c r="SDP44" s="31"/>
      <c r="SDQ44" s="30"/>
      <c r="SDR44" s="31"/>
      <c r="SDS44" s="30"/>
      <c r="SDT44" s="31"/>
      <c r="SDU44" s="30"/>
      <c r="SDV44" s="31"/>
      <c r="SDW44" s="30"/>
      <c r="SDX44" s="31"/>
      <c r="SDY44" s="30"/>
      <c r="SDZ44" s="31"/>
      <c r="SEA44" s="30"/>
      <c r="SEB44" s="31"/>
      <c r="SEC44" s="30"/>
      <c r="SED44" s="31"/>
      <c r="SEE44" s="30"/>
      <c r="SEF44" s="31"/>
      <c r="SEG44" s="30"/>
      <c r="SEH44" s="31"/>
      <c r="SEI44" s="30"/>
      <c r="SEJ44" s="31"/>
      <c r="SEK44" s="30"/>
      <c r="SEL44" s="31"/>
      <c r="SEM44" s="30"/>
      <c r="SEN44" s="31"/>
      <c r="SEO44" s="30"/>
      <c r="SEP44" s="31"/>
      <c r="SEQ44" s="30"/>
      <c r="SER44" s="31"/>
      <c r="SES44" s="30"/>
      <c r="SET44" s="31"/>
      <c r="SEU44" s="30"/>
      <c r="SEV44" s="31"/>
      <c r="SEW44" s="30"/>
      <c r="SEX44" s="31"/>
      <c r="SEY44" s="30"/>
      <c r="SEZ44" s="31"/>
      <c r="SFA44" s="30"/>
      <c r="SFB44" s="31"/>
      <c r="SFC44" s="30"/>
      <c r="SFD44" s="31"/>
      <c r="SFE44" s="30"/>
      <c r="SFF44" s="31"/>
      <c r="SFG44" s="30"/>
      <c r="SFH44" s="31"/>
      <c r="SFI44" s="30"/>
      <c r="SFJ44" s="31"/>
      <c r="SFK44" s="30"/>
      <c r="SFL44" s="31"/>
      <c r="SFM44" s="30"/>
      <c r="SFN44" s="31"/>
      <c r="SFO44" s="30"/>
      <c r="SFP44" s="31"/>
      <c r="SFQ44" s="30"/>
      <c r="SFR44" s="31"/>
      <c r="SFS44" s="30"/>
      <c r="SFT44" s="31"/>
      <c r="SFU44" s="30"/>
      <c r="SFV44" s="31"/>
      <c r="SFW44" s="30"/>
      <c r="SFX44" s="31"/>
      <c r="SFY44" s="30"/>
      <c r="SFZ44" s="31"/>
      <c r="SGA44" s="30"/>
      <c r="SGB44" s="31"/>
      <c r="SGC44" s="30"/>
      <c r="SGD44" s="31"/>
      <c r="SGE44" s="30"/>
      <c r="SGF44" s="31"/>
      <c r="SGG44" s="30"/>
      <c r="SGH44" s="31"/>
      <c r="SGI44" s="30"/>
      <c r="SGJ44" s="31"/>
      <c r="SGK44" s="30"/>
      <c r="SGL44" s="31"/>
      <c r="SGM44" s="30"/>
      <c r="SGN44" s="31"/>
      <c r="SGO44" s="30"/>
      <c r="SGP44" s="31"/>
      <c r="SGQ44" s="30"/>
      <c r="SGR44" s="31"/>
      <c r="SGS44" s="30"/>
      <c r="SGT44" s="31"/>
      <c r="SGU44" s="30"/>
      <c r="SGV44" s="31"/>
      <c r="SGW44" s="30"/>
      <c r="SGX44" s="31"/>
      <c r="SGY44" s="30"/>
      <c r="SGZ44" s="31"/>
      <c r="SHA44" s="30"/>
      <c r="SHB44" s="31"/>
      <c r="SHC44" s="30"/>
      <c r="SHD44" s="31"/>
      <c r="SHE44" s="30"/>
      <c r="SHF44" s="31"/>
      <c r="SHG44" s="30"/>
      <c r="SHH44" s="31"/>
      <c r="SHI44" s="30"/>
      <c r="SHJ44" s="31"/>
      <c r="SHK44" s="30"/>
      <c r="SHL44" s="31"/>
      <c r="SHM44" s="30"/>
      <c r="SHN44" s="31"/>
      <c r="SHO44" s="30"/>
      <c r="SHP44" s="31"/>
      <c r="SHQ44" s="30"/>
      <c r="SHR44" s="31"/>
      <c r="SHS44" s="30"/>
      <c r="SHT44" s="31"/>
      <c r="SHU44" s="30"/>
      <c r="SHV44" s="31"/>
      <c r="SHW44" s="30"/>
      <c r="SHX44" s="31"/>
      <c r="SHY44" s="30"/>
      <c r="SHZ44" s="31"/>
      <c r="SIA44" s="30"/>
      <c r="SIB44" s="31"/>
      <c r="SIC44" s="30"/>
      <c r="SID44" s="31"/>
      <c r="SIE44" s="30"/>
      <c r="SIF44" s="31"/>
      <c r="SIG44" s="30"/>
      <c r="SIH44" s="31"/>
      <c r="SII44" s="30"/>
      <c r="SIJ44" s="31"/>
      <c r="SIK44" s="30"/>
      <c r="SIL44" s="31"/>
      <c r="SIM44" s="30"/>
      <c r="SIN44" s="31"/>
      <c r="SIO44" s="30"/>
      <c r="SIP44" s="31"/>
      <c r="SIQ44" s="30"/>
      <c r="SIR44" s="31"/>
      <c r="SIS44" s="30"/>
      <c r="SIT44" s="31"/>
      <c r="SIU44" s="30"/>
      <c r="SIV44" s="31"/>
      <c r="SIW44" s="30"/>
      <c r="SIX44" s="31"/>
      <c r="SIY44" s="30"/>
      <c r="SIZ44" s="31"/>
      <c r="SJA44" s="30"/>
      <c r="SJB44" s="31"/>
      <c r="SJC44" s="30"/>
      <c r="SJD44" s="31"/>
      <c r="SJE44" s="30"/>
      <c r="SJF44" s="31"/>
      <c r="SJG44" s="30"/>
      <c r="SJH44" s="31"/>
      <c r="SJI44" s="30"/>
      <c r="SJJ44" s="31"/>
      <c r="SJK44" s="30"/>
      <c r="SJL44" s="31"/>
      <c r="SJM44" s="30"/>
      <c r="SJN44" s="31"/>
      <c r="SJO44" s="30"/>
      <c r="SJP44" s="31"/>
      <c r="SJQ44" s="30"/>
      <c r="SJR44" s="31"/>
      <c r="SJS44" s="30"/>
      <c r="SJT44" s="31"/>
      <c r="SJU44" s="30"/>
      <c r="SJV44" s="31"/>
      <c r="SJW44" s="30"/>
      <c r="SJX44" s="31"/>
      <c r="SJY44" s="30"/>
      <c r="SJZ44" s="31"/>
      <c r="SKA44" s="30"/>
      <c r="SKB44" s="31"/>
      <c r="SKC44" s="30"/>
      <c r="SKD44" s="31"/>
      <c r="SKE44" s="30"/>
      <c r="SKF44" s="31"/>
      <c r="SKG44" s="30"/>
      <c r="SKH44" s="31"/>
      <c r="SKI44" s="30"/>
      <c r="SKJ44" s="31"/>
      <c r="SKK44" s="30"/>
      <c r="SKL44" s="31"/>
      <c r="SKM44" s="30"/>
      <c r="SKN44" s="31"/>
      <c r="SKO44" s="30"/>
      <c r="SKP44" s="31"/>
      <c r="SKQ44" s="30"/>
      <c r="SKR44" s="31"/>
      <c r="SKS44" s="30"/>
      <c r="SKT44" s="31"/>
      <c r="SKU44" s="30"/>
      <c r="SKV44" s="31"/>
      <c r="SKW44" s="30"/>
      <c r="SKX44" s="31"/>
      <c r="SKY44" s="30"/>
      <c r="SKZ44" s="31"/>
      <c r="SLA44" s="30"/>
      <c r="SLB44" s="31"/>
      <c r="SLC44" s="30"/>
      <c r="SLD44" s="31"/>
      <c r="SLE44" s="30"/>
      <c r="SLF44" s="31"/>
      <c r="SLG44" s="30"/>
      <c r="SLH44" s="31"/>
      <c r="SLI44" s="30"/>
      <c r="SLJ44" s="31"/>
      <c r="SLK44" s="30"/>
      <c r="SLL44" s="31"/>
      <c r="SLM44" s="30"/>
      <c r="SLN44" s="31"/>
      <c r="SLO44" s="30"/>
      <c r="SLP44" s="31"/>
      <c r="SLQ44" s="30"/>
      <c r="SLR44" s="31"/>
      <c r="SLS44" s="30"/>
      <c r="SLT44" s="31"/>
      <c r="SLU44" s="30"/>
      <c r="SLV44" s="31"/>
      <c r="SLW44" s="30"/>
      <c r="SLX44" s="31"/>
      <c r="SLY44" s="30"/>
      <c r="SLZ44" s="31"/>
      <c r="SMA44" s="30"/>
      <c r="SMB44" s="31"/>
      <c r="SMC44" s="30"/>
      <c r="SMD44" s="31"/>
      <c r="SME44" s="30"/>
      <c r="SMF44" s="31"/>
      <c r="SMG44" s="30"/>
      <c r="SMH44" s="31"/>
      <c r="SMI44" s="30"/>
      <c r="SMJ44" s="31"/>
      <c r="SMK44" s="30"/>
      <c r="SML44" s="31"/>
      <c r="SMM44" s="30"/>
      <c r="SMN44" s="31"/>
      <c r="SMO44" s="30"/>
      <c r="SMP44" s="31"/>
      <c r="SMQ44" s="30"/>
      <c r="SMR44" s="31"/>
      <c r="SMS44" s="30"/>
      <c r="SMT44" s="31"/>
      <c r="SMU44" s="30"/>
      <c r="SMV44" s="31"/>
      <c r="SMW44" s="30"/>
      <c r="SMX44" s="31"/>
      <c r="SMY44" s="30"/>
      <c r="SMZ44" s="31"/>
      <c r="SNA44" s="30"/>
      <c r="SNB44" s="31"/>
      <c r="SNC44" s="30"/>
      <c r="SND44" s="31"/>
      <c r="SNE44" s="30"/>
      <c r="SNF44" s="31"/>
      <c r="SNG44" s="30"/>
      <c r="SNH44" s="31"/>
      <c r="SNI44" s="30"/>
      <c r="SNJ44" s="31"/>
      <c r="SNK44" s="30"/>
      <c r="SNL44" s="31"/>
      <c r="SNM44" s="30"/>
      <c r="SNN44" s="31"/>
      <c r="SNO44" s="30"/>
      <c r="SNP44" s="31"/>
      <c r="SNQ44" s="30"/>
      <c r="SNR44" s="31"/>
      <c r="SNS44" s="30"/>
      <c r="SNT44" s="31"/>
      <c r="SNU44" s="30"/>
      <c r="SNV44" s="31"/>
      <c r="SNW44" s="30"/>
      <c r="SNX44" s="31"/>
      <c r="SNY44" s="30"/>
      <c r="SNZ44" s="31"/>
      <c r="SOA44" s="30"/>
      <c r="SOB44" s="31"/>
      <c r="SOC44" s="30"/>
      <c r="SOD44" s="31"/>
      <c r="SOE44" s="30"/>
      <c r="SOF44" s="31"/>
      <c r="SOG44" s="30"/>
      <c r="SOH44" s="31"/>
      <c r="SOI44" s="30"/>
      <c r="SOJ44" s="31"/>
      <c r="SOK44" s="30"/>
      <c r="SOL44" s="31"/>
      <c r="SOM44" s="30"/>
      <c r="SON44" s="31"/>
      <c r="SOO44" s="30"/>
      <c r="SOP44" s="31"/>
      <c r="SOQ44" s="30"/>
      <c r="SOR44" s="31"/>
      <c r="SOS44" s="30"/>
      <c r="SOT44" s="31"/>
      <c r="SOU44" s="30"/>
      <c r="SOV44" s="31"/>
      <c r="SOW44" s="30"/>
      <c r="SOX44" s="31"/>
      <c r="SOY44" s="30"/>
      <c r="SOZ44" s="31"/>
      <c r="SPA44" s="30"/>
      <c r="SPB44" s="31"/>
      <c r="SPC44" s="30"/>
      <c r="SPD44" s="31"/>
      <c r="SPE44" s="30"/>
      <c r="SPF44" s="31"/>
      <c r="SPG44" s="30"/>
      <c r="SPH44" s="31"/>
      <c r="SPI44" s="30"/>
      <c r="SPJ44" s="31"/>
      <c r="SPK44" s="30"/>
      <c r="SPL44" s="31"/>
      <c r="SPM44" s="30"/>
      <c r="SPN44" s="31"/>
      <c r="SPO44" s="30"/>
      <c r="SPP44" s="31"/>
      <c r="SPQ44" s="30"/>
      <c r="SPR44" s="31"/>
      <c r="SPS44" s="30"/>
      <c r="SPT44" s="31"/>
      <c r="SPU44" s="30"/>
      <c r="SPV44" s="31"/>
      <c r="SPW44" s="30"/>
      <c r="SPX44" s="31"/>
      <c r="SPY44" s="30"/>
      <c r="SPZ44" s="31"/>
      <c r="SQA44" s="30"/>
      <c r="SQB44" s="31"/>
      <c r="SQC44" s="30"/>
      <c r="SQD44" s="31"/>
      <c r="SQE44" s="30"/>
      <c r="SQF44" s="31"/>
      <c r="SQG44" s="30"/>
      <c r="SQH44" s="31"/>
      <c r="SQI44" s="30"/>
      <c r="SQJ44" s="31"/>
      <c r="SQK44" s="30"/>
      <c r="SQL44" s="31"/>
      <c r="SQM44" s="30"/>
      <c r="SQN44" s="31"/>
      <c r="SQO44" s="30"/>
      <c r="SQP44" s="31"/>
      <c r="SQQ44" s="30"/>
      <c r="SQR44" s="31"/>
      <c r="SQS44" s="30"/>
      <c r="SQT44" s="31"/>
      <c r="SQU44" s="30"/>
      <c r="SQV44" s="31"/>
      <c r="SQW44" s="30"/>
      <c r="SQX44" s="31"/>
      <c r="SQY44" s="30"/>
      <c r="SQZ44" s="31"/>
      <c r="SRA44" s="30"/>
      <c r="SRB44" s="31"/>
      <c r="SRC44" s="30"/>
      <c r="SRD44" s="31"/>
      <c r="SRE44" s="30"/>
      <c r="SRF44" s="31"/>
      <c r="SRG44" s="30"/>
      <c r="SRH44" s="31"/>
      <c r="SRI44" s="30"/>
      <c r="SRJ44" s="31"/>
      <c r="SRK44" s="30"/>
      <c r="SRL44" s="31"/>
      <c r="SRM44" s="30"/>
      <c r="SRN44" s="31"/>
      <c r="SRO44" s="30"/>
      <c r="SRP44" s="31"/>
      <c r="SRQ44" s="30"/>
      <c r="SRR44" s="31"/>
      <c r="SRS44" s="30"/>
      <c r="SRT44" s="31"/>
      <c r="SRU44" s="30"/>
      <c r="SRV44" s="31"/>
      <c r="SRW44" s="30"/>
      <c r="SRX44" s="31"/>
      <c r="SRY44" s="30"/>
      <c r="SRZ44" s="31"/>
      <c r="SSA44" s="30"/>
      <c r="SSB44" s="31"/>
      <c r="SSC44" s="30"/>
      <c r="SSD44" s="31"/>
      <c r="SSE44" s="30"/>
      <c r="SSF44" s="31"/>
      <c r="SSG44" s="30"/>
      <c r="SSH44" s="31"/>
      <c r="SSI44" s="30"/>
      <c r="SSJ44" s="31"/>
      <c r="SSK44" s="30"/>
      <c r="SSL44" s="31"/>
      <c r="SSM44" s="30"/>
      <c r="SSN44" s="31"/>
      <c r="SSO44" s="30"/>
      <c r="SSP44" s="31"/>
      <c r="SSQ44" s="30"/>
      <c r="SSR44" s="31"/>
      <c r="SSS44" s="30"/>
      <c r="SST44" s="31"/>
      <c r="SSU44" s="30"/>
      <c r="SSV44" s="31"/>
      <c r="SSW44" s="30"/>
      <c r="SSX44" s="31"/>
      <c r="SSY44" s="30"/>
      <c r="SSZ44" s="31"/>
      <c r="STA44" s="30"/>
      <c r="STB44" s="31"/>
      <c r="STC44" s="30"/>
      <c r="STD44" s="31"/>
      <c r="STE44" s="30"/>
      <c r="STF44" s="31"/>
      <c r="STG44" s="30"/>
      <c r="STH44" s="31"/>
      <c r="STI44" s="30"/>
      <c r="STJ44" s="31"/>
      <c r="STK44" s="30"/>
      <c r="STL44" s="31"/>
      <c r="STM44" s="30"/>
      <c r="STN44" s="31"/>
      <c r="STO44" s="30"/>
      <c r="STP44" s="31"/>
      <c r="STQ44" s="30"/>
      <c r="STR44" s="31"/>
      <c r="STS44" s="30"/>
      <c r="STT44" s="31"/>
      <c r="STU44" s="30"/>
      <c r="STV44" s="31"/>
      <c r="STW44" s="30"/>
      <c r="STX44" s="31"/>
      <c r="STY44" s="30"/>
      <c r="STZ44" s="31"/>
      <c r="SUA44" s="30"/>
      <c r="SUB44" s="31"/>
      <c r="SUC44" s="30"/>
      <c r="SUD44" s="31"/>
      <c r="SUE44" s="30"/>
      <c r="SUF44" s="31"/>
      <c r="SUG44" s="30"/>
      <c r="SUH44" s="31"/>
      <c r="SUI44" s="30"/>
      <c r="SUJ44" s="31"/>
      <c r="SUK44" s="30"/>
      <c r="SUL44" s="31"/>
      <c r="SUM44" s="30"/>
      <c r="SUN44" s="31"/>
      <c r="SUO44" s="30"/>
      <c r="SUP44" s="31"/>
      <c r="SUQ44" s="30"/>
      <c r="SUR44" s="31"/>
      <c r="SUS44" s="30"/>
      <c r="SUT44" s="31"/>
      <c r="SUU44" s="30"/>
      <c r="SUV44" s="31"/>
      <c r="SUW44" s="30"/>
      <c r="SUX44" s="31"/>
      <c r="SUY44" s="30"/>
      <c r="SUZ44" s="31"/>
      <c r="SVA44" s="30"/>
      <c r="SVB44" s="31"/>
      <c r="SVC44" s="30"/>
      <c r="SVD44" s="31"/>
      <c r="SVE44" s="30"/>
      <c r="SVF44" s="31"/>
      <c r="SVG44" s="30"/>
      <c r="SVH44" s="31"/>
      <c r="SVI44" s="30"/>
      <c r="SVJ44" s="31"/>
      <c r="SVK44" s="30"/>
      <c r="SVL44" s="31"/>
      <c r="SVM44" s="30"/>
      <c r="SVN44" s="31"/>
      <c r="SVO44" s="30"/>
      <c r="SVP44" s="31"/>
      <c r="SVQ44" s="30"/>
      <c r="SVR44" s="31"/>
      <c r="SVS44" s="30"/>
      <c r="SVT44" s="31"/>
      <c r="SVU44" s="30"/>
      <c r="SVV44" s="31"/>
      <c r="SVW44" s="30"/>
      <c r="SVX44" s="31"/>
      <c r="SVY44" s="30"/>
      <c r="SVZ44" s="31"/>
      <c r="SWA44" s="30"/>
      <c r="SWB44" s="31"/>
      <c r="SWC44" s="30"/>
      <c r="SWD44" s="31"/>
      <c r="SWE44" s="30"/>
      <c r="SWF44" s="31"/>
      <c r="SWG44" s="30"/>
      <c r="SWH44" s="31"/>
      <c r="SWI44" s="30"/>
      <c r="SWJ44" s="31"/>
      <c r="SWK44" s="30"/>
      <c r="SWL44" s="31"/>
      <c r="SWM44" s="30"/>
      <c r="SWN44" s="31"/>
      <c r="SWO44" s="30"/>
      <c r="SWP44" s="31"/>
      <c r="SWQ44" s="30"/>
      <c r="SWR44" s="31"/>
      <c r="SWS44" s="30"/>
      <c r="SWT44" s="31"/>
      <c r="SWU44" s="30"/>
      <c r="SWV44" s="31"/>
      <c r="SWW44" s="30"/>
      <c r="SWX44" s="31"/>
      <c r="SWY44" s="30"/>
      <c r="SWZ44" s="31"/>
      <c r="SXA44" s="30"/>
      <c r="SXB44" s="31"/>
      <c r="SXC44" s="30"/>
      <c r="SXD44" s="31"/>
      <c r="SXE44" s="30"/>
      <c r="SXF44" s="31"/>
      <c r="SXG44" s="30"/>
      <c r="SXH44" s="31"/>
      <c r="SXI44" s="30"/>
      <c r="SXJ44" s="31"/>
      <c r="SXK44" s="30"/>
      <c r="SXL44" s="31"/>
      <c r="SXM44" s="30"/>
      <c r="SXN44" s="31"/>
      <c r="SXO44" s="30"/>
      <c r="SXP44" s="31"/>
      <c r="SXQ44" s="30"/>
      <c r="SXR44" s="31"/>
      <c r="SXS44" s="30"/>
      <c r="SXT44" s="31"/>
      <c r="SXU44" s="30"/>
      <c r="SXV44" s="31"/>
      <c r="SXW44" s="30"/>
      <c r="SXX44" s="31"/>
      <c r="SXY44" s="30"/>
      <c r="SXZ44" s="31"/>
      <c r="SYA44" s="30"/>
      <c r="SYB44" s="31"/>
      <c r="SYC44" s="30"/>
      <c r="SYD44" s="31"/>
      <c r="SYE44" s="30"/>
      <c r="SYF44" s="31"/>
      <c r="SYG44" s="30"/>
      <c r="SYH44" s="31"/>
      <c r="SYI44" s="30"/>
      <c r="SYJ44" s="31"/>
      <c r="SYK44" s="30"/>
      <c r="SYL44" s="31"/>
      <c r="SYM44" s="30"/>
      <c r="SYN44" s="31"/>
      <c r="SYO44" s="30"/>
      <c r="SYP44" s="31"/>
      <c r="SYQ44" s="30"/>
      <c r="SYR44" s="31"/>
      <c r="SYS44" s="30"/>
      <c r="SYT44" s="31"/>
      <c r="SYU44" s="30"/>
      <c r="SYV44" s="31"/>
      <c r="SYW44" s="30"/>
      <c r="SYX44" s="31"/>
      <c r="SYY44" s="30"/>
      <c r="SYZ44" s="31"/>
      <c r="SZA44" s="30"/>
      <c r="SZB44" s="31"/>
      <c r="SZC44" s="30"/>
      <c r="SZD44" s="31"/>
      <c r="SZE44" s="30"/>
      <c r="SZF44" s="31"/>
      <c r="SZG44" s="30"/>
      <c r="SZH44" s="31"/>
      <c r="SZI44" s="30"/>
      <c r="SZJ44" s="31"/>
      <c r="SZK44" s="30"/>
      <c r="SZL44" s="31"/>
      <c r="SZM44" s="30"/>
      <c r="SZN44" s="31"/>
      <c r="SZO44" s="30"/>
      <c r="SZP44" s="31"/>
      <c r="SZQ44" s="30"/>
      <c r="SZR44" s="31"/>
      <c r="SZS44" s="30"/>
      <c r="SZT44" s="31"/>
      <c r="SZU44" s="30"/>
      <c r="SZV44" s="31"/>
      <c r="SZW44" s="30"/>
      <c r="SZX44" s="31"/>
      <c r="SZY44" s="30"/>
      <c r="SZZ44" s="31"/>
      <c r="TAA44" s="30"/>
      <c r="TAB44" s="31"/>
      <c r="TAC44" s="30"/>
      <c r="TAD44" s="31"/>
      <c r="TAE44" s="30"/>
      <c r="TAF44" s="31"/>
      <c r="TAG44" s="30"/>
      <c r="TAH44" s="31"/>
      <c r="TAI44" s="30"/>
      <c r="TAJ44" s="31"/>
      <c r="TAK44" s="30"/>
      <c r="TAL44" s="31"/>
      <c r="TAM44" s="30"/>
      <c r="TAN44" s="31"/>
      <c r="TAO44" s="30"/>
      <c r="TAP44" s="31"/>
      <c r="TAQ44" s="30"/>
      <c r="TAR44" s="31"/>
      <c r="TAS44" s="30"/>
      <c r="TAT44" s="31"/>
      <c r="TAU44" s="30"/>
      <c r="TAV44" s="31"/>
      <c r="TAW44" s="30"/>
      <c r="TAX44" s="31"/>
      <c r="TAY44" s="30"/>
      <c r="TAZ44" s="31"/>
      <c r="TBA44" s="30"/>
      <c r="TBB44" s="31"/>
      <c r="TBC44" s="30"/>
      <c r="TBD44" s="31"/>
      <c r="TBE44" s="30"/>
      <c r="TBF44" s="31"/>
      <c r="TBG44" s="30"/>
      <c r="TBH44" s="31"/>
      <c r="TBI44" s="30"/>
      <c r="TBJ44" s="31"/>
      <c r="TBK44" s="30"/>
      <c r="TBL44" s="31"/>
      <c r="TBM44" s="30"/>
      <c r="TBN44" s="31"/>
      <c r="TBO44" s="30"/>
      <c r="TBP44" s="31"/>
      <c r="TBQ44" s="30"/>
      <c r="TBR44" s="31"/>
      <c r="TBS44" s="30"/>
      <c r="TBT44" s="31"/>
      <c r="TBU44" s="30"/>
      <c r="TBV44" s="31"/>
      <c r="TBW44" s="30"/>
      <c r="TBX44" s="31"/>
      <c r="TBY44" s="30"/>
      <c r="TBZ44" s="31"/>
      <c r="TCA44" s="30"/>
      <c r="TCB44" s="31"/>
      <c r="TCC44" s="30"/>
      <c r="TCD44" s="31"/>
      <c r="TCE44" s="30"/>
      <c r="TCF44" s="31"/>
      <c r="TCG44" s="30"/>
      <c r="TCH44" s="31"/>
      <c r="TCI44" s="30"/>
      <c r="TCJ44" s="31"/>
      <c r="TCK44" s="30"/>
      <c r="TCL44" s="31"/>
      <c r="TCM44" s="30"/>
      <c r="TCN44" s="31"/>
      <c r="TCO44" s="30"/>
      <c r="TCP44" s="31"/>
      <c r="TCQ44" s="30"/>
      <c r="TCR44" s="31"/>
      <c r="TCS44" s="30"/>
      <c r="TCT44" s="31"/>
      <c r="TCU44" s="30"/>
      <c r="TCV44" s="31"/>
      <c r="TCW44" s="30"/>
      <c r="TCX44" s="31"/>
      <c r="TCY44" s="30"/>
      <c r="TCZ44" s="31"/>
      <c r="TDA44" s="30"/>
      <c r="TDB44" s="31"/>
      <c r="TDC44" s="30"/>
      <c r="TDD44" s="31"/>
      <c r="TDE44" s="30"/>
      <c r="TDF44" s="31"/>
      <c r="TDG44" s="30"/>
      <c r="TDH44" s="31"/>
      <c r="TDI44" s="30"/>
      <c r="TDJ44" s="31"/>
      <c r="TDK44" s="30"/>
      <c r="TDL44" s="31"/>
      <c r="TDM44" s="30"/>
      <c r="TDN44" s="31"/>
      <c r="TDO44" s="30"/>
      <c r="TDP44" s="31"/>
      <c r="TDQ44" s="30"/>
      <c r="TDR44" s="31"/>
      <c r="TDS44" s="30"/>
      <c r="TDT44" s="31"/>
      <c r="TDU44" s="30"/>
      <c r="TDV44" s="31"/>
      <c r="TDW44" s="30"/>
      <c r="TDX44" s="31"/>
      <c r="TDY44" s="30"/>
      <c r="TDZ44" s="31"/>
      <c r="TEA44" s="30"/>
      <c r="TEB44" s="31"/>
      <c r="TEC44" s="30"/>
      <c r="TED44" s="31"/>
      <c r="TEE44" s="30"/>
      <c r="TEF44" s="31"/>
      <c r="TEG44" s="30"/>
      <c r="TEH44" s="31"/>
      <c r="TEI44" s="30"/>
      <c r="TEJ44" s="31"/>
      <c r="TEK44" s="30"/>
      <c r="TEL44" s="31"/>
      <c r="TEM44" s="30"/>
      <c r="TEN44" s="31"/>
      <c r="TEO44" s="30"/>
      <c r="TEP44" s="31"/>
      <c r="TEQ44" s="30"/>
      <c r="TER44" s="31"/>
      <c r="TES44" s="30"/>
      <c r="TET44" s="31"/>
      <c r="TEU44" s="30"/>
      <c r="TEV44" s="31"/>
      <c r="TEW44" s="30"/>
      <c r="TEX44" s="31"/>
      <c r="TEY44" s="30"/>
      <c r="TEZ44" s="31"/>
      <c r="TFA44" s="30"/>
      <c r="TFB44" s="31"/>
      <c r="TFC44" s="30"/>
      <c r="TFD44" s="31"/>
      <c r="TFE44" s="30"/>
      <c r="TFF44" s="31"/>
      <c r="TFG44" s="30"/>
      <c r="TFH44" s="31"/>
      <c r="TFI44" s="30"/>
      <c r="TFJ44" s="31"/>
      <c r="TFK44" s="30"/>
      <c r="TFL44" s="31"/>
      <c r="TFM44" s="30"/>
      <c r="TFN44" s="31"/>
      <c r="TFO44" s="30"/>
      <c r="TFP44" s="31"/>
      <c r="TFQ44" s="30"/>
      <c r="TFR44" s="31"/>
      <c r="TFS44" s="30"/>
      <c r="TFT44" s="31"/>
      <c r="TFU44" s="30"/>
      <c r="TFV44" s="31"/>
      <c r="TFW44" s="30"/>
      <c r="TFX44" s="31"/>
      <c r="TFY44" s="30"/>
      <c r="TFZ44" s="31"/>
      <c r="TGA44" s="30"/>
      <c r="TGB44" s="31"/>
      <c r="TGC44" s="30"/>
      <c r="TGD44" s="31"/>
      <c r="TGE44" s="30"/>
      <c r="TGF44" s="31"/>
      <c r="TGG44" s="30"/>
      <c r="TGH44" s="31"/>
      <c r="TGI44" s="30"/>
      <c r="TGJ44" s="31"/>
      <c r="TGK44" s="30"/>
      <c r="TGL44" s="31"/>
      <c r="TGM44" s="30"/>
      <c r="TGN44" s="31"/>
      <c r="TGO44" s="30"/>
      <c r="TGP44" s="31"/>
      <c r="TGQ44" s="30"/>
      <c r="TGR44" s="31"/>
      <c r="TGS44" s="30"/>
      <c r="TGT44" s="31"/>
      <c r="TGU44" s="30"/>
      <c r="TGV44" s="31"/>
      <c r="TGW44" s="30"/>
      <c r="TGX44" s="31"/>
      <c r="TGY44" s="30"/>
      <c r="TGZ44" s="31"/>
      <c r="THA44" s="30"/>
      <c r="THB44" s="31"/>
      <c r="THC44" s="30"/>
      <c r="THD44" s="31"/>
      <c r="THE44" s="30"/>
      <c r="THF44" s="31"/>
      <c r="THG44" s="30"/>
      <c r="THH44" s="31"/>
      <c r="THI44" s="30"/>
      <c r="THJ44" s="31"/>
      <c r="THK44" s="30"/>
      <c r="THL44" s="31"/>
      <c r="THM44" s="30"/>
      <c r="THN44" s="31"/>
      <c r="THO44" s="30"/>
      <c r="THP44" s="31"/>
      <c r="THQ44" s="30"/>
      <c r="THR44" s="31"/>
      <c r="THS44" s="30"/>
      <c r="THT44" s="31"/>
      <c r="THU44" s="30"/>
      <c r="THV44" s="31"/>
      <c r="THW44" s="30"/>
      <c r="THX44" s="31"/>
      <c r="THY44" s="30"/>
      <c r="THZ44" s="31"/>
      <c r="TIA44" s="30"/>
      <c r="TIB44" s="31"/>
      <c r="TIC44" s="30"/>
      <c r="TID44" s="31"/>
      <c r="TIE44" s="30"/>
      <c r="TIF44" s="31"/>
      <c r="TIG44" s="30"/>
      <c r="TIH44" s="31"/>
      <c r="TII44" s="30"/>
      <c r="TIJ44" s="31"/>
      <c r="TIK44" s="30"/>
      <c r="TIL44" s="31"/>
      <c r="TIM44" s="30"/>
      <c r="TIN44" s="31"/>
      <c r="TIO44" s="30"/>
      <c r="TIP44" s="31"/>
      <c r="TIQ44" s="30"/>
      <c r="TIR44" s="31"/>
      <c r="TIS44" s="30"/>
      <c r="TIT44" s="31"/>
      <c r="TIU44" s="30"/>
      <c r="TIV44" s="31"/>
      <c r="TIW44" s="30"/>
      <c r="TIX44" s="31"/>
      <c r="TIY44" s="30"/>
      <c r="TIZ44" s="31"/>
      <c r="TJA44" s="30"/>
      <c r="TJB44" s="31"/>
      <c r="TJC44" s="30"/>
      <c r="TJD44" s="31"/>
      <c r="TJE44" s="30"/>
      <c r="TJF44" s="31"/>
      <c r="TJG44" s="30"/>
      <c r="TJH44" s="31"/>
      <c r="TJI44" s="30"/>
      <c r="TJJ44" s="31"/>
      <c r="TJK44" s="30"/>
      <c r="TJL44" s="31"/>
      <c r="TJM44" s="30"/>
      <c r="TJN44" s="31"/>
      <c r="TJO44" s="30"/>
      <c r="TJP44" s="31"/>
      <c r="TJQ44" s="30"/>
      <c r="TJR44" s="31"/>
      <c r="TJS44" s="30"/>
      <c r="TJT44" s="31"/>
      <c r="TJU44" s="30"/>
      <c r="TJV44" s="31"/>
      <c r="TJW44" s="30"/>
      <c r="TJX44" s="31"/>
      <c r="TJY44" s="30"/>
      <c r="TJZ44" s="31"/>
      <c r="TKA44" s="30"/>
      <c r="TKB44" s="31"/>
      <c r="TKC44" s="30"/>
      <c r="TKD44" s="31"/>
      <c r="TKE44" s="30"/>
      <c r="TKF44" s="31"/>
      <c r="TKG44" s="30"/>
      <c r="TKH44" s="31"/>
      <c r="TKI44" s="30"/>
      <c r="TKJ44" s="31"/>
      <c r="TKK44" s="30"/>
      <c r="TKL44" s="31"/>
      <c r="TKM44" s="30"/>
      <c r="TKN44" s="31"/>
      <c r="TKO44" s="30"/>
      <c r="TKP44" s="31"/>
      <c r="TKQ44" s="30"/>
      <c r="TKR44" s="31"/>
      <c r="TKS44" s="30"/>
      <c r="TKT44" s="31"/>
      <c r="TKU44" s="30"/>
      <c r="TKV44" s="31"/>
      <c r="TKW44" s="30"/>
      <c r="TKX44" s="31"/>
      <c r="TKY44" s="30"/>
      <c r="TKZ44" s="31"/>
      <c r="TLA44" s="30"/>
      <c r="TLB44" s="31"/>
      <c r="TLC44" s="30"/>
      <c r="TLD44" s="31"/>
      <c r="TLE44" s="30"/>
      <c r="TLF44" s="31"/>
      <c r="TLG44" s="30"/>
      <c r="TLH44" s="31"/>
      <c r="TLI44" s="30"/>
      <c r="TLJ44" s="31"/>
      <c r="TLK44" s="30"/>
      <c r="TLL44" s="31"/>
      <c r="TLM44" s="30"/>
      <c r="TLN44" s="31"/>
      <c r="TLO44" s="30"/>
      <c r="TLP44" s="31"/>
      <c r="TLQ44" s="30"/>
      <c r="TLR44" s="31"/>
      <c r="TLS44" s="30"/>
      <c r="TLT44" s="31"/>
      <c r="TLU44" s="30"/>
      <c r="TLV44" s="31"/>
      <c r="TLW44" s="30"/>
      <c r="TLX44" s="31"/>
      <c r="TLY44" s="30"/>
      <c r="TLZ44" s="31"/>
      <c r="TMA44" s="30"/>
      <c r="TMB44" s="31"/>
      <c r="TMC44" s="30"/>
      <c r="TMD44" s="31"/>
      <c r="TME44" s="30"/>
      <c r="TMF44" s="31"/>
      <c r="TMG44" s="30"/>
      <c r="TMH44" s="31"/>
      <c r="TMI44" s="30"/>
      <c r="TMJ44" s="31"/>
      <c r="TMK44" s="30"/>
      <c r="TML44" s="31"/>
      <c r="TMM44" s="30"/>
      <c r="TMN44" s="31"/>
      <c r="TMO44" s="30"/>
      <c r="TMP44" s="31"/>
      <c r="TMQ44" s="30"/>
      <c r="TMR44" s="31"/>
      <c r="TMS44" s="30"/>
      <c r="TMT44" s="31"/>
      <c r="TMU44" s="30"/>
      <c r="TMV44" s="31"/>
      <c r="TMW44" s="30"/>
      <c r="TMX44" s="31"/>
      <c r="TMY44" s="30"/>
      <c r="TMZ44" s="31"/>
      <c r="TNA44" s="30"/>
      <c r="TNB44" s="31"/>
      <c r="TNC44" s="30"/>
      <c r="TND44" s="31"/>
      <c r="TNE44" s="30"/>
      <c r="TNF44" s="31"/>
      <c r="TNG44" s="30"/>
      <c r="TNH44" s="31"/>
      <c r="TNI44" s="30"/>
      <c r="TNJ44" s="31"/>
      <c r="TNK44" s="30"/>
      <c r="TNL44" s="31"/>
      <c r="TNM44" s="30"/>
      <c r="TNN44" s="31"/>
      <c r="TNO44" s="30"/>
      <c r="TNP44" s="31"/>
      <c r="TNQ44" s="30"/>
      <c r="TNR44" s="31"/>
      <c r="TNS44" s="30"/>
      <c r="TNT44" s="31"/>
      <c r="TNU44" s="30"/>
      <c r="TNV44" s="31"/>
      <c r="TNW44" s="30"/>
      <c r="TNX44" s="31"/>
      <c r="TNY44" s="30"/>
      <c r="TNZ44" s="31"/>
      <c r="TOA44" s="30"/>
      <c r="TOB44" s="31"/>
      <c r="TOC44" s="30"/>
      <c r="TOD44" s="31"/>
      <c r="TOE44" s="30"/>
      <c r="TOF44" s="31"/>
      <c r="TOG44" s="30"/>
      <c r="TOH44" s="31"/>
      <c r="TOI44" s="30"/>
      <c r="TOJ44" s="31"/>
      <c r="TOK44" s="30"/>
      <c r="TOL44" s="31"/>
      <c r="TOM44" s="30"/>
      <c r="TON44" s="31"/>
      <c r="TOO44" s="30"/>
      <c r="TOP44" s="31"/>
      <c r="TOQ44" s="30"/>
      <c r="TOR44" s="31"/>
      <c r="TOS44" s="30"/>
      <c r="TOT44" s="31"/>
      <c r="TOU44" s="30"/>
      <c r="TOV44" s="31"/>
      <c r="TOW44" s="30"/>
      <c r="TOX44" s="31"/>
      <c r="TOY44" s="30"/>
      <c r="TOZ44" s="31"/>
      <c r="TPA44" s="30"/>
      <c r="TPB44" s="31"/>
      <c r="TPC44" s="30"/>
      <c r="TPD44" s="31"/>
      <c r="TPE44" s="30"/>
      <c r="TPF44" s="31"/>
      <c r="TPG44" s="30"/>
      <c r="TPH44" s="31"/>
      <c r="TPI44" s="30"/>
      <c r="TPJ44" s="31"/>
      <c r="TPK44" s="30"/>
      <c r="TPL44" s="31"/>
      <c r="TPM44" s="30"/>
      <c r="TPN44" s="31"/>
      <c r="TPO44" s="30"/>
      <c r="TPP44" s="31"/>
      <c r="TPQ44" s="30"/>
      <c r="TPR44" s="31"/>
      <c r="TPS44" s="30"/>
      <c r="TPT44" s="31"/>
      <c r="TPU44" s="30"/>
      <c r="TPV44" s="31"/>
      <c r="TPW44" s="30"/>
      <c r="TPX44" s="31"/>
      <c r="TPY44" s="30"/>
      <c r="TPZ44" s="31"/>
      <c r="TQA44" s="30"/>
      <c r="TQB44" s="31"/>
      <c r="TQC44" s="30"/>
      <c r="TQD44" s="31"/>
      <c r="TQE44" s="30"/>
      <c r="TQF44" s="31"/>
      <c r="TQG44" s="30"/>
      <c r="TQH44" s="31"/>
      <c r="TQI44" s="30"/>
      <c r="TQJ44" s="31"/>
      <c r="TQK44" s="30"/>
      <c r="TQL44" s="31"/>
      <c r="TQM44" s="30"/>
      <c r="TQN44" s="31"/>
      <c r="TQO44" s="30"/>
      <c r="TQP44" s="31"/>
      <c r="TQQ44" s="30"/>
      <c r="TQR44" s="31"/>
      <c r="TQS44" s="30"/>
      <c r="TQT44" s="31"/>
      <c r="TQU44" s="30"/>
      <c r="TQV44" s="31"/>
      <c r="TQW44" s="30"/>
      <c r="TQX44" s="31"/>
      <c r="TQY44" s="30"/>
      <c r="TQZ44" s="31"/>
      <c r="TRA44" s="30"/>
      <c r="TRB44" s="31"/>
      <c r="TRC44" s="30"/>
      <c r="TRD44" s="31"/>
      <c r="TRE44" s="30"/>
      <c r="TRF44" s="31"/>
      <c r="TRG44" s="30"/>
      <c r="TRH44" s="31"/>
      <c r="TRI44" s="30"/>
      <c r="TRJ44" s="31"/>
      <c r="TRK44" s="30"/>
      <c r="TRL44" s="31"/>
      <c r="TRM44" s="30"/>
      <c r="TRN44" s="31"/>
      <c r="TRO44" s="30"/>
      <c r="TRP44" s="31"/>
      <c r="TRQ44" s="30"/>
      <c r="TRR44" s="31"/>
      <c r="TRS44" s="30"/>
      <c r="TRT44" s="31"/>
      <c r="TRU44" s="30"/>
      <c r="TRV44" s="31"/>
      <c r="TRW44" s="30"/>
      <c r="TRX44" s="31"/>
      <c r="TRY44" s="30"/>
      <c r="TRZ44" s="31"/>
      <c r="TSA44" s="30"/>
      <c r="TSB44" s="31"/>
      <c r="TSC44" s="30"/>
      <c r="TSD44" s="31"/>
      <c r="TSE44" s="30"/>
      <c r="TSF44" s="31"/>
      <c r="TSG44" s="30"/>
      <c r="TSH44" s="31"/>
      <c r="TSI44" s="30"/>
      <c r="TSJ44" s="31"/>
      <c r="TSK44" s="30"/>
      <c r="TSL44" s="31"/>
      <c r="TSM44" s="30"/>
      <c r="TSN44" s="31"/>
      <c r="TSO44" s="30"/>
      <c r="TSP44" s="31"/>
      <c r="TSQ44" s="30"/>
      <c r="TSR44" s="31"/>
      <c r="TSS44" s="30"/>
      <c r="TST44" s="31"/>
      <c r="TSU44" s="30"/>
      <c r="TSV44" s="31"/>
      <c r="TSW44" s="30"/>
      <c r="TSX44" s="31"/>
      <c r="TSY44" s="30"/>
      <c r="TSZ44" s="31"/>
      <c r="TTA44" s="30"/>
      <c r="TTB44" s="31"/>
      <c r="TTC44" s="30"/>
      <c r="TTD44" s="31"/>
      <c r="TTE44" s="30"/>
      <c r="TTF44" s="31"/>
      <c r="TTG44" s="30"/>
      <c r="TTH44" s="31"/>
      <c r="TTI44" s="30"/>
      <c r="TTJ44" s="31"/>
      <c r="TTK44" s="30"/>
      <c r="TTL44" s="31"/>
      <c r="TTM44" s="30"/>
      <c r="TTN44" s="31"/>
      <c r="TTO44" s="30"/>
      <c r="TTP44" s="31"/>
      <c r="TTQ44" s="30"/>
      <c r="TTR44" s="31"/>
      <c r="TTS44" s="30"/>
      <c r="TTT44" s="31"/>
      <c r="TTU44" s="30"/>
      <c r="TTV44" s="31"/>
      <c r="TTW44" s="30"/>
      <c r="TTX44" s="31"/>
      <c r="TTY44" s="30"/>
      <c r="TTZ44" s="31"/>
      <c r="TUA44" s="30"/>
      <c r="TUB44" s="31"/>
      <c r="TUC44" s="30"/>
      <c r="TUD44" s="31"/>
      <c r="TUE44" s="30"/>
      <c r="TUF44" s="31"/>
      <c r="TUG44" s="30"/>
      <c r="TUH44" s="31"/>
      <c r="TUI44" s="30"/>
      <c r="TUJ44" s="31"/>
      <c r="TUK44" s="30"/>
      <c r="TUL44" s="31"/>
      <c r="TUM44" s="30"/>
      <c r="TUN44" s="31"/>
      <c r="TUO44" s="30"/>
      <c r="TUP44" s="31"/>
      <c r="TUQ44" s="30"/>
      <c r="TUR44" s="31"/>
      <c r="TUS44" s="30"/>
      <c r="TUT44" s="31"/>
      <c r="TUU44" s="30"/>
      <c r="TUV44" s="31"/>
      <c r="TUW44" s="30"/>
      <c r="TUX44" s="31"/>
      <c r="TUY44" s="30"/>
      <c r="TUZ44" s="31"/>
      <c r="TVA44" s="30"/>
      <c r="TVB44" s="31"/>
      <c r="TVC44" s="30"/>
      <c r="TVD44" s="31"/>
      <c r="TVE44" s="30"/>
      <c r="TVF44" s="31"/>
      <c r="TVG44" s="30"/>
      <c r="TVH44" s="31"/>
      <c r="TVI44" s="30"/>
      <c r="TVJ44" s="31"/>
      <c r="TVK44" s="30"/>
      <c r="TVL44" s="31"/>
      <c r="TVM44" s="30"/>
      <c r="TVN44" s="31"/>
      <c r="TVO44" s="30"/>
      <c r="TVP44" s="31"/>
      <c r="TVQ44" s="30"/>
      <c r="TVR44" s="31"/>
      <c r="TVS44" s="30"/>
      <c r="TVT44" s="31"/>
      <c r="TVU44" s="30"/>
      <c r="TVV44" s="31"/>
      <c r="TVW44" s="30"/>
      <c r="TVX44" s="31"/>
      <c r="TVY44" s="30"/>
      <c r="TVZ44" s="31"/>
      <c r="TWA44" s="30"/>
      <c r="TWB44" s="31"/>
      <c r="TWC44" s="30"/>
      <c r="TWD44" s="31"/>
      <c r="TWE44" s="30"/>
      <c r="TWF44" s="31"/>
      <c r="TWG44" s="30"/>
      <c r="TWH44" s="31"/>
      <c r="TWI44" s="30"/>
      <c r="TWJ44" s="31"/>
      <c r="TWK44" s="30"/>
      <c r="TWL44" s="31"/>
      <c r="TWM44" s="30"/>
      <c r="TWN44" s="31"/>
      <c r="TWO44" s="30"/>
      <c r="TWP44" s="31"/>
      <c r="TWQ44" s="30"/>
      <c r="TWR44" s="31"/>
      <c r="TWS44" s="30"/>
      <c r="TWT44" s="31"/>
      <c r="TWU44" s="30"/>
      <c r="TWV44" s="31"/>
      <c r="TWW44" s="30"/>
      <c r="TWX44" s="31"/>
      <c r="TWY44" s="30"/>
      <c r="TWZ44" s="31"/>
      <c r="TXA44" s="30"/>
      <c r="TXB44" s="31"/>
      <c r="TXC44" s="30"/>
      <c r="TXD44" s="31"/>
      <c r="TXE44" s="30"/>
      <c r="TXF44" s="31"/>
      <c r="TXG44" s="30"/>
      <c r="TXH44" s="31"/>
      <c r="TXI44" s="30"/>
      <c r="TXJ44" s="31"/>
      <c r="TXK44" s="30"/>
      <c r="TXL44" s="31"/>
      <c r="TXM44" s="30"/>
      <c r="TXN44" s="31"/>
      <c r="TXO44" s="30"/>
      <c r="TXP44" s="31"/>
      <c r="TXQ44" s="30"/>
      <c r="TXR44" s="31"/>
      <c r="TXS44" s="30"/>
      <c r="TXT44" s="31"/>
      <c r="TXU44" s="30"/>
      <c r="TXV44" s="31"/>
      <c r="TXW44" s="30"/>
      <c r="TXX44" s="31"/>
      <c r="TXY44" s="30"/>
      <c r="TXZ44" s="31"/>
      <c r="TYA44" s="30"/>
      <c r="TYB44" s="31"/>
      <c r="TYC44" s="30"/>
      <c r="TYD44" s="31"/>
      <c r="TYE44" s="30"/>
      <c r="TYF44" s="31"/>
      <c r="TYG44" s="30"/>
      <c r="TYH44" s="31"/>
      <c r="TYI44" s="30"/>
      <c r="TYJ44" s="31"/>
      <c r="TYK44" s="30"/>
      <c r="TYL44" s="31"/>
      <c r="TYM44" s="30"/>
      <c r="TYN44" s="31"/>
      <c r="TYO44" s="30"/>
      <c r="TYP44" s="31"/>
      <c r="TYQ44" s="30"/>
      <c r="TYR44" s="31"/>
      <c r="TYS44" s="30"/>
      <c r="TYT44" s="31"/>
      <c r="TYU44" s="30"/>
      <c r="TYV44" s="31"/>
      <c r="TYW44" s="30"/>
      <c r="TYX44" s="31"/>
      <c r="TYY44" s="30"/>
      <c r="TYZ44" s="31"/>
      <c r="TZA44" s="30"/>
      <c r="TZB44" s="31"/>
      <c r="TZC44" s="30"/>
      <c r="TZD44" s="31"/>
      <c r="TZE44" s="30"/>
      <c r="TZF44" s="31"/>
      <c r="TZG44" s="30"/>
      <c r="TZH44" s="31"/>
      <c r="TZI44" s="30"/>
      <c r="TZJ44" s="31"/>
      <c r="TZK44" s="30"/>
      <c r="TZL44" s="31"/>
      <c r="TZM44" s="30"/>
      <c r="TZN44" s="31"/>
      <c r="TZO44" s="30"/>
      <c r="TZP44" s="31"/>
      <c r="TZQ44" s="30"/>
      <c r="TZR44" s="31"/>
      <c r="TZS44" s="30"/>
      <c r="TZT44" s="31"/>
      <c r="TZU44" s="30"/>
      <c r="TZV44" s="31"/>
      <c r="TZW44" s="30"/>
      <c r="TZX44" s="31"/>
      <c r="TZY44" s="30"/>
      <c r="TZZ44" s="31"/>
      <c r="UAA44" s="30"/>
      <c r="UAB44" s="31"/>
      <c r="UAC44" s="30"/>
      <c r="UAD44" s="31"/>
      <c r="UAE44" s="30"/>
      <c r="UAF44" s="31"/>
      <c r="UAG44" s="30"/>
      <c r="UAH44" s="31"/>
      <c r="UAI44" s="30"/>
      <c r="UAJ44" s="31"/>
      <c r="UAK44" s="30"/>
      <c r="UAL44" s="31"/>
      <c r="UAM44" s="30"/>
      <c r="UAN44" s="31"/>
      <c r="UAO44" s="30"/>
      <c r="UAP44" s="31"/>
      <c r="UAQ44" s="30"/>
      <c r="UAR44" s="31"/>
      <c r="UAS44" s="30"/>
      <c r="UAT44" s="31"/>
      <c r="UAU44" s="30"/>
      <c r="UAV44" s="31"/>
      <c r="UAW44" s="30"/>
      <c r="UAX44" s="31"/>
      <c r="UAY44" s="30"/>
      <c r="UAZ44" s="31"/>
      <c r="UBA44" s="30"/>
      <c r="UBB44" s="31"/>
      <c r="UBC44" s="30"/>
      <c r="UBD44" s="31"/>
      <c r="UBE44" s="30"/>
      <c r="UBF44" s="31"/>
      <c r="UBG44" s="30"/>
      <c r="UBH44" s="31"/>
      <c r="UBI44" s="30"/>
      <c r="UBJ44" s="31"/>
      <c r="UBK44" s="30"/>
      <c r="UBL44" s="31"/>
      <c r="UBM44" s="30"/>
      <c r="UBN44" s="31"/>
      <c r="UBO44" s="30"/>
      <c r="UBP44" s="31"/>
      <c r="UBQ44" s="30"/>
      <c r="UBR44" s="31"/>
      <c r="UBS44" s="30"/>
      <c r="UBT44" s="31"/>
      <c r="UBU44" s="30"/>
      <c r="UBV44" s="31"/>
      <c r="UBW44" s="30"/>
      <c r="UBX44" s="31"/>
      <c r="UBY44" s="30"/>
      <c r="UBZ44" s="31"/>
      <c r="UCA44" s="30"/>
      <c r="UCB44" s="31"/>
      <c r="UCC44" s="30"/>
      <c r="UCD44" s="31"/>
      <c r="UCE44" s="30"/>
      <c r="UCF44" s="31"/>
      <c r="UCG44" s="30"/>
      <c r="UCH44" s="31"/>
      <c r="UCI44" s="30"/>
      <c r="UCJ44" s="31"/>
      <c r="UCK44" s="30"/>
      <c r="UCL44" s="31"/>
      <c r="UCM44" s="30"/>
      <c r="UCN44" s="31"/>
      <c r="UCO44" s="30"/>
      <c r="UCP44" s="31"/>
      <c r="UCQ44" s="30"/>
      <c r="UCR44" s="31"/>
      <c r="UCS44" s="30"/>
      <c r="UCT44" s="31"/>
      <c r="UCU44" s="30"/>
      <c r="UCV44" s="31"/>
      <c r="UCW44" s="30"/>
      <c r="UCX44" s="31"/>
      <c r="UCY44" s="30"/>
      <c r="UCZ44" s="31"/>
      <c r="UDA44" s="30"/>
      <c r="UDB44" s="31"/>
      <c r="UDC44" s="30"/>
      <c r="UDD44" s="31"/>
      <c r="UDE44" s="30"/>
      <c r="UDF44" s="31"/>
      <c r="UDG44" s="30"/>
      <c r="UDH44" s="31"/>
      <c r="UDI44" s="30"/>
      <c r="UDJ44" s="31"/>
      <c r="UDK44" s="30"/>
      <c r="UDL44" s="31"/>
      <c r="UDM44" s="30"/>
      <c r="UDN44" s="31"/>
      <c r="UDO44" s="30"/>
      <c r="UDP44" s="31"/>
      <c r="UDQ44" s="30"/>
      <c r="UDR44" s="31"/>
      <c r="UDS44" s="30"/>
      <c r="UDT44" s="31"/>
      <c r="UDU44" s="30"/>
      <c r="UDV44" s="31"/>
      <c r="UDW44" s="30"/>
      <c r="UDX44" s="31"/>
      <c r="UDY44" s="30"/>
      <c r="UDZ44" s="31"/>
      <c r="UEA44" s="30"/>
      <c r="UEB44" s="31"/>
      <c r="UEC44" s="30"/>
      <c r="UED44" s="31"/>
      <c r="UEE44" s="30"/>
      <c r="UEF44" s="31"/>
      <c r="UEG44" s="30"/>
      <c r="UEH44" s="31"/>
      <c r="UEI44" s="30"/>
      <c r="UEJ44" s="31"/>
      <c r="UEK44" s="30"/>
      <c r="UEL44" s="31"/>
      <c r="UEM44" s="30"/>
      <c r="UEN44" s="31"/>
      <c r="UEO44" s="30"/>
      <c r="UEP44" s="31"/>
      <c r="UEQ44" s="30"/>
      <c r="UER44" s="31"/>
      <c r="UES44" s="30"/>
      <c r="UET44" s="31"/>
      <c r="UEU44" s="30"/>
      <c r="UEV44" s="31"/>
      <c r="UEW44" s="30"/>
      <c r="UEX44" s="31"/>
      <c r="UEY44" s="30"/>
      <c r="UEZ44" s="31"/>
      <c r="UFA44" s="30"/>
      <c r="UFB44" s="31"/>
      <c r="UFC44" s="30"/>
      <c r="UFD44" s="31"/>
      <c r="UFE44" s="30"/>
      <c r="UFF44" s="31"/>
      <c r="UFG44" s="30"/>
      <c r="UFH44" s="31"/>
      <c r="UFI44" s="30"/>
      <c r="UFJ44" s="31"/>
      <c r="UFK44" s="30"/>
      <c r="UFL44" s="31"/>
      <c r="UFM44" s="30"/>
      <c r="UFN44" s="31"/>
      <c r="UFO44" s="30"/>
      <c r="UFP44" s="31"/>
      <c r="UFQ44" s="30"/>
      <c r="UFR44" s="31"/>
      <c r="UFS44" s="30"/>
      <c r="UFT44" s="31"/>
      <c r="UFU44" s="30"/>
      <c r="UFV44" s="31"/>
      <c r="UFW44" s="30"/>
      <c r="UFX44" s="31"/>
      <c r="UFY44" s="30"/>
      <c r="UFZ44" s="31"/>
      <c r="UGA44" s="30"/>
      <c r="UGB44" s="31"/>
      <c r="UGC44" s="30"/>
      <c r="UGD44" s="31"/>
      <c r="UGE44" s="30"/>
      <c r="UGF44" s="31"/>
      <c r="UGG44" s="30"/>
      <c r="UGH44" s="31"/>
      <c r="UGI44" s="30"/>
      <c r="UGJ44" s="31"/>
      <c r="UGK44" s="30"/>
      <c r="UGL44" s="31"/>
      <c r="UGM44" s="30"/>
      <c r="UGN44" s="31"/>
      <c r="UGO44" s="30"/>
      <c r="UGP44" s="31"/>
      <c r="UGQ44" s="30"/>
      <c r="UGR44" s="31"/>
      <c r="UGS44" s="30"/>
      <c r="UGT44" s="31"/>
      <c r="UGU44" s="30"/>
      <c r="UGV44" s="31"/>
      <c r="UGW44" s="30"/>
      <c r="UGX44" s="31"/>
      <c r="UGY44" s="30"/>
      <c r="UGZ44" s="31"/>
      <c r="UHA44" s="30"/>
      <c r="UHB44" s="31"/>
      <c r="UHC44" s="30"/>
      <c r="UHD44" s="31"/>
      <c r="UHE44" s="30"/>
      <c r="UHF44" s="31"/>
      <c r="UHG44" s="30"/>
      <c r="UHH44" s="31"/>
      <c r="UHI44" s="30"/>
      <c r="UHJ44" s="31"/>
      <c r="UHK44" s="30"/>
      <c r="UHL44" s="31"/>
      <c r="UHM44" s="30"/>
      <c r="UHN44" s="31"/>
      <c r="UHO44" s="30"/>
      <c r="UHP44" s="31"/>
      <c r="UHQ44" s="30"/>
      <c r="UHR44" s="31"/>
      <c r="UHS44" s="30"/>
      <c r="UHT44" s="31"/>
      <c r="UHU44" s="30"/>
      <c r="UHV44" s="31"/>
      <c r="UHW44" s="30"/>
      <c r="UHX44" s="31"/>
      <c r="UHY44" s="30"/>
      <c r="UHZ44" s="31"/>
      <c r="UIA44" s="30"/>
      <c r="UIB44" s="31"/>
      <c r="UIC44" s="30"/>
      <c r="UID44" s="31"/>
      <c r="UIE44" s="30"/>
      <c r="UIF44" s="31"/>
      <c r="UIG44" s="30"/>
      <c r="UIH44" s="31"/>
      <c r="UII44" s="30"/>
      <c r="UIJ44" s="31"/>
      <c r="UIK44" s="30"/>
      <c r="UIL44" s="31"/>
      <c r="UIM44" s="30"/>
      <c r="UIN44" s="31"/>
      <c r="UIO44" s="30"/>
      <c r="UIP44" s="31"/>
      <c r="UIQ44" s="30"/>
      <c r="UIR44" s="31"/>
      <c r="UIS44" s="30"/>
      <c r="UIT44" s="31"/>
      <c r="UIU44" s="30"/>
      <c r="UIV44" s="31"/>
      <c r="UIW44" s="30"/>
      <c r="UIX44" s="31"/>
      <c r="UIY44" s="30"/>
      <c r="UIZ44" s="31"/>
      <c r="UJA44" s="30"/>
      <c r="UJB44" s="31"/>
      <c r="UJC44" s="30"/>
      <c r="UJD44" s="31"/>
      <c r="UJE44" s="30"/>
      <c r="UJF44" s="31"/>
      <c r="UJG44" s="30"/>
      <c r="UJH44" s="31"/>
      <c r="UJI44" s="30"/>
      <c r="UJJ44" s="31"/>
      <c r="UJK44" s="30"/>
      <c r="UJL44" s="31"/>
      <c r="UJM44" s="30"/>
      <c r="UJN44" s="31"/>
      <c r="UJO44" s="30"/>
      <c r="UJP44" s="31"/>
      <c r="UJQ44" s="30"/>
      <c r="UJR44" s="31"/>
      <c r="UJS44" s="30"/>
      <c r="UJT44" s="31"/>
      <c r="UJU44" s="30"/>
      <c r="UJV44" s="31"/>
      <c r="UJW44" s="30"/>
      <c r="UJX44" s="31"/>
      <c r="UJY44" s="30"/>
      <c r="UJZ44" s="31"/>
      <c r="UKA44" s="30"/>
      <c r="UKB44" s="31"/>
      <c r="UKC44" s="30"/>
      <c r="UKD44" s="31"/>
      <c r="UKE44" s="30"/>
      <c r="UKF44" s="31"/>
      <c r="UKG44" s="30"/>
      <c r="UKH44" s="31"/>
      <c r="UKI44" s="30"/>
      <c r="UKJ44" s="31"/>
      <c r="UKK44" s="30"/>
      <c r="UKL44" s="31"/>
      <c r="UKM44" s="30"/>
      <c r="UKN44" s="31"/>
      <c r="UKO44" s="30"/>
      <c r="UKP44" s="31"/>
      <c r="UKQ44" s="30"/>
      <c r="UKR44" s="31"/>
      <c r="UKS44" s="30"/>
      <c r="UKT44" s="31"/>
      <c r="UKU44" s="30"/>
      <c r="UKV44" s="31"/>
      <c r="UKW44" s="30"/>
      <c r="UKX44" s="31"/>
      <c r="UKY44" s="30"/>
      <c r="UKZ44" s="31"/>
      <c r="ULA44" s="30"/>
      <c r="ULB44" s="31"/>
      <c r="ULC44" s="30"/>
      <c r="ULD44" s="31"/>
      <c r="ULE44" s="30"/>
      <c r="ULF44" s="31"/>
      <c r="ULG44" s="30"/>
      <c r="ULH44" s="31"/>
      <c r="ULI44" s="30"/>
      <c r="ULJ44" s="31"/>
      <c r="ULK44" s="30"/>
      <c r="ULL44" s="31"/>
      <c r="ULM44" s="30"/>
      <c r="ULN44" s="31"/>
      <c r="ULO44" s="30"/>
      <c r="ULP44" s="31"/>
      <c r="ULQ44" s="30"/>
      <c r="ULR44" s="31"/>
      <c r="ULS44" s="30"/>
      <c r="ULT44" s="31"/>
      <c r="ULU44" s="30"/>
      <c r="ULV44" s="31"/>
      <c r="ULW44" s="30"/>
      <c r="ULX44" s="31"/>
      <c r="ULY44" s="30"/>
      <c r="ULZ44" s="31"/>
      <c r="UMA44" s="30"/>
      <c r="UMB44" s="31"/>
      <c r="UMC44" s="30"/>
      <c r="UMD44" s="31"/>
      <c r="UME44" s="30"/>
      <c r="UMF44" s="31"/>
      <c r="UMG44" s="30"/>
      <c r="UMH44" s="31"/>
      <c r="UMI44" s="30"/>
      <c r="UMJ44" s="31"/>
      <c r="UMK44" s="30"/>
      <c r="UML44" s="31"/>
      <c r="UMM44" s="30"/>
      <c r="UMN44" s="31"/>
      <c r="UMO44" s="30"/>
      <c r="UMP44" s="31"/>
      <c r="UMQ44" s="30"/>
      <c r="UMR44" s="31"/>
      <c r="UMS44" s="30"/>
      <c r="UMT44" s="31"/>
      <c r="UMU44" s="30"/>
      <c r="UMV44" s="31"/>
      <c r="UMW44" s="30"/>
      <c r="UMX44" s="31"/>
      <c r="UMY44" s="30"/>
      <c r="UMZ44" s="31"/>
      <c r="UNA44" s="30"/>
      <c r="UNB44" s="31"/>
      <c r="UNC44" s="30"/>
      <c r="UND44" s="31"/>
      <c r="UNE44" s="30"/>
      <c r="UNF44" s="31"/>
      <c r="UNG44" s="30"/>
      <c r="UNH44" s="31"/>
      <c r="UNI44" s="30"/>
      <c r="UNJ44" s="31"/>
      <c r="UNK44" s="30"/>
      <c r="UNL44" s="31"/>
      <c r="UNM44" s="30"/>
      <c r="UNN44" s="31"/>
      <c r="UNO44" s="30"/>
      <c r="UNP44" s="31"/>
      <c r="UNQ44" s="30"/>
      <c r="UNR44" s="31"/>
      <c r="UNS44" s="30"/>
      <c r="UNT44" s="31"/>
      <c r="UNU44" s="30"/>
      <c r="UNV44" s="31"/>
      <c r="UNW44" s="30"/>
      <c r="UNX44" s="31"/>
      <c r="UNY44" s="30"/>
      <c r="UNZ44" s="31"/>
      <c r="UOA44" s="30"/>
      <c r="UOB44" s="31"/>
      <c r="UOC44" s="30"/>
      <c r="UOD44" s="31"/>
      <c r="UOE44" s="30"/>
      <c r="UOF44" s="31"/>
      <c r="UOG44" s="30"/>
      <c r="UOH44" s="31"/>
      <c r="UOI44" s="30"/>
      <c r="UOJ44" s="31"/>
      <c r="UOK44" s="30"/>
      <c r="UOL44" s="31"/>
      <c r="UOM44" s="30"/>
      <c r="UON44" s="31"/>
      <c r="UOO44" s="30"/>
      <c r="UOP44" s="31"/>
      <c r="UOQ44" s="30"/>
      <c r="UOR44" s="31"/>
      <c r="UOS44" s="30"/>
      <c r="UOT44" s="31"/>
      <c r="UOU44" s="30"/>
      <c r="UOV44" s="31"/>
      <c r="UOW44" s="30"/>
      <c r="UOX44" s="31"/>
      <c r="UOY44" s="30"/>
      <c r="UOZ44" s="31"/>
      <c r="UPA44" s="30"/>
      <c r="UPB44" s="31"/>
      <c r="UPC44" s="30"/>
      <c r="UPD44" s="31"/>
      <c r="UPE44" s="30"/>
      <c r="UPF44" s="31"/>
      <c r="UPG44" s="30"/>
      <c r="UPH44" s="31"/>
      <c r="UPI44" s="30"/>
      <c r="UPJ44" s="31"/>
      <c r="UPK44" s="30"/>
      <c r="UPL44" s="31"/>
      <c r="UPM44" s="30"/>
      <c r="UPN44" s="31"/>
      <c r="UPO44" s="30"/>
      <c r="UPP44" s="31"/>
      <c r="UPQ44" s="30"/>
      <c r="UPR44" s="31"/>
      <c r="UPS44" s="30"/>
      <c r="UPT44" s="31"/>
      <c r="UPU44" s="30"/>
      <c r="UPV44" s="31"/>
      <c r="UPW44" s="30"/>
      <c r="UPX44" s="31"/>
      <c r="UPY44" s="30"/>
      <c r="UPZ44" s="31"/>
      <c r="UQA44" s="30"/>
      <c r="UQB44" s="31"/>
      <c r="UQC44" s="30"/>
      <c r="UQD44" s="31"/>
      <c r="UQE44" s="30"/>
      <c r="UQF44" s="31"/>
      <c r="UQG44" s="30"/>
      <c r="UQH44" s="31"/>
      <c r="UQI44" s="30"/>
      <c r="UQJ44" s="31"/>
      <c r="UQK44" s="30"/>
      <c r="UQL44" s="31"/>
      <c r="UQM44" s="30"/>
      <c r="UQN44" s="31"/>
      <c r="UQO44" s="30"/>
      <c r="UQP44" s="31"/>
      <c r="UQQ44" s="30"/>
      <c r="UQR44" s="31"/>
      <c r="UQS44" s="30"/>
      <c r="UQT44" s="31"/>
      <c r="UQU44" s="30"/>
      <c r="UQV44" s="31"/>
      <c r="UQW44" s="30"/>
      <c r="UQX44" s="31"/>
      <c r="UQY44" s="30"/>
      <c r="UQZ44" s="31"/>
      <c r="URA44" s="30"/>
      <c r="URB44" s="31"/>
      <c r="URC44" s="30"/>
      <c r="URD44" s="31"/>
      <c r="URE44" s="30"/>
      <c r="URF44" s="31"/>
      <c r="URG44" s="30"/>
      <c r="URH44" s="31"/>
      <c r="URI44" s="30"/>
      <c r="URJ44" s="31"/>
      <c r="URK44" s="30"/>
      <c r="URL44" s="31"/>
      <c r="URM44" s="30"/>
      <c r="URN44" s="31"/>
      <c r="URO44" s="30"/>
      <c r="URP44" s="31"/>
      <c r="URQ44" s="30"/>
      <c r="URR44" s="31"/>
      <c r="URS44" s="30"/>
      <c r="URT44" s="31"/>
      <c r="URU44" s="30"/>
      <c r="URV44" s="31"/>
      <c r="URW44" s="30"/>
      <c r="URX44" s="31"/>
      <c r="URY44" s="30"/>
      <c r="URZ44" s="31"/>
      <c r="USA44" s="30"/>
      <c r="USB44" s="31"/>
      <c r="USC44" s="30"/>
      <c r="USD44" s="31"/>
      <c r="USE44" s="30"/>
      <c r="USF44" s="31"/>
      <c r="USG44" s="30"/>
      <c r="USH44" s="31"/>
      <c r="USI44" s="30"/>
      <c r="USJ44" s="31"/>
      <c r="USK44" s="30"/>
      <c r="USL44" s="31"/>
      <c r="USM44" s="30"/>
      <c r="USN44" s="31"/>
      <c r="USO44" s="30"/>
      <c r="USP44" s="31"/>
      <c r="USQ44" s="30"/>
      <c r="USR44" s="31"/>
      <c r="USS44" s="30"/>
      <c r="UST44" s="31"/>
      <c r="USU44" s="30"/>
      <c r="USV44" s="31"/>
      <c r="USW44" s="30"/>
      <c r="USX44" s="31"/>
      <c r="USY44" s="30"/>
      <c r="USZ44" s="31"/>
      <c r="UTA44" s="30"/>
      <c r="UTB44" s="31"/>
      <c r="UTC44" s="30"/>
      <c r="UTD44" s="31"/>
      <c r="UTE44" s="30"/>
      <c r="UTF44" s="31"/>
      <c r="UTG44" s="30"/>
      <c r="UTH44" s="31"/>
      <c r="UTI44" s="30"/>
      <c r="UTJ44" s="31"/>
      <c r="UTK44" s="30"/>
      <c r="UTL44" s="31"/>
      <c r="UTM44" s="30"/>
      <c r="UTN44" s="31"/>
      <c r="UTO44" s="30"/>
      <c r="UTP44" s="31"/>
      <c r="UTQ44" s="30"/>
      <c r="UTR44" s="31"/>
      <c r="UTS44" s="30"/>
      <c r="UTT44" s="31"/>
      <c r="UTU44" s="30"/>
      <c r="UTV44" s="31"/>
      <c r="UTW44" s="30"/>
      <c r="UTX44" s="31"/>
      <c r="UTY44" s="30"/>
      <c r="UTZ44" s="31"/>
      <c r="UUA44" s="30"/>
      <c r="UUB44" s="31"/>
      <c r="UUC44" s="30"/>
      <c r="UUD44" s="31"/>
      <c r="UUE44" s="30"/>
      <c r="UUF44" s="31"/>
      <c r="UUG44" s="30"/>
      <c r="UUH44" s="31"/>
      <c r="UUI44" s="30"/>
      <c r="UUJ44" s="31"/>
      <c r="UUK44" s="30"/>
      <c r="UUL44" s="31"/>
      <c r="UUM44" s="30"/>
      <c r="UUN44" s="31"/>
      <c r="UUO44" s="30"/>
      <c r="UUP44" s="31"/>
      <c r="UUQ44" s="30"/>
      <c r="UUR44" s="31"/>
      <c r="UUS44" s="30"/>
      <c r="UUT44" s="31"/>
      <c r="UUU44" s="30"/>
      <c r="UUV44" s="31"/>
      <c r="UUW44" s="30"/>
      <c r="UUX44" s="31"/>
      <c r="UUY44" s="30"/>
      <c r="UUZ44" s="31"/>
      <c r="UVA44" s="30"/>
      <c r="UVB44" s="31"/>
      <c r="UVC44" s="30"/>
      <c r="UVD44" s="31"/>
      <c r="UVE44" s="30"/>
      <c r="UVF44" s="31"/>
      <c r="UVG44" s="30"/>
      <c r="UVH44" s="31"/>
      <c r="UVI44" s="30"/>
      <c r="UVJ44" s="31"/>
      <c r="UVK44" s="30"/>
      <c r="UVL44" s="31"/>
      <c r="UVM44" s="30"/>
      <c r="UVN44" s="31"/>
      <c r="UVO44" s="30"/>
      <c r="UVP44" s="31"/>
      <c r="UVQ44" s="30"/>
      <c r="UVR44" s="31"/>
      <c r="UVS44" s="30"/>
      <c r="UVT44" s="31"/>
      <c r="UVU44" s="30"/>
      <c r="UVV44" s="31"/>
      <c r="UVW44" s="30"/>
      <c r="UVX44" s="31"/>
      <c r="UVY44" s="30"/>
      <c r="UVZ44" s="31"/>
      <c r="UWA44" s="30"/>
      <c r="UWB44" s="31"/>
      <c r="UWC44" s="30"/>
      <c r="UWD44" s="31"/>
      <c r="UWE44" s="30"/>
      <c r="UWF44" s="31"/>
      <c r="UWG44" s="30"/>
      <c r="UWH44" s="31"/>
      <c r="UWI44" s="30"/>
      <c r="UWJ44" s="31"/>
      <c r="UWK44" s="30"/>
      <c r="UWL44" s="31"/>
      <c r="UWM44" s="30"/>
      <c r="UWN44" s="31"/>
      <c r="UWO44" s="30"/>
      <c r="UWP44" s="31"/>
      <c r="UWQ44" s="30"/>
      <c r="UWR44" s="31"/>
      <c r="UWS44" s="30"/>
      <c r="UWT44" s="31"/>
      <c r="UWU44" s="30"/>
      <c r="UWV44" s="31"/>
      <c r="UWW44" s="30"/>
      <c r="UWX44" s="31"/>
      <c r="UWY44" s="30"/>
      <c r="UWZ44" s="31"/>
      <c r="UXA44" s="30"/>
      <c r="UXB44" s="31"/>
      <c r="UXC44" s="30"/>
      <c r="UXD44" s="31"/>
      <c r="UXE44" s="30"/>
      <c r="UXF44" s="31"/>
      <c r="UXG44" s="30"/>
      <c r="UXH44" s="31"/>
      <c r="UXI44" s="30"/>
      <c r="UXJ44" s="31"/>
      <c r="UXK44" s="30"/>
      <c r="UXL44" s="31"/>
      <c r="UXM44" s="30"/>
      <c r="UXN44" s="31"/>
      <c r="UXO44" s="30"/>
      <c r="UXP44" s="31"/>
      <c r="UXQ44" s="30"/>
      <c r="UXR44" s="31"/>
      <c r="UXS44" s="30"/>
      <c r="UXT44" s="31"/>
      <c r="UXU44" s="30"/>
      <c r="UXV44" s="31"/>
      <c r="UXW44" s="30"/>
      <c r="UXX44" s="31"/>
      <c r="UXY44" s="30"/>
      <c r="UXZ44" s="31"/>
      <c r="UYA44" s="30"/>
      <c r="UYB44" s="31"/>
      <c r="UYC44" s="30"/>
      <c r="UYD44" s="31"/>
      <c r="UYE44" s="30"/>
      <c r="UYF44" s="31"/>
      <c r="UYG44" s="30"/>
      <c r="UYH44" s="31"/>
      <c r="UYI44" s="30"/>
      <c r="UYJ44" s="31"/>
      <c r="UYK44" s="30"/>
      <c r="UYL44" s="31"/>
      <c r="UYM44" s="30"/>
      <c r="UYN44" s="31"/>
      <c r="UYO44" s="30"/>
      <c r="UYP44" s="31"/>
      <c r="UYQ44" s="30"/>
      <c r="UYR44" s="31"/>
      <c r="UYS44" s="30"/>
      <c r="UYT44" s="31"/>
      <c r="UYU44" s="30"/>
      <c r="UYV44" s="31"/>
      <c r="UYW44" s="30"/>
      <c r="UYX44" s="31"/>
      <c r="UYY44" s="30"/>
      <c r="UYZ44" s="31"/>
      <c r="UZA44" s="30"/>
      <c r="UZB44" s="31"/>
      <c r="UZC44" s="30"/>
      <c r="UZD44" s="31"/>
      <c r="UZE44" s="30"/>
      <c r="UZF44" s="31"/>
      <c r="UZG44" s="30"/>
      <c r="UZH44" s="31"/>
      <c r="UZI44" s="30"/>
      <c r="UZJ44" s="31"/>
      <c r="UZK44" s="30"/>
      <c r="UZL44" s="31"/>
      <c r="UZM44" s="30"/>
      <c r="UZN44" s="31"/>
      <c r="UZO44" s="30"/>
      <c r="UZP44" s="31"/>
      <c r="UZQ44" s="30"/>
      <c r="UZR44" s="31"/>
      <c r="UZS44" s="30"/>
      <c r="UZT44" s="31"/>
      <c r="UZU44" s="30"/>
      <c r="UZV44" s="31"/>
      <c r="UZW44" s="30"/>
      <c r="UZX44" s="31"/>
      <c r="UZY44" s="30"/>
      <c r="UZZ44" s="31"/>
      <c r="VAA44" s="30"/>
      <c r="VAB44" s="31"/>
      <c r="VAC44" s="30"/>
      <c r="VAD44" s="31"/>
      <c r="VAE44" s="30"/>
      <c r="VAF44" s="31"/>
      <c r="VAG44" s="30"/>
      <c r="VAH44" s="31"/>
      <c r="VAI44" s="30"/>
      <c r="VAJ44" s="31"/>
      <c r="VAK44" s="30"/>
      <c r="VAL44" s="31"/>
      <c r="VAM44" s="30"/>
      <c r="VAN44" s="31"/>
      <c r="VAO44" s="30"/>
      <c r="VAP44" s="31"/>
      <c r="VAQ44" s="30"/>
      <c r="VAR44" s="31"/>
      <c r="VAS44" s="30"/>
      <c r="VAT44" s="31"/>
      <c r="VAU44" s="30"/>
      <c r="VAV44" s="31"/>
      <c r="VAW44" s="30"/>
      <c r="VAX44" s="31"/>
      <c r="VAY44" s="30"/>
      <c r="VAZ44" s="31"/>
      <c r="VBA44" s="30"/>
      <c r="VBB44" s="31"/>
      <c r="VBC44" s="30"/>
      <c r="VBD44" s="31"/>
      <c r="VBE44" s="30"/>
      <c r="VBF44" s="31"/>
      <c r="VBG44" s="30"/>
      <c r="VBH44" s="31"/>
      <c r="VBI44" s="30"/>
      <c r="VBJ44" s="31"/>
      <c r="VBK44" s="30"/>
      <c r="VBL44" s="31"/>
      <c r="VBM44" s="30"/>
      <c r="VBN44" s="31"/>
      <c r="VBO44" s="30"/>
      <c r="VBP44" s="31"/>
      <c r="VBQ44" s="30"/>
      <c r="VBR44" s="31"/>
      <c r="VBS44" s="30"/>
      <c r="VBT44" s="31"/>
      <c r="VBU44" s="30"/>
      <c r="VBV44" s="31"/>
      <c r="VBW44" s="30"/>
      <c r="VBX44" s="31"/>
      <c r="VBY44" s="30"/>
      <c r="VBZ44" s="31"/>
      <c r="VCA44" s="30"/>
      <c r="VCB44" s="31"/>
      <c r="VCC44" s="30"/>
      <c r="VCD44" s="31"/>
      <c r="VCE44" s="30"/>
      <c r="VCF44" s="31"/>
      <c r="VCG44" s="30"/>
      <c r="VCH44" s="31"/>
      <c r="VCI44" s="30"/>
      <c r="VCJ44" s="31"/>
      <c r="VCK44" s="30"/>
      <c r="VCL44" s="31"/>
      <c r="VCM44" s="30"/>
      <c r="VCN44" s="31"/>
      <c r="VCO44" s="30"/>
      <c r="VCP44" s="31"/>
      <c r="VCQ44" s="30"/>
      <c r="VCR44" s="31"/>
      <c r="VCS44" s="30"/>
      <c r="VCT44" s="31"/>
      <c r="VCU44" s="30"/>
      <c r="VCV44" s="31"/>
      <c r="VCW44" s="30"/>
      <c r="VCX44" s="31"/>
      <c r="VCY44" s="30"/>
      <c r="VCZ44" s="31"/>
      <c r="VDA44" s="30"/>
      <c r="VDB44" s="31"/>
      <c r="VDC44" s="30"/>
      <c r="VDD44" s="31"/>
      <c r="VDE44" s="30"/>
      <c r="VDF44" s="31"/>
      <c r="VDG44" s="30"/>
      <c r="VDH44" s="31"/>
      <c r="VDI44" s="30"/>
      <c r="VDJ44" s="31"/>
      <c r="VDK44" s="30"/>
      <c r="VDL44" s="31"/>
      <c r="VDM44" s="30"/>
      <c r="VDN44" s="31"/>
      <c r="VDO44" s="30"/>
      <c r="VDP44" s="31"/>
      <c r="VDQ44" s="30"/>
      <c r="VDR44" s="31"/>
      <c r="VDS44" s="30"/>
      <c r="VDT44" s="31"/>
      <c r="VDU44" s="30"/>
      <c r="VDV44" s="31"/>
      <c r="VDW44" s="30"/>
      <c r="VDX44" s="31"/>
      <c r="VDY44" s="30"/>
      <c r="VDZ44" s="31"/>
      <c r="VEA44" s="30"/>
      <c r="VEB44" s="31"/>
      <c r="VEC44" s="30"/>
      <c r="VED44" s="31"/>
      <c r="VEE44" s="30"/>
      <c r="VEF44" s="31"/>
      <c r="VEG44" s="30"/>
      <c r="VEH44" s="31"/>
      <c r="VEI44" s="30"/>
      <c r="VEJ44" s="31"/>
      <c r="VEK44" s="30"/>
      <c r="VEL44" s="31"/>
      <c r="VEM44" s="30"/>
      <c r="VEN44" s="31"/>
      <c r="VEO44" s="30"/>
      <c r="VEP44" s="31"/>
      <c r="VEQ44" s="30"/>
      <c r="VER44" s="31"/>
      <c r="VES44" s="30"/>
      <c r="VET44" s="31"/>
      <c r="VEU44" s="30"/>
      <c r="VEV44" s="31"/>
      <c r="VEW44" s="30"/>
      <c r="VEX44" s="31"/>
      <c r="VEY44" s="30"/>
      <c r="VEZ44" s="31"/>
      <c r="VFA44" s="30"/>
      <c r="VFB44" s="31"/>
      <c r="VFC44" s="30"/>
      <c r="VFD44" s="31"/>
      <c r="VFE44" s="30"/>
      <c r="VFF44" s="31"/>
      <c r="VFG44" s="30"/>
      <c r="VFH44" s="31"/>
      <c r="VFI44" s="30"/>
      <c r="VFJ44" s="31"/>
      <c r="VFK44" s="30"/>
      <c r="VFL44" s="31"/>
      <c r="VFM44" s="30"/>
      <c r="VFN44" s="31"/>
      <c r="VFO44" s="30"/>
      <c r="VFP44" s="31"/>
      <c r="VFQ44" s="30"/>
      <c r="VFR44" s="31"/>
      <c r="VFS44" s="30"/>
      <c r="VFT44" s="31"/>
      <c r="VFU44" s="30"/>
      <c r="VFV44" s="31"/>
      <c r="VFW44" s="30"/>
      <c r="VFX44" s="31"/>
      <c r="VFY44" s="30"/>
      <c r="VFZ44" s="31"/>
      <c r="VGA44" s="30"/>
      <c r="VGB44" s="31"/>
      <c r="VGC44" s="30"/>
      <c r="VGD44" s="31"/>
      <c r="VGE44" s="30"/>
      <c r="VGF44" s="31"/>
      <c r="VGG44" s="30"/>
      <c r="VGH44" s="31"/>
      <c r="VGI44" s="30"/>
      <c r="VGJ44" s="31"/>
      <c r="VGK44" s="30"/>
      <c r="VGL44" s="31"/>
      <c r="VGM44" s="30"/>
      <c r="VGN44" s="31"/>
      <c r="VGO44" s="30"/>
      <c r="VGP44" s="31"/>
      <c r="VGQ44" s="30"/>
      <c r="VGR44" s="31"/>
      <c r="VGS44" s="30"/>
      <c r="VGT44" s="31"/>
      <c r="VGU44" s="30"/>
      <c r="VGV44" s="31"/>
      <c r="VGW44" s="30"/>
      <c r="VGX44" s="31"/>
      <c r="VGY44" s="30"/>
      <c r="VGZ44" s="31"/>
      <c r="VHA44" s="30"/>
      <c r="VHB44" s="31"/>
      <c r="VHC44" s="30"/>
      <c r="VHD44" s="31"/>
      <c r="VHE44" s="30"/>
      <c r="VHF44" s="31"/>
      <c r="VHG44" s="30"/>
      <c r="VHH44" s="31"/>
      <c r="VHI44" s="30"/>
      <c r="VHJ44" s="31"/>
      <c r="VHK44" s="30"/>
      <c r="VHL44" s="31"/>
      <c r="VHM44" s="30"/>
      <c r="VHN44" s="31"/>
      <c r="VHO44" s="30"/>
      <c r="VHP44" s="31"/>
      <c r="VHQ44" s="30"/>
      <c r="VHR44" s="31"/>
      <c r="VHS44" s="30"/>
      <c r="VHT44" s="31"/>
      <c r="VHU44" s="30"/>
      <c r="VHV44" s="31"/>
      <c r="VHW44" s="30"/>
      <c r="VHX44" s="31"/>
      <c r="VHY44" s="30"/>
      <c r="VHZ44" s="31"/>
      <c r="VIA44" s="30"/>
      <c r="VIB44" s="31"/>
      <c r="VIC44" s="30"/>
      <c r="VID44" s="31"/>
      <c r="VIE44" s="30"/>
      <c r="VIF44" s="31"/>
      <c r="VIG44" s="30"/>
      <c r="VIH44" s="31"/>
      <c r="VII44" s="30"/>
      <c r="VIJ44" s="31"/>
      <c r="VIK44" s="30"/>
      <c r="VIL44" s="31"/>
      <c r="VIM44" s="30"/>
      <c r="VIN44" s="31"/>
      <c r="VIO44" s="30"/>
      <c r="VIP44" s="31"/>
      <c r="VIQ44" s="30"/>
      <c r="VIR44" s="31"/>
      <c r="VIS44" s="30"/>
      <c r="VIT44" s="31"/>
      <c r="VIU44" s="30"/>
      <c r="VIV44" s="31"/>
      <c r="VIW44" s="30"/>
      <c r="VIX44" s="31"/>
      <c r="VIY44" s="30"/>
      <c r="VIZ44" s="31"/>
      <c r="VJA44" s="30"/>
      <c r="VJB44" s="31"/>
      <c r="VJC44" s="30"/>
      <c r="VJD44" s="31"/>
      <c r="VJE44" s="30"/>
      <c r="VJF44" s="31"/>
      <c r="VJG44" s="30"/>
      <c r="VJH44" s="31"/>
      <c r="VJI44" s="30"/>
      <c r="VJJ44" s="31"/>
      <c r="VJK44" s="30"/>
      <c r="VJL44" s="31"/>
      <c r="VJM44" s="30"/>
      <c r="VJN44" s="31"/>
      <c r="VJO44" s="30"/>
      <c r="VJP44" s="31"/>
      <c r="VJQ44" s="30"/>
      <c r="VJR44" s="31"/>
      <c r="VJS44" s="30"/>
      <c r="VJT44" s="31"/>
      <c r="VJU44" s="30"/>
      <c r="VJV44" s="31"/>
      <c r="VJW44" s="30"/>
      <c r="VJX44" s="31"/>
      <c r="VJY44" s="30"/>
      <c r="VJZ44" s="31"/>
      <c r="VKA44" s="30"/>
      <c r="VKB44" s="31"/>
      <c r="VKC44" s="30"/>
      <c r="VKD44" s="31"/>
      <c r="VKE44" s="30"/>
      <c r="VKF44" s="31"/>
      <c r="VKG44" s="30"/>
      <c r="VKH44" s="31"/>
      <c r="VKI44" s="30"/>
      <c r="VKJ44" s="31"/>
      <c r="VKK44" s="30"/>
      <c r="VKL44" s="31"/>
      <c r="VKM44" s="30"/>
      <c r="VKN44" s="31"/>
      <c r="VKO44" s="30"/>
      <c r="VKP44" s="31"/>
      <c r="VKQ44" s="30"/>
      <c r="VKR44" s="31"/>
      <c r="VKS44" s="30"/>
      <c r="VKT44" s="31"/>
      <c r="VKU44" s="30"/>
      <c r="VKV44" s="31"/>
      <c r="VKW44" s="30"/>
      <c r="VKX44" s="31"/>
      <c r="VKY44" s="30"/>
      <c r="VKZ44" s="31"/>
      <c r="VLA44" s="30"/>
      <c r="VLB44" s="31"/>
      <c r="VLC44" s="30"/>
      <c r="VLD44" s="31"/>
      <c r="VLE44" s="30"/>
      <c r="VLF44" s="31"/>
      <c r="VLG44" s="30"/>
      <c r="VLH44" s="31"/>
      <c r="VLI44" s="30"/>
      <c r="VLJ44" s="31"/>
      <c r="VLK44" s="30"/>
      <c r="VLL44" s="31"/>
      <c r="VLM44" s="30"/>
      <c r="VLN44" s="31"/>
      <c r="VLO44" s="30"/>
      <c r="VLP44" s="31"/>
      <c r="VLQ44" s="30"/>
      <c r="VLR44" s="31"/>
      <c r="VLS44" s="30"/>
      <c r="VLT44" s="31"/>
      <c r="VLU44" s="30"/>
      <c r="VLV44" s="31"/>
      <c r="VLW44" s="30"/>
      <c r="VLX44" s="31"/>
      <c r="VLY44" s="30"/>
      <c r="VLZ44" s="31"/>
      <c r="VMA44" s="30"/>
      <c r="VMB44" s="31"/>
      <c r="VMC44" s="30"/>
      <c r="VMD44" s="31"/>
      <c r="VME44" s="30"/>
      <c r="VMF44" s="31"/>
      <c r="VMG44" s="30"/>
      <c r="VMH44" s="31"/>
      <c r="VMI44" s="30"/>
      <c r="VMJ44" s="31"/>
      <c r="VMK44" s="30"/>
      <c r="VML44" s="31"/>
      <c r="VMM44" s="30"/>
      <c r="VMN44" s="31"/>
      <c r="VMO44" s="30"/>
      <c r="VMP44" s="31"/>
      <c r="VMQ44" s="30"/>
      <c r="VMR44" s="31"/>
      <c r="VMS44" s="30"/>
      <c r="VMT44" s="31"/>
      <c r="VMU44" s="30"/>
      <c r="VMV44" s="31"/>
      <c r="VMW44" s="30"/>
      <c r="VMX44" s="31"/>
      <c r="VMY44" s="30"/>
      <c r="VMZ44" s="31"/>
      <c r="VNA44" s="30"/>
      <c r="VNB44" s="31"/>
      <c r="VNC44" s="30"/>
      <c r="VND44" s="31"/>
      <c r="VNE44" s="30"/>
      <c r="VNF44" s="31"/>
      <c r="VNG44" s="30"/>
      <c r="VNH44" s="31"/>
      <c r="VNI44" s="30"/>
      <c r="VNJ44" s="31"/>
      <c r="VNK44" s="30"/>
      <c r="VNL44" s="31"/>
      <c r="VNM44" s="30"/>
      <c r="VNN44" s="31"/>
      <c r="VNO44" s="30"/>
      <c r="VNP44" s="31"/>
      <c r="VNQ44" s="30"/>
      <c r="VNR44" s="31"/>
      <c r="VNS44" s="30"/>
      <c r="VNT44" s="31"/>
      <c r="VNU44" s="30"/>
      <c r="VNV44" s="31"/>
      <c r="VNW44" s="30"/>
      <c r="VNX44" s="31"/>
      <c r="VNY44" s="30"/>
      <c r="VNZ44" s="31"/>
      <c r="VOA44" s="30"/>
      <c r="VOB44" s="31"/>
      <c r="VOC44" s="30"/>
      <c r="VOD44" s="31"/>
      <c r="VOE44" s="30"/>
      <c r="VOF44" s="31"/>
      <c r="VOG44" s="30"/>
      <c r="VOH44" s="31"/>
      <c r="VOI44" s="30"/>
      <c r="VOJ44" s="31"/>
      <c r="VOK44" s="30"/>
      <c r="VOL44" s="31"/>
      <c r="VOM44" s="30"/>
      <c r="VON44" s="31"/>
      <c r="VOO44" s="30"/>
      <c r="VOP44" s="31"/>
      <c r="VOQ44" s="30"/>
      <c r="VOR44" s="31"/>
      <c r="VOS44" s="30"/>
      <c r="VOT44" s="31"/>
      <c r="VOU44" s="30"/>
      <c r="VOV44" s="31"/>
      <c r="VOW44" s="30"/>
      <c r="VOX44" s="31"/>
      <c r="VOY44" s="30"/>
      <c r="VOZ44" s="31"/>
      <c r="VPA44" s="30"/>
      <c r="VPB44" s="31"/>
      <c r="VPC44" s="30"/>
      <c r="VPD44" s="31"/>
      <c r="VPE44" s="30"/>
      <c r="VPF44" s="31"/>
      <c r="VPG44" s="30"/>
      <c r="VPH44" s="31"/>
      <c r="VPI44" s="30"/>
      <c r="VPJ44" s="31"/>
      <c r="VPK44" s="30"/>
      <c r="VPL44" s="31"/>
      <c r="VPM44" s="30"/>
      <c r="VPN44" s="31"/>
      <c r="VPO44" s="30"/>
      <c r="VPP44" s="31"/>
      <c r="VPQ44" s="30"/>
      <c r="VPR44" s="31"/>
      <c r="VPS44" s="30"/>
      <c r="VPT44" s="31"/>
      <c r="VPU44" s="30"/>
      <c r="VPV44" s="31"/>
      <c r="VPW44" s="30"/>
      <c r="VPX44" s="31"/>
      <c r="VPY44" s="30"/>
      <c r="VPZ44" s="31"/>
      <c r="VQA44" s="30"/>
      <c r="VQB44" s="31"/>
      <c r="VQC44" s="30"/>
      <c r="VQD44" s="31"/>
      <c r="VQE44" s="30"/>
      <c r="VQF44" s="31"/>
      <c r="VQG44" s="30"/>
      <c r="VQH44" s="31"/>
      <c r="VQI44" s="30"/>
      <c r="VQJ44" s="31"/>
      <c r="VQK44" s="30"/>
      <c r="VQL44" s="31"/>
      <c r="VQM44" s="30"/>
      <c r="VQN44" s="31"/>
      <c r="VQO44" s="30"/>
      <c r="VQP44" s="31"/>
      <c r="VQQ44" s="30"/>
      <c r="VQR44" s="31"/>
      <c r="VQS44" s="30"/>
      <c r="VQT44" s="31"/>
      <c r="VQU44" s="30"/>
      <c r="VQV44" s="31"/>
      <c r="VQW44" s="30"/>
      <c r="VQX44" s="31"/>
      <c r="VQY44" s="30"/>
      <c r="VQZ44" s="31"/>
      <c r="VRA44" s="30"/>
      <c r="VRB44" s="31"/>
      <c r="VRC44" s="30"/>
      <c r="VRD44" s="31"/>
      <c r="VRE44" s="30"/>
      <c r="VRF44" s="31"/>
      <c r="VRG44" s="30"/>
      <c r="VRH44" s="31"/>
      <c r="VRI44" s="30"/>
      <c r="VRJ44" s="31"/>
      <c r="VRK44" s="30"/>
      <c r="VRL44" s="31"/>
      <c r="VRM44" s="30"/>
      <c r="VRN44" s="31"/>
      <c r="VRO44" s="30"/>
      <c r="VRP44" s="31"/>
      <c r="VRQ44" s="30"/>
      <c r="VRR44" s="31"/>
      <c r="VRS44" s="30"/>
      <c r="VRT44" s="31"/>
      <c r="VRU44" s="30"/>
      <c r="VRV44" s="31"/>
      <c r="VRW44" s="30"/>
      <c r="VRX44" s="31"/>
      <c r="VRY44" s="30"/>
      <c r="VRZ44" s="31"/>
      <c r="VSA44" s="30"/>
      <c r="VSB44" s="31"/>
      <c r="VSC44" s="30"/>
      <c r="VSD44" s="31"/>
      <c r="VSE44" s="30"/>
      <c r="VSF44" s="31"/>
      <c r="VSG44" s="30"/>
      <c r="VSH44" s="31"/>
      <c r="VSI44" s="30"/>
      <c r="VSJ44" s="31"/>
      <c r="VSK44" s="30"/>
      <c r="VSL44" s="31"/>
      <c r="VSM44" s="30"/>
      <c r="VSN44" s="31"/>
      <c r="VSO44" s="30"/>
      <c r="VSP44" s="31"/>
      <c r="VSQ44" s="30"/>
      <c r="VSR44" s="31"/>
      <c r="VSS44" s="30"/>
      <c r="VST44" s="31"/>
      <c r="VSU44" s="30"/>
      <c r="VSV44" s="31"/>
      <c r="VSW44" s="30"/>
      <c r="VSX44" s="31"/>
      <c r="VSY44" s="30"/>
      <c r="VSZ44" s="31"/>
      <c r="VTA44" s="30"/>
      <c r="VTB44" s="31"/>
      <c r="VTC44" s="30"/>
      <c r="VTD44" s="31"/>
      <c r="VTE44" s="30"/>
      <c r="VTF44" s="31"/>
      <c r="VTG44" s="30"/>
      <c r="VTH44" s="31"/>
      <c r="VTI44" s="30"/>
      <c r="VTJ44" s="31"/>
      <c r="VTK44" s="30"/>
      <c r="VTL44" s="31"/>
      <c r="VTM44" s="30"/>
      <c r="VTN44" s="31"/>
      <c r="VTO44" s="30"/>
      <c r="VTP44" s="31"/>
      <c r="VTQ44" s="30"/>
      <c r="VTR44" s="31"/>
      <c r="VTS44" s="30"/>
      <c r="VTT44" s="31"/>
      <c r="VTU44" s="30"/>
      <c r="VTV44" s="31"/>
      <c r="VTW44" s="30"/>
      <c r="VTX44" s="31"/>
      <c r="VTY44" s="30"/>
      <c r="VTZ44" s="31"/>
      <c r="VUA44" s="30"/>
      <c r="VUB44" s="31"/>
      <c r="VUC44" s="30"/>
      <c r="VUD44" s="31"/>
      <c r="VUE44" s="30"/>
      <c r="VUF44" s="31"/>
      <c r="VUG44" s="30"/>
      <c r="VUH44" s="31"/>
      <c r="VUI44" s="30"/>
      <c r="VUJ44" s="31"/>
      <c r="VUK44" s="30"/>
      <c r="VUL44" s="31"/>
      <c r="VUM44" s="30"/>
      <c r="VUN44" s="31"/>
      <c r="VUO44" s="30"/>
      <c r="VUP44" s="31"/>
      <c r="VUQ44" s="30"/>
      <c r="VUR44" s="31"/>
      <c r="VUS44" s="30"/>
      <c r="VUT44" s="31"/>
      <c r="VUU44" s="30"/>
      <c r="VUV44" s="31"/>
      <c r="VUW44" s="30"/>
      <c r="VUX44" s="31"/>
      <c r="VUY44" s="30"/>
      <c r="VUZ44" s="31"/>
      <c r="VVA44" s="30"/>
      <c r="VVB44" s="31"/>
      <c r="VVC44" s="30"/>
      <c r="VVD44" s="31"/>
      <c r="VVE44" s="30"/>
      <c r="VVF44" s="31"/>
      <c r="VVG44" s="30"/>
      <c r="VVH44" s="31"/>
      <c r="VVI44" s="30"/>
      <c r="VVJ44" s="31"/>
      <c r="VVK44" s="30"/>
      <c r="VVL44" s="31"/>
      <c r="VVM44" s="30"/>
      <c r="VVN44" s="31"/>
      <c r="VVO44" s="30"/>
      <c r="VVP44" s="31"/>
      <c r="VVQ44" s="30"/>
      <c r="VVR44" s="31"/>
      <c r="VVS44" s="30"/>
      <c r="VVT44" s="31"/>
      <c r="VVU44" s="30"/>
      <c r="VVV44" s="31"/>
      <c r="VVW44" s="30"/>
      <c r="VVX44" s="31"/>
      <c r="VVY44" s="30"/>
      <c r="VVZ44" s="31"/>
      <c r="VWA44" s="30"/>
      <c r="VWB44" s="31"/>
      <c r="VWC44" s="30"/>
      <c r="VWD44" s="31"/>
      <c r="VWE44" s="30"/>
      <c r="VWF44" s="31"/>
      <c r="VWG44" s="30"/>
      <c r="VWH44" s="31"/>
      <c r="VWI44" s="30"/>
      <c r="VWJ44" s="31"/>
      <c r="VWK44" s="30"/>
      <c r="VWL44" s="31"/>
      <c r="VWM44" s="30"/>
      <c r="VWN44" s="31"/>
      <c r="VWO44" s="30"/>
      <c r="VWP44" s="31"/>
      <c r="VWQ44" s="30"/>
      <c r="VWR44" s="31"/>
      <c r="VWS44" s="30"/>
      <c r="VWT44" s="31"/>
      <c r="VWU44" s="30"/>
      <c r="VWV44" s="31"/>
      <c r="VWW44" s="30"/>
      <c r="VWX44" s="31"/>
      <c r="VWY44" s="30"/>
      <c r="VWZ44" s="31"/>
      <c r="VXA44" s="30"/>
      <c r="VXB44" s="31"/>
      <c r="VXC44" s="30"/>
      <c r="VXD44" s="31"/>
      <c r="VXE44" s="30"/>
      <c r="VXF44" s="31"/>
      <c r="VXG44" s="30"/>
      <c r="VXH44" s="31"/>
      <c r="VXI44" s="30"/>
      <c r="VXJ44" s="31"/>
      <c r="VXK44" s="30"/>
      <c r="VXL44" s="31"/>
      <c r="VXM44" s="30"/>
      <c r="VXN44" s="31"/>
      <c r="VXO44" s="30"/>
      <c r="VXP44" s="31"/>
      <c r="VXQ44" s="30"/>
      <c r="VXR44" s="31"/>
      <c r="VXS44" s="30"/>
      <c r="VXT44" s="31"/>
      <c r="VXU44" s="30"/>
      <c r="VXV44" s="31"/>
      <c r="VXW44" s="30"/>
      <c r="VXX44" s="31"/>
      <c r="VXY44" s="30"/>
      <c r="VXZ44" s="31"/>
      <c r="VYA44" s="30"/>
      <c r="VYB44" s="31"/>
      <c r="VYC44" s="30"/>
      <c r="VYD44" s="31"/>
      <c r="VYE44" s="30"/>
      <c r="VYF44" s="31"/>
      <c r="VYG44" s="30"/>
      <c r="VYH44" s="31"/>
      <c r="VYI44" s="30"/>
      <c r="VYJ44" s="31"/>
      <c r="VYK44" s="30"/>
      <c r="VYL44" s="31"/>
      <c r="VYM44" s="30"/>
      <c r="VYN44" s="31"/>
      <c r="VYO44" s="30"/>
      <c r="VYP44" s="31"/>
      <c r="VYQ44" s="30"/>
      <c r="VYR44" s="31"/>
      <c r="VYS44" s="30"/>
      <c r="VYT44" s="31"/>
      <c r="VYU44" s="30"/>
      <c r="VYV44" s="31"/>
      <c r="VYW44" s="30"/>
      <c r="VYX44" s="31"/>
      <c r="VYY44" s="30"/>
      <c r="VYZ44" s="31"/>
      <c r="VZA44" s="30"/>
      <c r="VZB44" s="31"/>
      <c r="VZC44" s="30"/>
      <c r="VZD44" s="31"/>
      <c r="VZE44" s="30"/>
      <c r="VZF44" s="31"/>
      <c r="VZG44" s="30"/>
      <c r="VZH44" s="31"/>
      <c r="VZI44" s="30"/>
      <c r="VZJ44" s="31"/>
      <c r="VZK44" s="30"/>
      <c r="VZL44" s="31"/>
      <c r="VZM44" s="30"/>
      <c r="VZN44" s="31"/>
      <c r="VZO44" s="30"/>
      <c r="VZP44" s="31"/>
      <c r="VZQ44" s="30"/>
      <c r="VZR44" s="31"/>
      <c r="VZS44" s="30"/>
      <c r="VZT44" s="31"/>
      <c r="VZU44" s="30"/>
      <c r="VZV44" s="31"/>
      <c r="VZW44" s="30"/>
      <c r="VZX44" s="31"/>
      <c r="VZY44" s="30"/>
      <c r="VZZ44" s="31"/>
      <c r="WAA44" s="30"/>
      <c r="WAB44" s="31"/>
      <c r="WAC44" s="30"/>
      <c r="WAD44" s="31"/>
      <c r="WAE44" s="30"/>
      <c r="WAF44" s="31"/>
      <c r="WAG44" s="30"/>
      <c r="WAH44" s="31"/>
      <c r="WAI44" s="30"/>
      <c r="WAJ44" s="31"/>
      <c r="WAK44" s="30"/>
      <c r="WAL44" s="31"/>
      <c r="WAM44" s="30"/>
      <c r="WAN44" s="31"/>
      <c r="WAO44" s="30"/>
      <c r="WAP44" s="31"/>
      <c r="WAQ44" s="30"/>
      <c r="WAR44" s="31"/>
      <c r="WAS44" s="30"/>
      <c r="WAT44" s="31"/>
      <c r="WAU44" s="30"/>
      <c r="WAV44" s="31"/>
      <c r="WAW44" s="30"/>
      <c r="WAX44" s="31"/>
      <c r="WAY44" s="30"/>
      <c r="WAZ44" s="31"/>
      <c r="WBA44" s="30"/>
      <c r="WBB44" s="31"/>
      <c r="WBC44" s="30"/>
      <c r="WBD44" s="31"/>
      <c r="WBE44" s="30"/>
      <c r="WBF44" s="31"/>
      <c r="WBG44" s="30"/>
      <c r="WBH44" s="31"/>
      <c r="WBI44" s="30"/>
      <c r="WBJ44" s="31"/>
      <c r="WBK44" s="30"/>
      <c r="WBL44" s="31"/>
      <c r="WBM44" s="30"/>
      <c r="WBN44" s="31"/>
      <c r="WBO44" s="30"/>
      <c r="WBP44" s="31"/>
      <c r="WBQ44" s="30"/>
      <c r="WBR44" s="31"/>
      <c r="WBS44" s="30"/>
      <c r="WBT44" s="31"/>
      <c r="WBU44" s="30"/>
      <c r="WBV44" s="31"/>
      <c r="WBW44" s="30"/>
      <c r="WBX44" s="31"/>
      <c r="WBY44" s="30"/>
      <c r="WBZ44" s="31"/>
      <c r="WCA44" s="30"/>
      <c r="WCB44" s="31"/>
      <c r="WCC44" s="30"/>
      <c r="WCD44" s="31"/>
      <c r="WCE44" s="30"/>
      <c r="WCF44" s="31"/>
      <c r="WCG44" s="30"/>
      <c r="WCH44" s="31"/>
      <c r="WCI44" s="30"/>
      <c r="WCJ44" s="31"/>
      <c r="WCK44" s="30"/>
      <c r="WCL44" s="31"/>
      <c r="WCM44" s="30"/>
      <c r="WCN44" s="31"/>
      <c r="WCO44" s="30"/>
      <c r="WCP44" s="31"/>
      <c r="WCQ44" s="30"/>
      <c r="WCR44" s="31"/>
      <c r="WCS44" s="30"/>
      <c r="WCT44" s="31"/>
      <c r="WCU44" s="30"/>
      <c r="WCV44" s="31"/>
      <c r="WCW44" s="30"/>
      <c r="WCX44" s="31"/>
      <c r="WCY44" s="30"/>
      <c r="WCZ44" s="31"/>
      <c r="WDA44" s="30"/>
      <c r="WDB44" s="31"/>
      <c r="WDC44" s="30"/>
      <c r="WDD44" s="31"/>
      <c r="WDE44" s="30"/>
      <c r="WDF44" s="31"/>
      <c r="WDG44" s="30"/>
      <c r="WDH44" s="31"/>
      <c r="WDI44" s="30"/>
      <c r="WDJ44" s="31"/>
      <c r="WDK44" s="30"/>
      <c r="WDL44" s="31"/>
      <c r="WDM44" s="30"/>
      <c r="WDN44" s="31"/>
      <c r="WDO44" s="30"/>
      <c r="WDP44" s="31"/>
      <c r="WDQ44" s="30"/>
      <c r="WDR44" s="31"/>
      <c r="WDS44" s="30"/>
      <c r="WDT44" s="31"/>
      <c r="WDU44" s="30"/>
      <c r="WDV44" s="31"/>
      <c r="WDW44" s="30"/>
      <c r="WDX44" s="31"/>
      <c r="WDY44" s="30"/>
      <c r="WDZ44" s="31"/>
      <c r="WEA44" s="30"/>
      <c r="WEB44" s="31"/>
      <c r="WEC44" s="30"/>
      <c r="WED44" s="31"/>
      <c r="WEE44" s="30"/>
      <c r="WEF44" s="31"/>
      <c r="WEG44" s="30"/>
      <c r="WEH44" s="31"/>
      <c r="WEI44" s="30"/>
      <c r="WEJ44" s="31"/>
      <c r="WEK44" s="30"/>
      <c r="WEL44" s="31"/>
      <c r="WEM44" s="30"/>
      <c r="WEN44" s="31"/>
      <c r="WEO44" s="30"/>
      <c r="WEP44" s="31"/>
      <c r="WEQ44" s="30"/>
      <c r="WER44" s="31"/>
      <c r="WES44" s="30"/>
      <c r="WET44" s="31"/>
      <c r="WEU44" s="30"/>
      <c r="WEV44" s="31"/>
      <c r="WEW44" s="30"/>
      <c r="WEX44" s="31"/>
      <c r="WEY44" s="30"/>
      <c r="WEZ44" s="31"/>
      <c r="WFA44" s="30"/>
      <c r="WFB44" s="31"/>
      <c r="WFC44" s="30"/>
      <c r="WFD44" s="31"/>
      <c r="WFE44" s="30"/>
      <c r="WFF44" s="31"/>
      <c r="WFG44" s="30"/>
      <c r="WFH44" s="31"/>
      <c r="WFI44" s="30"/>
      <c r="WFJ44" s="31"/>
      <c r="WFK44" s="30"/>
      <c r="WFL44" s="31"/>
      <c r="WFM44" s="30"/>
      <c r="WFN44" s="31"/>
      <c r="WFO44" s="30"/>
      <c r="WFP44" s="31"/>
      <c r="WFQ44" s="30"/>
      <c r="WFR44" s="31"/>
      <c r="WFS44" s="30"/>
      <c r="WFT44" s="31"/>
      <c r="WFU44" s="30"/>
      <c r="WFV44" s="31"/>
      <c r="WFW44" s="30"/>
      <c r="WFX44" s="31"/>
      <c r="WFY44" s="30"/>
      <c r="WFZ44" s="31"/>
      <c r="WGA44" s="30"/>
      <c r="WGB44" s="31"/>
      <c r="WGC44" s="30"/>
      <c r="WGD44" s="31"/>
      <c r="WGE44" s="30"/>
      <c r="WGF44" s="31"/>
      <c r="WGG44" s="30"/>
      <c r="WGH44" s="31"/>
      <c r="WGI44" s="30"/>
      <c r="WGJ44" s="31"/>
      <c r="WGK44" s="30"/>
      <c r="WGL44" s="31"/>
      <c r="WGM44" s="30"/>
      <c r="WGN44" s="31"/>
      <c r="WGO44" s="30"/>
      <c r="WGP44" s="31"/>
      <c r="WGQ44" s="30"/>
      <c r="WGR44" s="31"/>
      <c r="WGS44" s="30"/>
      <c r="WGT44" s="31"/>
      <c r="WGU44" s="30"/>
      <c r="WGV44" s="31"/>
      <c r="WGW44" s="30"/>
      <c r="WGX44" s="31"/>
      <c r="WGY44" s="30"/>
      <c r="WGZ44" s="31"/>
      <c r="WHA44" s="30"/>
      <c r="WHB44" s="31"/>
      <c r="WHC44" s="30"/>
      <c r="WHD44" s="31"/>
      <c r="WHE44" s="30"/>
      <c r="WHF44" s="31"/>
      <c r="WHG44" s="30"/>
      <c r="WHH44" s="31"/>
      <c r="WHI44" s="30"/>
      <c r="WHJ44" s="31"/>
      <c r="WHK44" s="30"/>
      <c r="WHL44" s="31"/>
      <c r="WHM44" s="30"/>
      <c r="WHN44" s="31"/>
      <c r="WHO44" s="30"/>
      <c r="WHP44" s="31"/>
      <c r="WHQ44" s="30"/>
      <c r="WHR44" s="31"/>
      <c r="WHS44" s="30"/>
      <c r="WHT44" s="31"/>
      <c r="WHU44" s="30"/>
      <c r="WHV44" s="31"/>
      <c r="WHW44" s="30"/>
      <c r="WHX44" s="31"/>
      <c r="WHY44" s="30"/>
      <c r="WHZ44" s="31"/>
      <c r="WIA44" s="30"/>
      <c r="WIB44" s="31"/>
      <c r="WIC44" s="30"/>
      <c r="WID44" s="31"/>
      <c r="WIE44" s="30"/>
      <c r="WIF44" s="31"/>
      <c r="WIG44" s="30"/>
      <c r="WIH44" s="31"/>
      <c r="WII44" s="30"/>
      <c r="WIJ44" s="31"/>
      <c r="WIK44" s="30"/>
      <c r="WIL44" s="31"/>
      <c r="WIM44" s="30"/>
      <c r="WIN44" s="31"/>
      <c r="WIO44" s="30"/>
      <c r="WIP44" s="31"/>
      <c r="WIQ44" s="30"/>
      <c r="WIR44" s="31"/>
      <c r="WIS44" s="30"/>
      <c r="WIT44" s="31"/>
      <c r="WIU44" s="30"/>
      <c r="WIV44" s="31"/>
      <c r="WIW44" s="30"/>
      <c r="WIX44" s="31"/>
      <c r="WIY44" s="30"/>
      <c r="WIZ44" s="31"/>
      <c r="WJA44" s="30"/>
      <c r="WJB44" s="31"/>
      <c r="WJC44" s="30"/>
      <c r="WJD44" s="31"/>
      <c r="WJE44" s="30"/>
      <c r="WJF44" s="31"/>
      <c r="WJG44" s="30"/>
      <c r="WJH44" s="31"/>
      <c r="WJI44" s="30"/>
      <c r="WJJ44" s="31"/>
      <c r="WJK44" s="30"/>
      <c r="WJL44" s="31"/>
      <c r="WJM44" s="30"/>
      <c r="WJN44" s="31"/>
      <c r="WJO44" s="30"/>
      <c r="WJP44" s="31"/>
      <c r="WJQ44" s="30"/>
      <c r="WJR44" s="31"/>
      <c r="WJS44" s="30"/>
      <c r="WJT44" s="31"/>
      <c r="WJU44" s="30"/>
      <c r="WJV44" s="31"/>
      <c r="WJW44" s="30"/>
      <c r="WJX44" s="31"/>
      <c r="WJY44" s="30"/>
      <c r="WJZ44" s="31"/>
      <c r="WKA44" s="30"/>
      <c r="WKB44" s="31"/>
      <c r="WKC44" s="30"/>
      <c r="WKD44" s="31"/>
      <c r="WKE44" s="30"/>
      <c r="WKF44" s="31"/>
      <c r="WKG44" s="30"/>
      <c r="WKH44" s="31"/>
      <c r="WKI44" s="30"/>
      <c r="WKJ44" s="31"/>
      <c r="WKK44" s="30"/>
      <c r="WKL44" s="31"/>
      <c r="WKM44" s="30"/>
      <c r="WKN44" s="31"/>
      <c r="WKO44" s="30"/>
      <c r="WKP44" s="31"/>
      <c r="WKQ44" s="30"/>
      <c r="WKR44" s="31"/>
      <c r="WKS44" s="30"/>
      <c r="WKT44" s="31"/>
      <c r="WKU44" s="30"/>
      <c r="WKV44" s="31"/>
      <c r="WKW44" s="30"/>
      <c r="WKX44" s="31"/>
      <c r="WKY44" s="30"/>
      <c r="WKZ44" s="31"/>
      <c r="WLA44" s="30"/>
      <c r="WLB44" s="31"/>
      <c r="WLC44" s="30"/>
      <c r="WLD44" s="31"/>
      <c r="WLE44" s="30"/>
      <c r="WLF44" s="31"/>
      <c r="WLG44" s="30"/>
      <c r="WLH44" s="31"/>
      <c r="WLI44" s="30"/>
      <c r="WLJ44" s="31"/>
      <c r="WLK44" s="30"/>
      <c r="WLL44" s="31"/>
      <c r="WLM44" s="30"/>
      <c r="WLN44" s="31"/>
      <c r="WLO44" s="30"/>
      <c r="WLP44" s="31"/>
      <c r="WLQ44" s="30"/>
      <c r="WLR44" s="31"/>
      <c r="WLS44" s="30"/>
      <c r="WLT44" s="31"/>
      <c r="WLU44" s="30"/>
      <c r="WLV44" s="31"/>
      <c r="WLW44" s="30"/>
      <c r="WLX44" s="31"/>
      <c r="WLY44" s="30"/>
      <c r="WLZ44" s="31"/>
      <c r="WMA44" s="30"/>
      <c r="WMB44" s="31"/>
      <c r="WMC44" s="30"/>
      <c r="WMD44" s="31"/>
      <c r="WME44" s="30"/>
      <c r="WMF44" s="31"/>
      <c r="WMG44" s="30"/>
      <c r="WMH44" s="31"/>
      <c r="WMI44" s="30"/>
      <c r="WMJ44" s="31"/>
      <c r="WMK44" s="30"/>
      <c r="WML44" s="31"/>
      <c r="WMM44" s="30"/>
      <c r="WMN44" s="31"/>
      <c r="WMO44" s="30"/>
      <c r="WMP44" s="31"/>
      <c r="WMQ44" s="30"/>
      <c r="WMR44" s="31"/>
      <c r="WMS44" s="30"/>
      <c r="WMT44" s="31"/>
      <c r="WMU44" s="30"/>
      <c r="WMV44" s="31"/>
      <c r="WMW44" s="30"/>
      <c r="WMX44" s="31"/>
      <c r="WMY44" s="30"/>
      <c r="WMZ44" s="31"/>
      <c r="WNA44" s="30"/>
      <c r="WNB44" s="31"/>
      <c r="WNC44" s="30"/>
      <c r="WND44" s="31"/>
      <c r="WNE44" s="30"/>
      <c r="WNF44" s="31"/>
      <c r="WNG44" s="30"/>
      <c r="WNH44" s="31"/>
      <c r="WNI44" s="30"/>
      <c r="WNJ44" s="31"/>
      <c r="WNK44" s="30"/>
      <c r="WNL44" s="31"/>
      <c r="WNM44" s="30"/>
      <c r="WNN44" s="31"/>
      <c r="WNO44" s="30"/>
      <c r="WNP44" s="31"/>
      <c r="WNQ44" s="30"/>
      <c r="WNR44" s="31"/>
      <c r="WNS44" s="30"/>
      <c r="WNT44" s="31"/>
      <c r="WNU44" s="30"/>
      <c r="WNV44" s="31"/>
      <c r="WNW44" s="30"/>
      <c r="WNX44" s="31"/>
      <c r="WNY44" s="30"/>
      <c r="WNZ44" s="31"/>
      <c r="WOA44" s="30"/>
      <c r="WOB44" s="31"/>
      <c r="WOC44" s="30"/>
      <c r="WOD44" s="31"/>
      <c r="WOE44" s="30"/>
      <c r="WOF44" s="31"/>
      <c r="WOG44" s="30"/>
      <c r="WOH44" s="31"/>
      <c r="WOI44" s="30"/>
      <c r="WOJ44" s="31"/>
      <c r="WOK44" s="30"/>
      <c r="WOL44" s="31"/>
      <c r="WOM44" s="30"/>
      <c r="WON44" s="31"/>
      <c r="WOO44" s="30"/>
      <c r="WOP44" s="31"/>
      <c r="WOQ44" s="30"/>
      <c r="WOR44" s="31"/>
      <c r="WOS44" s="30"/>
      <c r="WOT44" s="31"/>
      <c r="WOU44" s="30"/>
      <c r="WOV44" s="31"/>
      <c r="WOW44" s="30"/>
      <c r="WOX44" s="31"/>
      <c r="WOY44" s="30"/>
      <c r="WOZ44" s="31"/>
      <c r="WPA44" s="30"/>
      <c r="WPB44" s="31"/>
      <c r="WPC44" s="30"/>
      <c r="WPD44" s="31"/>
      <c r="WPE44" s="30"/>
      <c r="WPF44" s="31"/>
      <c r="WPG44" s="30"/>
      <c r="WPH44" s="31"/>
      <c r="WPI44" s="30"/>
      <c r="WPJ44" s="31"/>
      <c r="WPK44" s="30"/>
      <c r="WPL44" s="31"/>
      <c r="WPM44" s="30"/>
      <c r="WPN44" s="31"/>
      <c r="WPO44" s="30"/>
      <c r="WPP44" s="31"/>
      <c r="WPQ44" s="30"/>
      <c r="WPR44" s="31"/>
      <c r="WPS44" s="30"/>
      <c r="WPT44" s="31"/>
      <c r="WPU44" s="30"/>
      <c r="WPV44" s="31"/>
      <c r="WPW44" s="30"/>
      <c r="WPX44" s="31"/>
      <c r="WPY44" s="30"/>
      <c r="WPZ44" s="31"/>
      <c r="WQA44" s="30"/>
      <c r="WQB44" s="31"/>
      <c r="WQC44" s="30"/>
      <c r="WQD44" s="31"/>
      <c r="WQE44" s="30"/>
      <c r="WQF44" s="31"/>
      <c r="WQG44" s="30"/>
      <c r="WQH44" s="31"/>
      <c r="WQI44" s="30"/>
      <c r="WQJ44" s="31"/>
      <c r="WQK44" s="30"/>
      <c r="WQL44" s="31"/>
      <c r="WQM44" s="30"/>
      <c r="WQN44" s="31"/>
      <c r="WQO44" s="30"/>
      <c r="WQP44" s="31"/>
      <c r="WQQ44" s="30"/>
      <c r="WQR44" s="31"/>
      <c r="WQS44" s="30"/>
      <c r="WQT44" s="31"/>
      <c r="WQU44" s="30"/>
      <c r="WQV44" s="31"/>
      <c r="WQW44" s="30"/>
      <c r="WQX44" s="31"/>
      <c r="WQY44" s="30"/>
      <c r="WQZ44" s="31"/>
      <c r="WRA44" s="30"/>
      <c r="WRB44" s="31"/>
      <c r="WRC44" s="30"/>
      <c r="WRD44" s="31"/>
      <c r="WRE44" s="30"/>
      <c r="WRF44" s="31"/>
      <c r="WRG44" s="30"/>
      <c r="WRH44" s="31"/>
      <c r="WRI44" s="30"/>
      <c r="WRJ44" s="31"/>
      <c r="WRK44" s="30"/>
      <c r="WRL44" s="31"/>
      <c r="WRM44" s="30"/>
      <c r="WRN44" s="31"/>
      <c r="WRO44" s="30"/>
      <c r="WRP44" s="31"/>
      <c r="WRQ44" s="30"/>
      <c r="WRR44" s="31"/>
      <c r="WRS44" s="30"/>
      <c r="WRT44" s="31"/>
      <c r="WRU44" s="30"/>
      <c r="WRV44" s="31"/>
      <c r="WRW44" s="30"/>
      <c r="WRX44" s="31"/>
      <c r="WRY44" s="30"/>
      <c r="WRZ44" s="31"/>
      <c r="WSA44" s="30"/>
      <c r="WSB44" s="31"/>
      <c r="WSC44" s="30"/>
      <c r="WSD44" s="31"/>
      <c r="WSE44" s="30"/>
      <c r="WSF44" s="31"/>
      <c r="WSG44" s="30"/>
      <c r="WSH44" s="31"/>
      <c r="WSI44" s="30"/>
      <c r="WSJ44" s="31"/>
      <c r="WSK44" s="30"/>
      <c r="WSL44" s="31"/>
      <c r="WSM44" s="30"/>
      <c r="WSN44" s="31"/>
      <c r="WSO44" s="30"/>
      <c r="WSP44" s="31"/>
      <c r="WSQ44" s="30"/>
      <c r="WSR44" s="31"/>
      <c r="WSS44" s="30"/>
      <c r="WST44" s="31"/>
      <c r="WSU44" s="30"/>
      <c r="WSV44" s="31"/>
      <c r="WSW44" s="30"/>
      <c r="WSX44" s="31"/>
      <c r="WSY44" s="30"/>
      <c r="WSZ44" s="31"/>
      <c r="WTA44" s="30"/>
      <c r="WTB44" s="31"/>
      <c r="WTC44" s="30"/>
      <c r="WTD44" s="31"/>
      <c r="WTE44" s="30"/>
      <c r="WTF44" s="31"/>
      <c r="WTG44" s="30"/>
      <c r="WTH44" s="31"/>
      <c r="WTI44" s="30"/>
      <c r="WTJ44" s="31"/>
      <c r="WTK44" s="30"/>
      <c r="WTL44" s="31"/>
      <c r="WTM44" s="30"/>
      <c r="WTN44" s="31"/>
      <c r="WTO44" s="30"/>
      <c r="WTP44" s="31"/>
      <c r="WTQ44" s="30"/>
      <c r="WTR44" s="31"/>
      <c r="WTS44" s="30"/>
      <c r="WTT44" s="31"/>
      <c r="WTU44" s="30"/>
      <c r="WTV44" s="31"/>
      <c r="WTW44" s="30"/>
      <c r="WTX44" s="31"/>
      <c r="WTY44" s="30"/>
      <c r="WTZ44" s="31"/>
      <c r="WUA44" s="30"/>
      <c r="WUB44" s="31"/>
      <c r="WUC44" s="30"/>
      <c r="WUD44" s="31"/>
      <c r="WUE44" s="30"/>
      <c r="WUF44" s="31"/>
      <c r="WUG44" s="30"/>
      <c r="WUH44" s="31"/>
      <c r="WUI44" s="30"/>
      <c r="WUJ44" s="31"/>
      <c r="WUK44" s="30"/>
      <c r="WUL44" s="31"/>
      <c r="WUM44" s="30"/>
      <c r="WUN44" s="31"/>
      <c r="WUO44" s="30"/>
      <c r="WUP44" s="31"/>
      <c r="WUQ44" s="30"/>
      <c r="WUR44" s="31"/>
      <c r="WUS44" s="30"/>
      <c r="WUT44" s="31"/>
      <c r="WUU44" s="30"/>
      <c r="WUV44" s="31"/>
      <c r="WUW44" s="30"/>
      <c r="WUX44" s="31"/>
      <c r="WUY44" s="30"/>
      <c r="WUZ44" s="31"/>
      <c r="WVA44" s="30"/>
      <c r="WVB44" s="31"/>
      <c r="WVC44" s="30"/>
      <c r="WVD44" s="31"/>
      <c r="WVE44" s="30"/>
      <c r="WVF44" s="31"/>
      <c r="WVG44" s="30"/>
      <c r="WVH44" s="31"/>
      <c r="WVI44" s="30"/>
      <c r="WVJ44" s="31"/>
      <c r="WVK44" s="30"/>
      <c r="WVL44" s="31"/>
      <c r="WVM44" s="30"/>
      <c r="WVN44" s="31"/>
      <c r="WVO44" s="30"/>
      <c r="WVP44" s="31"/>
      <c r="WVQ44" s="30"/>
      <c r="WVR44" s="31"/>
      <c r="WVS44" s="30"/>
      <c r="WVT44" s="31"/>
      <c r="WVU44" s="30"/>
      <c r="WVV44" s="31"/>
      <c r="WVW44" s="30"/>
      <c r="WVX44" s="31"/>
      <c r="WVY44" s="30"/>
      <c r="WVZ44" s="31"/>
      <c r="WWA44" s="30"/>
      <c r="WWB44" s="31"/>
      <c r="WWC44" s="30"/>
      <c r="WWD44" s="31"/>
      <c r="WWE44" s="30"/>
      <c r="WWF44" s="31"/>
      <c r="WWG44" s="30"/>
      <c r="WWH44" s="31"/>
      <c r="WWI44" s="30"/>
      <c r="WWJ44" s="31"/>
      <c r="WWK44" s="30"/>
      <c r="WWL44" s="31"/>
      <c r="WWM44" s="30"/>
      <c r="WWN44" s="31"/>
      <c r="WWO44" s="30"/>
      <c r="WWP44" s="31"/>
      <c r="WWQ44" s="30"/>
      <c r="WWR44" s="31"/>
      <c r="WWS44" s="30"/>
      <c r="WWT44" s="31"/>
      <c r="WWU44" s="30"/>
      <c r="WWV44" s="31"/>
      <c r="WWW44" s="30"/>
      <c r="WWX44" s="31"/>
      <c r="WWY44" s="30"/>
      <c r="WWZ44" s="31"/>
      <c r="WXA44" s="30"/>
      <c r="WXB44" s="31"/>
      <c r="WXC44" s="30"/>
      <c r="WXD44" s="31"/>
      <c r="WXE44" s="30"/>
      <c r="WXF44" s="31"/>
      <c r="WXG44" s="30"/>
      <c r="WXH44" s="31"/>
      <c r="WXI44" s="30"/>
      <c r="WXJ44" s="31"/>
      <c r="WXK44" s="30"/>
      <c r="WXL44" s="31"/>
      <c r="WXM44" s="30"/>
      <c r="WXN44" s="31"/>
      <c r="WXO44" s="30"/>
      <c r="WXP44" s="31"/>
      <c r="WXQ44" s="30"/>
      <c r="WXR44" s="31"/>
      <c r="WXS44" s="30"/>
      <c r="WXT44" s="31"/>
      <c r="WXU44" s="30"/>
      <c r="WXV44" s="31"/>
      <c r="WXW44" s="30"/>
      <c r="WXX44" s="31"/>
      <c r="WXY44" s="30"/>
      <c r="WXZ44" s="31"/>
      <c r="WYA44" s="30"/>
      <c r="WYB44" s="31"/>
      <c r="WYC44" s="30"/>
      <c r="WYD44" s="31"/>
      <c r="WYE44" s="30"/>
      <c r="WYF44" s="31"/>
      <c r="WYG44" s="30"/>
      <c r="WYH44" s="31"/>
      <c r="WYI44" s="30"/>
      <c r="WYJ44" s="31"/>
      <c r="WYK44" s="30"/>
      <c r="WYL44" s="31"/>
      <c r="WYM44" s="30"/>
      <c r="WYN44" s="31"/>
      <c r="WYO44" s="30"/>
      <c r="WYP44" s="31"/>
      <c r="WYQ44" s="30"/>
      <c r="WYR44" s="31"/>
      <c r="WYS44" s="30"/>
      <c r="WYT44" s="31"/>
      <c r="WYU44" s="30"/>
      <c r="WYV44" s="31"/>
      <c r="WYW44" s="30"/>
      <c r="WYX44" s="31"/>
      <c r="WYY44" s="30"/>
      <c r="WYZ44" s="31"/>
      <c r="WZA44" s="30"/>
      <c r="WZB44" s="31"/>
      <c r="WZC44" s="30"/>
      <c r="WZD44" s="31"/>
      <c r="WZE44" s="30"/>
      <c r="WZF44" s="31"/>
      <c r="WZG44" s="30"/>
      <c r="WZH44" s="31"/>
      <c r="WZI44" s="30"/>
      <c r="WZJ44" s="31"/>
      <c r="WZK44" s="30"/>
      <c r="WZL44" s="31"/>
      <c r="WZM44" s="30"/>
      <c r="WZN44" s="31"/>
      <c r="WZO44" s="30"/>
      <c r="WZP44" s="31"/>
      <c r="WZQ44" s="30"/>
      <c r="WZR44" s="31"/>
      <c r="WZS44" s="30"/>
      <c r="WZT44" s="31"/>
      <c r="WZU44" s="30"/>
      <c r="WZV44" s="31"/>
      <c r="WZW44" s="30"/>
      <c r="WZX44" s="31"/>
      <c r="WZY44" s="30"/>
      <c r="WZZ44" s="31"/>
      <c r="XAA44" s="30"/>
      <c r="XAB44" s="31"/>
      <c r="XAC44" s="30"/>
      <c r="XAD44" s="31"/>
      <c r="XAE44" s="30"/>
      <c r="XAF44" s="31"/>
      <c r="XAG44" s="30"/>
      <c r="XAH44" s="31"/>
      <c r="XAI44" s="30"/>
      <c r="XAJ44" s="31"/>
      <c r="XAK44" s="30"/>
      <c r="XAL44" s="31"/>
      <c r="XAM44" s="30"/>
      <c r="XAN44" s="31"/>
      <c r="XAO44" s="30"/>
      <c r="XAP44" s="31"/>
      <c r="XAQ44" s="30"/>
      <c r="XAR44" s="31"/>
      <c r="XAS44" s="30"/>
      <c r="XAT44" s="31"/>
      <c r="XAU44" s="30"/>
      <c r="XAV44" s="31"/>
      <c r="XAW44" s="30"/>
      <c r="XAX44" s="31"/>
      <c r="XAY44" s="30"/>
      <c r="XAZ44" s="31"/>
      <c r="XBA44" s="30"/>
      <c r="XBB44" s="31"/>
      <c r="XBC44" s="30"/>
      <c r="XBD44" s="31"/>
      <c r="XBE44" s="30"/>
      <c r="XBF44" s="31"/>
      <c r="XBG44" s="30"/>
      <c r="XBH44" s="31"/>
      <c r="XBI44" s="30"/>
      <c r="XBJ44" s="31"/>
      <c r="XBK44" s="30"/>
      <c r="XBL44" s="31"/>
      <c r="XBM44" s="30"/>
      <c r="XBN44" s="31"/>
      <c r="XBO44" s="30"/>
      <c r="XBP44" s="31"/>
      <c r="XBQ44" s="30"/>
      <c r="XBR44" s="31"/>
      <c r="XBS44" s="30"/>
      <c r="XBT44" s="31"/>
      <c r="XBU44" s="30"/>
      <c r="XBV44" s="31"/>
      <c r="XBW44" s="30"/>
      <c r="XBX44" s="31"/>
      <c r="XBY44" s="30"/>
      <c r="XBZ44" s="31"/>
      <c r="XCA44" s="30"/>
      <c r="XCB44" s="31"/>
      <c r="XCC44" s="30"/>
      <c r="XCD44" s="31"/>
      <c r="XCE44" s="30"/>
      <c r="XCF44" s="31"/>
      <c r="XCG44" s="30"/>
      <c r="XCH44" s="31"/>
      <c r="XCI44" s="30"/>
      <c r="XCJ44" s="31"/>
      <c r="XCK44" s="30"/>
      <c r="XCL44" s="31"/>
      <c r="XCM44" s="30"/>
      <c r="XCN44" s="31"/>
      <c r="XCO44" s="30"/>
      <c r="XCP44" s="31"/>
      <c r="XCQ44" s="30"/>
      <c r="XCR44" s="31"/>
      <c r="XCS44" s="30"/>
      <c r="XCT44" s="31"/>
      <c r="XCU44" s="30"/>
      <c r="XCV44" s="31"/>
      <c r="XCW44" s="30"/>
      <c r="XCX44" s="31"/>
      <c r="XCY44" s="30"/>
      <c r="XCZ44" s="31"/>
      <c r="XDA44" s="30"/>
      <c r="XDB44" s="31"/>
      <c r="XDC44" s="30"/>
      <c r="XDD44" s="31"/>
      <c r="XDE44" s="30"/>
      <c r="XDF44" s="31"/>
      <c r="XDG44" s="30"/>
      <c r="XDH44" s="31"/>
      <c r="XDI44" s="30"/>
      <c r="XDJ44" s="31"/>
      <c r="XDK44" s="30"/>
      <c r="XDL44" s="31"/>
      <c r="XDM44" s="30"/>
      <c r="XDN44" s="31"/>
      <c r="XDO44" s="30"/>
      <c r="XDP44" s="31"/>
      <c r="XDQ44" s="30"/>
      <c r="XDR44" s="31"/>
      <c r="XDS44" s="30"/>
      <c r="XDT44" s="31"/>
      <c r="XDU44" s="30"/>
      <c r="XDV44" s="31"/>
      <c r="XDW44" s="30"/>
      <c r="XDX44" s="31"/>
      <c r="XDY44" s="30"/>
      <c r="XDZ44" s="31"/>
      <c r="XEA44" s="30"/>
      <c r="XEB44" s="31"/>
      <c r="XEC44" s="30"/>
      <c r="XED44" s="31"/>
      <c r="XEE44" s="30"/>
      <c r="XEF44" s="31"/>
      <c r="XEG44" s="30"/>
      <c r="XEH44" s="31"/>
      <c r="XEI44" s="30"/>
      <c r="XEJ44" s="31"/>
      <c r="XEK44" s="30"/>
      <c r="XEL44" s="31"/>
      <c r="XEM44" s="30"/>
      <c r="XEN44" s="31"/>
      <c r="XEO44" s="30"/>
      <c r="XEP44" s="31"/>
      <c r="XEQ44" s="30"/>
      <c r="XER44" s="31"/>
      <c r="XES44" s="30"/>
      <c r="XET44" s="31"/>
      <c r="XEU44" s="30"/>
      <c r="XEV44" s="31"/>
      <c r="XEW44" s="30"/>
      <c r="XEX44" s="31"/>
      <c r="XEY44" s="30"/>
      <c r="XEZ44" s="31"/>
      <c r="XFA44" s="30"/>
      <c r="XFB44" s="31"/>
      <c r="XFC44" s="30"/>
    </row>
    <row r="45" spans="2:16383" s="28" customFormat="1" ht="17" customHeight="1" thickBot="1">
      <c r="B45" s="34"/>
      <c r="C45" s="34" t="s">
        <v>10</v>
      </c>
      <c r="D45" s="34">
        <f>D40/D42</f>
        <v>0.96593186372745488</v>
      </c>
      <c r="E45" s="34"/>
      <c r="F45" s="34"/>
      <c r="G45" s="211"/>
      <c r="H45" s="211"/>
      <c r="I45" s="34"/>
      <c r="J45" s="31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1"/>
      <c r="AA45" s="30"/>
      <c r="AB45" s="31"/>
      <c r="AC45" s="30"/>
      <c r="AD45" s="31"/>
      <c r="AE45" s="30"/>
      <c r="AF45" s="31"/>
      <c r="AG45" s="30"/>
      <c r="AH45" s="31"/>
      <c r="AI45" s="30"/>
      <c r="AJ45" s="31"/>
      <c r="AK45" s="30"/>
      <c r="AL45" s="31"/>
      <c r="AM45" s="30"/>
      <c r="AN45" s="31"/>
      <c r="AO45" s="30"/>
      <c r="AP45" s="31"/>
      <c r="AQ45" s="30"/>
      <c r="AR45" s="31"/>
      <c r="AS45" s="30"/>
      <c r="AT45" s="31"/>
      <c r="AU45" s="30"/>
      <c r="AV45" s="31"/>
      <c r="AW45" s="30"/>
      <c r="AX45" s="31"/>
      <c r="AY45" s="30"/>
      <c r="AZ45" s="31"/>
      <c r="BA45" s="30"/>
      <c r="BB45" s="31"/>
      <c r="BC45" s="30"/>
      <c r="BD45" s="31"/>
      <c r="BE45" s="30"/>
      <c r="BF45" s="31"/>
      <c r="BG45" s="30"/>
      <c r="BH45" s="31"/>
      <c r="BI45" s="30"/>
      <c r="BJ45" s="31"/>
      <c r="BK45" s="30"/>
      <c r="BL45" s="31"/>
      <c r="BM45" s="30"/>
      <c r="BN45" s="31"/>
      <c r="BO45" s="30"/>
      <c r="BP45" s="31"/>
      <c r="BQ45" s="30"/>
      <c r="BR45" s="31"/>
      <c r="BS45" s="30"/>
      <c r="BT45" s="31"/>
      <c r="BU45" s="30"/>
      <c r="BV45" s="31"/>
      <c r="BW45" s="30"/>
      <c r="BX45" s="31"/>
      <c r="BY45" s="30"/>
      <c r="BZ45" s="31"/>
      <c r="CA45" s="30"/>
      <c r="CB45" s="31"/>
      <c r="CC45" s="30"/>
      <c r="CD45" s="31"/>
      <c r="CE45" s="30"/>
      <c r="CF45" s="31"/>
      <c r="CG45" s="30"/>
      <c r="CH45" s="31"/>
      <c r="CI45" s="30"/>
      <c r="CJ45" s="31"/>
      <c r="CK45" s="30"/>
      <c r="CL45" s="31"/>
      <c r="CM45" s="30"/>
      <c r="CN45" s="31"/>
      <c r="CO45" s="30"/>
      <c r="CP45" s="31"/>
      <c r="CQ45" s="30"/>
      <c r="CR45" s="31"/>
      <c r="CS45" s="30"/>
      <c r="CT45" s="31"/>
      <c r="CU45" s="30"/>
      <c r="CV45" s="31"/>
      <c r="CW45" s="30"/>
      <c r="CX45" s="31"/>
      <c r="CY45" s="30"/>
      <c r="CZ45" s="31"/>
      <c r="DA45" s="30"/>
      <c r="DB45" s="31"/>
      <c r="DC45" s="30"/>
      <c r="DD45" s="31"/>
      <c r="DE45" s="30"/>
      <c r="DF45" s="31"/>
      <c r="DG45" s="30"/>
      <c r="DH45" s="31"/>
      <c r="DI45" s="30"/>
      <c r="DJ45" s="31"/>
      <c r="DK45" s="30"/>
      <c r="DL45" s="31"/>
      <c r="DM45" s="30"/>
      <c r="DN45" s="31"/>
      <c r="DO45" s="30"/>
      <c r="DP45" s="31"/>
      <c r="DQ45" s="30"/>
      <c r="DR45" s="31"/>
      <c r="DS45" s="30"/>
      <c r="DT45" s="31"/>
      <c r="DU45" s="30"/>
      <c r="DV45" s="31"/>
      <c r="DW45" s="30"/>
      <c r="DX45" s="31"/>
      <c r="DY45" s="30"/>
      <c r="DZ45" s="31"/>
      <c r="EA45" s="30"/>
      <c r="EB45" s="31"/>
      <c r="EC45" s="30"/>
      <c r="ED45" s="31"/>
      <c r="EE45" s="30"/>
      <c r="EF45" s="31"/>
      <c r="EG45" s="30"/>
      <c r="EH45" s="31"/>
      <c r="EI45" s="30"/>
      <c r="EJ45" s="31"/>
      <c r="EK45" s="30"/>
      <c r="EL45" s="31"/>
      <c r="EM45" s="30"/>
      <c r="EN45" s="31"/>
      <c r="EO45" s="30"/>
      <c r="EP45" s="31"/>
      <c r="EQ45" s="30"/>
      <c r="ER45" s="31"/>
      <c r="ES45" s="30"/>
      <c r="ET45" s="31"/>
      <c r="EU45" s="30"/>
      <c r="EV45" s="31"/>
      <c r="EW45" s="30"/>
      <c r="EX45" s="31"/>
      <c r="EY45" s="30"/>
      <c r="EZ45" s="31"/>
      <c r="FA45" s="30"/>
      <c r="FB45" s="31"/>
      <c r="FC45" s="30"/>
      <c r="FD45" s="31"/>
      <c r="FE45" s="30"/>
      <c r="FF45" s="31"/>
      <c r="FG45" s="30"/>
      <c r="FH45" s="31"/>
      <c r="FI45" s="30"/>
      <c r="FJ45" s="31"/>
      <c r="FK45" s="30"/>
      <c r="FL45" s="31"/>
      <c r="FM45" s="30"/>
      <c r="FN45" s="31"/>
      <c r="FO45" s="30"/>
      <c r="FP45" s="31"/>
      <c r="FQ45" s="30"/>
      <c r="FR45" s="31"/>
      <c r="FS45" s="30"/>
      <c r="FT45" s="31"/>
      <c r="FU45" s="30"/>
      <c r="FV45" s="31"/>
      <c r="FW45" s="30"/>
      <c r="FX45" s="31"/>
      <c r="FY45" s="30"/>
      <c r="FZ45" s="31"/>
      <c r="GA45" s="30"/>
      <c r="GB45" s="31"/>
      <c r="GC45" s="30"/>
      <c r="GD45" s="31"/>
      <c r="GE45" s="30"/>
      <c r="GF45" s="31"/>
      <c r="GG45" s="30"/>
      <c r="GH45" s="31"/>
      <c r="GI45" s="30"/>
      <c r="GJ45" s="31"/>
      <c r="GK45" s="30"/>
      <c r="GL45" s="31"/>
      <c r="GM45" s="30"/>
      <c r="GN45" s="31"/>
      <c r="GO45" s="30"/>
      <c r="GP45" s="31"/>
      <c r="GQ45" s="30"/>
      <c r="GR45" s="31"/>
      <c r="GS45" s="30"/>
      <c r="GT45" s="31"/>
      <c r="GU45" s="30"/>
      <c r="GV45" s="31"/>
      <c r="GW45" s="30"/>
      <c r="GX45" s="31"/>
      <c r="GY45" s="30"/>
      <c r="GZ45" s="31"/>
      <c r="HA45" s="30"/>
      <c r="HB45" s="31"/>
      <c r="HC45" s="30"/>
      <c r="HD45" s="31"/>
      <c r="HE45" s="30"/>
      <c r="HF45" s="31"/>
      <c r="HG45" s="30"/>
      <c r="HH45" s="31"/>
      <c r="HI45" s="30"/>
      <c r="HJ45" s="31"/>
      <c r="HK45" s="30"/>
      <c r="HL45" s="31"/>
      <c r="HM45" s="30"/>
      <c r="HN45" s="31"/>
      <c r="HO45" s="30"/>
      <c r="HP45" s="31"/>
      <c r="HQ45" s="30"/>
      <c r="HR45" s="31"/>
      <c r="HS45" s="30"/>
      <c r="HT45" s="31"/>
      <c r="HU45" s="30"/>
      <c r="HV45" s="31"/>
      <c r="HW45" s="30"/>
      <c r="HX45" s="31"/>
      <c r="HY45" s="30"/>
      <c r="HZ45" s="31"/>
      <c r="IA45" s="30"/>
      <c r="IB45" s="31"/>
      <c r="IC45" s="30"/>
      <c r="ID45" s="31"/>
      <c r="IE45" s="30"/>
      <c r="IF45" s="31"/>
      <c r="IG45" s="30"/>
      <c r="IH45" s="31"/>
      <c r="II45" s="30"/>
      <c r="IJ45" s="31"/>
      <c r="IK45" s="30"/>
      <c r="IL45" s="31"/>
      <c r="IM45" s="30"/>
      <c r="IN45" s="31"/>
      <c r="IO45" s="30"/>
      <c r="IP45" s="31"/>
      <c r="IQ45" s="30"/>
      <c r="IR45" s="31"/>
      <c r="IS45" s="30"/>
      <c r="IT45" s="31"/>
      <c r="IU45" s="30"/>
      <c r="IV45" s="31"/>
      <c r="IW45" s="30"/>
      <c r="IX45" s="31"/>
      <c r="IY45" s="30"/>
      <c r="IZ45" s="31"/>
      <c r="JA45" s="30"/>
      <c r="JB45" s="31"/>
      <c r="JC45" s="30"/>
      <c r="JD45" s="31"/>
      <c r="JE45" s="30"/>
      <c r="JF45" s="31"/>
      <c r="JG45" s="30"/>
      <c r="JH45" s="31"/>
      <c r="JI45" s="30"/>
      <c r="JJ45" s="31"/>
      <c r="JK45" s="30"/>
      <c r="JL45" s="31"/>
      <c r="JM45" s="30"/>
      <c r="JN45" s="31"/>
      <c r="JO45" s="30"/>
      <c r="JP45" s="31"/>
      <c r="JQ45" s="30"/>
      <c r="JR45" s="31"/>
      <c r="JS45" s="30"/>
      <c r="JT45" s="31"/>
      <c r="JU45" s="30"/>
      <c r="JV45" s="31"/>
      <c r="JW45" s="30"/>
      <c r="JX45" s="31"/>
      <c r="JY45" s="30"/>
      <c r="JZ45" s="31"/>
      <c r="KA45" s="30"/>
      <c r="KB45" s="31"/>
      <c r="KC45" s="30"/>
      <c r="KD45" s="31"/>
      <c r="KE45" s="30"/>
      <c r="KF45" s="31"/>
      <c r="KG45" s="30"/>
      <c r="KH45" s="31"/>
      <c r="KI45" s="30"/>
      <c r="KJ45" s="31"/>
      <c r="KK45" s="30"/>
      <c r="KL45" s="31"/>
      <c r="KM45" s="30"/>
      <c r="KN45" s="31"/>
      <c r="KO45" s="30"/>
      <c r="KP45" s="31"/>
      <c r="KQ45" s="30"/>
      <c r="KR45" s="31"/>
      <c r="KS45" s="30"/>
      <c r="KT45" s="31"/>
      <c r="KU45" s="30"/>
      <c r="KV45" s="31"/>
      <c r="KW45" s="30"/>
      <c r="KX45" s="31"/>
      <c r="KY45" s="30"/>
      <c r="KZ45" s="31"/>
      <c r="LA45" s="30"/>
      <c r="LB45" s="31"/>
      <c r="LC45" s="30"/>
      <c r="LD45" s="31"/>
      <c r="LE45" s="30"/>
      <c r="LF45" s="31"/>
      <c r="LG45" s="30"/>
      <c r="LH45" s="31"/>
      <c r="LI45" s="30"/>
      <c r="LJ45" s="31"/>
      <c r="LK45" s="30"/>
      <c r="LL45" s="31"/>
      <c r="LM45" s="30"/>
      <c r="LN45" s="31"/>
      <c r="LO45" s="30"/>
      <c r="LP45" s="31"/>
      <c r="LQ45" s="30"/>
      <c r="LR45" s="31"/>
      <c r="LS45" s="30"/>
      <c r="LT45" s="31"/>
      <c r="LU45" s="30"/>
      <c r="LV45" s="31"/>
      <c r="LW45" s="30"/>
      <c r="LX45" s="31"/>
      <c r="LY45" s="30"/>
      <c r="LZ45" s="31"/>
      <c r="MA45" s="30"/>
      <c r="MB45" s="31"/>
      <c r="MC45" s="30"/>
      <c r="MD45" s="31"/>
      <c r="ME45" s="30"/>
      <c r="MF45" s="31"/>
      <c r="MG45" s="30"/>
      <c r="MH45" s="31"/>
      <c r="MI45" s="30"/>
      <c r="MJ45" s="31"/>
      <c r="MK45" s="30"/>
      <c r="ML45" s="31"/>
      <c r="MM45" s="30"/>
      <c r="MN45" s="31"/>
      <c r="MO45" s="30"/>
      <c r="MP45" s="31"/>
      <c r="MQ45" s="30"/>
      <c r="MR45" s="31"/>
      <c r="MS45" s="30"/>
      <c r="MT45" s="31"/>
      <c r="MU45" s="30"/>
      <c r="MV45" s="31"/>
      <c r="MW45" s="30"/>
      <c r="MX45" s="31"/>
      <c r="MY45" s="30"/>
      <c r="MZ45" s="31"/>
      <c r="NA45" s="30"/>
      <c r="NB45" s="31"/>
      <c r="NC45" s="30"/>
      <c r="ND45" s="31"/>
      <c r="NE45" s="30"/>
      <c r="NF45" s="31"/>
      <c r="NG45" s="30"/>
      <c r="NH45" s="31"/>
      <c r="NI45" s="30"/>
      <c r="NJ45" s="31"/>
      <c r="NK45" s="30"/>
      <c r="NL45" s="31"/>
      <c r="NM45" s="30"/>
      <c r="NN45" s="31"/>
      <c r="NO45" s="30"/>
      <c r="NP45" s="31"/>
      <c r="NQ45" s="30"/>
      <c r="NR45" s="31"/>
      <c r="NS45" s="30"/>
      <c r="NT45" s="31"/>
      <c r="NU45" s="30"/>
      <c r="NV45" s="31"/>
      <c r="NW45" s="30"/>
      <c r="NX45" s="31"/>
      <c r="NY45" s="30"/>
      <c r="NZ45" s="31"/>
      <c r="OA45" s="30"/>
      <c r="OB45" s="31"/>
      <c r="OC45" s="30"/>
      <c r="OD45" s="31"/>
      <c r="OE45" s="30"/>
      <c r="OF45" s="31"/>
      <c r="OG45" s="30"/>
      <c r="OH45" s="31"/>
      <c r="OI45" s="30"/>
      <c r="OJ45" s="31"/>
      <c r="OK45" s="30"/>
      <c r="OL45" s="31"/>
      <c r="OM45" s="30"/>
      <c r="ON45" s="31"/>
      <c r="OO45" s="30"/>
      <c r="OP45" s="31"/>
      <c r="OQ45" s="30"/>
      <c r="OR45" s="31"/>
      <c r="OS45" s="30"/>
      <c r="OT45" s="31"/>
      <c r="OU45" s="30"/>
      <c r="OV45" s="31"/>
      <c r="OW45" s="30"/>
      <c r="OX45" s="31"/>
      <c r="OY45" s="30"/>
      <c r="OZ45" s="31"/>
      <c r="PA45" s="30"/>
      <c r="PB45" s="31"/>
      <c r="PC45" s="30"/>
      <c r="PD45" s="31"/>
      <c r="PE45" s="30"/>
      <c r="PF45" s="31"/>
      <c r="PG45" s="30"/>
      <c r="PH45" s="31"/>
      <c r="PI45" s="30"/>
      <c r="PJ45" s="31"/>
      <c r="PK45" s="30"/>
      <c r="PL45" s="31"/>
      <c r="PM45" s="30"/>
      <c r="PN45" s="31"/>
      <c r="PO45" s="30"/>
      <c r="PP45" s="31"/>
      <c r="PQ45" s="30"/>
      <c r="PR45" s="31"/>
      <c r="PS45" s="30"/>
      <c r="PT45" s="31"/>
      <c r="PU45" s="30"/>
      <c r="PV45" s="31"/>
      <c r="PW45" s="30"/>
      <c r="PX45" s="31"/>
      <c r="PY45" s="30"/>
      <c r="PZ45" s="31"/>
      <c r="QA45" s="30"/>
      <c r="QB45" s="31"/>
      <c r="QC45" s="30"/>
      <c r="QD45" s="31"/>
      <c r="QE45" s="30"/>
      <c r="QF45" s="31"/>
      <c r="QG45" s="30"/>
      <c r="QH45" s="31"/>
      <c r="QI45" s="30"/>
      <c r="QJ45" s="31"/>
      <c r="QK45" s="30"/>
      <c r="QL45" s="31"/>
      <c r="QM45" s="30"/>
      <c r="QN45" s="31"/>
      <c r="QO45" s="30"/>
      <c r="QP45" s="31"/>
      <c r="QQ45" s="30"/>
      <c r="QR45" s="31"/>
      <c r="QS45" s="30"/>
      <c r="QT45" s="31"/>
      <c r="QU45" s="30"/>
      <c r="QV45" s="31"/>
      <c r="QW45" s="30"/>
      <c r="QX45" s="31"/>
      <c r="QY45" s="30"/>
      <c r="QZ45" s="31"/>
      <c r="RA45" s="30"/>
      <c r="RB45" s="31"/>
      <c r="RC45" s="30"/>
      <c r="RD45" s="31"/>
      <c r="RE45" s="30"/>
      <c r="RF45" s="31"/>
      <c r="RG45" s="30"/>
      <c r="RH45" s="31"/>
      <c r="RI45" s="30"/>
      <c r="RJ45" s="31"/>
      <c r="RK45" s="30"/>
      <c r="RL45" s="31"/>
      <c r="RM45" s="30"/>
      <c r="RN45" s="31"/>
      <c r="RO45" s="30"/>
      <c r="RP45" s="31"/>
      <c r="RQ45" s="30"/>
      <c r="RR45" s="31"/>
      <c r="RS45" s="30"/>
      <c r="RT45" s="31"/>
      <c r="RU45" s="30"/>
      <c r="RV45" s="31"/>
      <c r="RW45" s="30"/>
      <c r="RX45" s="31"/>
      <c r="RY45" s="30"/>
      <c r="RZ45" s="31"/>
      <c r="SA45" s="30"/>
      <c r="SB45" s="31"/>
      <c r="SC45" s="30"/>
      <c r="SD45" s="31"/>
      <c r="SE45" s="30"/>
      <c r="SF45" s="31"/>
      <c r="SG45" s="30"/>
      <c r="SH45" s="31"/>
      <c r="SI45" s="30"/>
      <c r="SJ45" s="31"/>
      <c r="SK45" s="30"/>
      <c r="SL45" s="31"/>
      <c r="SM45" s="30"/>
      <c r="SN45" s="31"/>
      <c r="SO45" s="30"/>
      <c r="SP45" s="31"/>
      <c r="SQ45" s="30"/>
      <c r="SR45" s="31"/>
      <c r="SS45" s="30"/>
      <c r="ST45" s="31"/>
      <c r="SU45" s="30"/>
      <c r="SV45" s="31"/>
      <c r="SW45" s="30"/>
      <c r="SX45" s="31"/>
      <c r="SY45" s="30"/>
      <c r="SZ45" s="31"/>
      <c r="TA45" s="30"/>
      <c r="TB45" s="31"/>
      <c r="TC45" s="30"/>
      <c r="TD45" s="31"/>
      <c r="TE45" s="30"/>
      <c r="TF45" s="31"/>
      <c r="TG45" s="30"/>
      <c r="TH45" s="31"/>
      <c r="TI45" s="30"/>
      <c r="TJ45" s="31"/>
      <c r="TK45" s="30"/>
      <c r="TL45" s="31"/>
      <c r="TM45" s="30"/>
      <c r="TN45" s="31"/>
      <c r="TO45" s="30"/>
      <c r="TP45" s="31"/>
      <c r="TQ45" s="30"/>
      <c r="TR45" s="31"/>
      <c r="TS45" s="30"/>
      <c r="TT45" s="31"/>
      <c r="TU45" s="30"/>
      <c r="TV45" s="31"/>
      <c r="TW45" s="30"/>
      <c r="TX45" s="31"/>
      <c r="TY45" s="30"/>
      <c r="TZ45" s="31"/>
      <c r="UA45" s="30"/>
      <c r="UB45" s="31"/>
      <c r="UC45" s="30"/>
      <c r="UD45" s="31"/>
      <c r="UE45" s="30"/>
      <c r="UF45" s="31"/>
      <c r="UG45" s="30"/>
      <c r="UH45" s="31"/>
      <c r="UI45" s="30"/>
      <c r="UJ45" s="31"/>
      <c r="UK45" s="30"/>
      <c r="UL45" s="31"/>
      <c r="UM45" s="30"/>
      <c r="UN45" s="31"/>
      <c r="UO45" s="30"/>
      <c r="UP45" s="31"/>
      <c r="UQ45" s="30"/>
      <c r="UR45" s="31"/>
      <c r="US45" s="30"/>
      <c r="UT45" s="31"/>
      <c r="UU45" s="30"/>
      <c r="UV45" s="31"/>
      <c r="UW45" s="30"/>
      <c r="UX45" s="31"/>
      <c r="UY45" s="30"/>
      <c r="UZ45" s="31"/>
      <c r="VA45" s="30"/>
      <c r="VB45" s="31"/>
      <c r="VC45" s="30"/>
      <c r="VD45" s="31"/>
      <c r="VE45" s="30"/>
      <c r="VF45" s="31"/>
      <c r="VG45" s="30"/>
      <c r="VH45" s="31"/>
      <c r="VI45" s="30"/>
      <c r="VJ45" s="31"/>
      <c r="VK45" s="30"/>
      <c r="VL45" s="31"/>
      <c r="VM45" s="30"/>
      <c r="VN45" s="31"/>
      <c r="VO45" s="30"/>
      <c r="VP45" s="31"/>
      <c r="VQ45" s="30"/>
      <c r="VR45" s="31"/>
      <c r="VS45" s="30"/>
      <c r="VT45" s="31"/>
      <c r="VU45" s="30"/>
      <c r="VV45" s="31"/>
      <c r="VW45" s="30"/>
      <c r="VX45" s="31"/>
      <c r="VY45" s="30"/>
      <c r="VZ45" s="31"/>
      <c r="WA45" s="30"/>
      <c r="WB45" s="31"/>
      <c r="WC45" s="30"/>
      <c r="WD45" s="31"/>
      <c r="WE45" s="30"/>
      <c r="WF45" s="31"/>
      <c r="WG45" s="30"/>
      <c r="WH45" s="31"/>
      <c r="WI45" s="30"/>
      <c r="WJ45" s="31"/>
      <c r="WK45" s="30"/>
      <c r="WL45" s="31"/>
      <c r="WM45" s="30"/>
      <c r="WN45" s="31"/>
      <c r="WO45" s="30"/>
      <c r="WP45" s="31"/>
      <c r="WQ45" s="30"/>
      <c r="WR45" s="31"/>
      <c r="WS45" s="30"/>
      <c r="WT45" s="31"/>
      <c r="WU45" s="30"/>
      <c r="WV45" s="31"/>
      <c r="WW45" s="30"/>
      <c r="WX45" s="31"/>
      <c r="WY45" s="30"/>
      <c r="WZ45" s="31"/>
      <c r="XA45" s="30"/>
      <c r="XB45" s="31"/>
      <c r="XC45" s="30"/>
      <c r="XD45" s="31"/>
      <c r="XE45" s="30"/>
      <c r="XF45" s="31"/>
      <c r="XG45" s="30"/>
      <c r="XH45" s="31"/>
      <c r="XI45" s="30"/>
      <c r="XJ45" s="31"/>
      <c r="XK45" s="30"/>
      <c r="XL45" s="31"/>
      <c r="XM45" s="30"/>
      <c r="XN45" s="31"/>
      <c r="XO45" s="30"/>
      <c r="XP45" s="31"/>
      <c r="XQ45" s="30"/>
      <c r="XR45" s="31"/>
      <c r="XS45" s="30"/>
      <c r="XT45" s="31"/>
      <c r="XU45" s="30"/>
      <c r="XV45" s="31"/>
      <c r="XW45" s="30"/>
      <c r="XX45" s="31"/>
      <c r="XY45" s="30"/>
      <c r="XZ45" s="31"/>
      <c r="YA45" s="30"/>
      <c r="YB45" s="31"/>
      <c r="YC45" s="30"/>
      <c r="YD45" s="31"/>
      <c r="YE45" s="30"/>
      <c r="YF45" s="31"/>
      <c r="YG45" s="30"/>
      <c r="YH45" s="31"/>
      <c r="YI45" s="30"/>
      <c r="YJ45" s="31"/>
      <c r="YK45" s="30"/>
      <c r="YL45" s="31"/>
      <c r="YM45" s="30"/>
      <c r="YN45" s="31"/>
      <c r="YO45" s="30"/>
      <c r="YP45" s="31"/>
      <c r="YQ45" s="30"/>
      <c r="YR45" s="31"/>
      <c r="YS45" s="30"/>
      <c r="YT45" s="31"/>
      <c r="YU45" s="30"/>
      <c r="YV45" s="31"/>
      <c r="YW45" s="30"/>
      <c r="YX45" s="31"/>
      <c r="YY45" s="30"/>
      <c r="YZ45" s="31"/>
      <c r="ZA45" s="30"/>
      <c r="ZB45" s="31"/>
      <c r="ZC45" s="30"/>
      <c r="ZD45" s="31"/>
      <c r="ZE45" s="30"/>
      <c r="ZF45" s="31"/>
      <c r="ZG45" s="30"/>
      <c r="ZH45" s="31"/>
      <c r="ZI45" s="30"/>
      <c r="ZJ45" s="31"/>
      <c r="ZK45" s="30"/>
      <c r="ZL45" s="31"/>
      <c r="ZM45" s="30"/>
      <c r="ZN45" s="31"/>
      <c r="ZO45" s="30"/>
      <c r="ZP45" s="31"/>
      <c r="ZQ45" s="30"/>
      <c r="ZR45" s="31"/>
      <c r="ZS45" s="30"/>
      <c r="ZT45" s="31"/>
      <c r="ZU45" s="30"/>
      <c r="ZV45" s="31"/>
      <c r="ZW45" s="30"/>
      <c r="ZX45" s="31"/>
      <c r="ZY45" s="30"/>
      <c r="ZZ45" s="31"/>
      <c r="AAA45" s="30"/>
      <c r="AAB45" s="31"/>
      <c r="AAC45" s="30"/>
      <c r="AAD45" s="31"/>
      <c r="AAE45" s="30"/>
      <c r="AAF45" s="31"/>
      <c r="AAG45" s="30"/>
      <c r="AAH45" s="31"/>
      <c r="AAI45" s="30"/>
      <c r="AAJ45" s="31"/>
      <c r="AAK45" s="30"/>
      <c r="AAL45" s="31"/>
      <c r="AAM45" s="30"/>
      <c r="AAN45" s="31"/>
      <c r="AAO45" s="30"/>
      <c r="AAP45" s="31"/>
      <c r="AAQ45" s="30"/>
      <c r="AAR45" s="31"/>
      <c r="AAS45" s="30"/>
      <c r="AAT45" s="31"/>
      <c r="AAU45" s="30"/>
      <c r="AAV45" s="31"/>
      <c r="AAW45" s="30"/>
      <c r="AAX45" s="31"/>
      <c r="AAY45" s="30"/>
      <c r="AAZ45" s="31"/>
      <c r="ABA45" s="30"/>
      <c r="ABB45" s="31"/>
      <c r="ABC45" s="30"/>
      <c r="ABD45" s="31"/>
      <c r="ABE45" s="30"/>
      <c r="ABF45" s="31"/>
      <c r="ABG45" s="30"/>
      <c r="ABH45" s="31"/>
      <c r="ABI45" s="30"/>
      <c r="ABJ45" s="31"/>
      <c r="ABK45" s="30"/>
      <c r="ABL45" s="31"/>
      <c r="ABM45" s="30"/>
      <c r="ABN45" s="31"/>
      <c r="ABO45" s="30"/>
      <c r="ABP45" s="31"/>
      <c r="ABQ45" s="30"/>
      <c r="ABR45" s="31"/>
      <c r="ABS45" s="30"/>
      <c r="ABT45" s="31"/>
      <c r="ABU45" s="30"/>
      <c r="ABV45" s="31"/>
      <c r="ABW45" s="30"/>
      <c r="ABX45" s="31"/>
      <c r="ABY45" s="30"/>
      <c r="ABZ45" s="31"/>
      <c r="ACA45" s="30"/>
      <c r="ACB45" s="31"/>
      <c r="ACC45" s="30"/>
      <c r="ACD45" s="31"/>
      <c r="ACE45" s="30"/>
      <c r="ACF45" s="31"/>
      <c r="ACG45" s="30"/>
      <c r="ACH45" s="31"/>
      <c r="ACI45" s="30"/>
      <c r="ACJ45" s="31"/>
      <c r="ACK45" s="30"/>
      <c r="ACL45" s="31"/>
      <c r="ACM45" s="30"/>
      <c r="ACN45" s="31"/>
      <c r="ACO45" s="30"/>
      <c r="ACP45" s="31"/>
      <c r="ACQ45" s="30"/>
      <c r="ACR45" s="31"/>
      <c r="ACS45" s="30"/>
      <c r="ACT45" s="31"/>
      <c r="ACU45" s="30"/>
      <c r="ACV45" s="31"/>
      <c r="ACW45" s="30"/>
      <c r="ACX45" s="31"/>
      <c r="ACY45" s="30"/>
      <c r="ACZ45" s="31"/>
      <c r="ADA45" s="30"/>
      <c r="ADB45" s="31"/>
      <c r="ADC45" s="30"/>
      <c r="ADD45" s="31"/>
      <c r="ADE45" s="30"/>
      <c r="ADF45" s="31"/>
      <c r="ADG45" s="30"/>
      <c r="ADH45" s="31"/>
      <c r="ADI45" s="30"/>
      <c r="ADJ45" s="31"/>
      <c r="ADK45" s="30"/>
      <c r="ADL45" s="31"/>
      <c r="ADM45" s="30"/>
      <c r="ADN45" s="31"/>
      <c r="ADO45" s="30"/>
      <c r="ADP45" s="31"/>
      <c r="ADQ45" s="30"/>
      <c r="ADR45" s="31"/>
      <c r="ADS45" s="30"/>
      <c r="ADT45" s="31"/>
      <c r="ADU45" s="30"/>
      <c r="ADV45" s="31"/>
      <c r="ADW45" s="30"/>
      <c r="ADX45" s="31"/>
      <c r="ADY45" s="30"/>
      <c r="ADZ45" s="31"/>
      <c r="AEA45" s="30"/>
      <c r="AEB45" s="31"/>
      <c r="AEC45" s="30"/>
      <c r="AED45" s="31"/>
      <c r="AEE45" s="30"/>
      <c r="AEF45" s="31"/>
      <c r="AEG45" s="30"/>
      <c r="AEH45" s="31"/>
      <c r="AEI45" s="30"/>
      <c r="AEJ45" s="31"/>
      <c r="AEK45" s="30"/>
      <c r="AEL45" s="31"/>
      <c r="AEM45" s="30"/>
      <c r="AEN45" s="31"/>
      <c r="AEO45" s="30"/>
      <c r="AEP45" s="31"/>
      <c r="AEQ45" s="30"/>
      <c r="AER45" s="31"/>
      <c r="AES45" s="30"/>
      <c r="AET45" s="31"/>
      <c r="AEU45" s="30"/>
      <c r="AEV45" s="31"/>
      <c r="AEW45" s="30"/>
      <c r="AEX45" s="31"/>
      <c r="AEY45" s="30"/>
      <c r="AEZ45" s="31"/>
      <c r="AFA45" s="30"/>
      <c r="AFB45" s="31"/>
      <c r="AFC45" s="30"/>
      <c r="AFD45" s="31"/>
      <c r="AFE45" s="30"/>
      <c r="AFF45" s="31"/>
      <c r="AFG45" s="30"/>
      <c r="AFH45" s="31"/>
      <c r="AFI45" s="30"/>
      <c r="AFJ45" s="31"/>
      <c r="AFK45" s="30"/>
      <c r="AFL45" s="31"/>
      <c r="AFM45" s="30"/>
      <c r="AFN45" s="31"/>
      <c r="AFO45" s="30"/>
      <c r="AFP45" s="31"/>
      <c r="AFQ45" s="30"/>
      <c r="AFR45" s="31"/>
      <c r="AFS45" s="30"/>
      <c r="AFT45" s="31"/>
      <c r="AFU45" s="30"/>
      <c r="AFV45" s="31"/>
      <c r="AFW45" s="30"/>
      <c r="AFX45" s="31"/>
      <c r="AFY45" s="30"/>
      <c r="AFZ45" s="31"/>
      <c r="AGA45" s="30"/>
      <c r="AGB45" s="31"/>
      <c r="AGC45" s="30"/>
      <c r="AGD45" s="31"/>
      <c r="AGE45" s="30"/>
      <c r="AGF45" s="31"/>
      <c r="AGG45" s="30"/>
      <c r="AGH45" s="31"/>
      <c r="AGI45" s="30"/>
      <c r="AGJ45" s="31"/>
      <c r="AGK45" s="30"/>
      <c r="AGL45" s="31"/>
      <c r="AGM45" s="30"/>
      <c r="AGN45" s="31"/>
      <c r="AGO45" s="30"/>
      <c r="AGP45" s="31"/>
      <c r="AGQ45" s="30"/>
      <c r="AGR45" s="31"/>
      <c r="AGS45" s="30"/>
      <c r="AGT45" s="31"/>
      <c r="AGU45" s="30"/>
      <c r="AGV45" s="31"/>
      <c r="AGW45" s="30"/>
      <c r="AGX45" s="31"/>
      <c r="AGY45" s="30"/>
      <c r="AGZ45" s="31"/>
      <c r="AHA45" s="30"/>
      <c r="AHB45" s="31"/>
      <c r="AHC45" s="30"/>
      <c r="AHD45" s="31"/>
      <c r="AHE45" s="30"/>
      <c r="AHF45" s="31"/>
      <c r="AHG45" s="30"/>
      <c r="AHH45" s="31"/>
      <c r="AHI45" s="30"/>
      <c r="AHJ45" s="31"/>
      <c r="AHK45" s="30"/>
      <c r="AHL45" s="31"/>
      <c r="AHM45" s="30"/>
      <c r="AHN45" s="31"/>
      <c r="AHO45" s="30"/>
      <c r="AHP45" s="31"/>
      <c r="AHQ45" s="30"/>
      <c r="AHR45" s="31"/>
      <c r="AHS45" s="30"/>
      <c r="AHT45" s="31"/>
      <c r="AHU45" s="30"/>
      <c r="AHV45" s="31"/>
      <c r="AHW45" s="30"/>
      <c r="AHX45" s="31"/>
      <c r="AHY45" s="30"/>
      <c r="AHZ45" s="31"/>
      <c r="AIA45" s="30"/>
      <c r="AIB45" s="31"/>
      <c r="AIC45" s="30"/>
      <c r="AID45" s="31"/>
      <c r="AIE45" s="30"/>
      <c r="AIF45" s="31"/>
      <c r="AIG45" s="30"/>
      <c r="AIH45" s="31"/>
      <c r="AII45" s="30"/>
      <c r="AIJ45" s="31"/>
      <c r="AIK45" s="30"/>
      <c r="AIL45" s="31"/>
      <c r="AIM45" s="30"/>
      <c r="AIN45" s="31"/>
      <c r="AIO45" s="30"/>
      <c r="AIP45" s="31"/>
      <c r="AIQ45" s="30"/>
      <c r="AIR45" s="31"/>
      <c r="AIS45" s="30"/>
      <c r="AIT45" s="31"/>
      <c r="AIU45" s="30"/>
      <c r="AIV45" s="31"/>
      <c r="AIW45" s="30"/>
      <c r="AIX45" s="31"/>
      <c r="AIY45" s="30"/>
      <c r="AIZ45" s="31"/>
      <c r="AJA45" s="30"/>
      <c r="AJB45" s="31"/>
      <c r="AJC45" s="30"/>
      <c r="AJD45" s="31"/>
      <c r="AJE45" s="30"/>
      <c r="AJF45" s="31"/>
      <c r="AJG45" s="30"/>
      <c r="AJH45" s="31"/>
      <c r="AJI45" s="30"/>
      <c r="AJJ45" s="31"/>
      <c r="AJK45" s="30"/>
      <c r="AJL45" s="31"/>
      <c r="AJM45" s="30"/>
      <c r="AJN45" s="31"/>
      <c r="AJO45" s="30"/>
      <c r="AJP45" s="31"/>
      <c r="AJQ45" s="30"/>
      <c r="AJR45" s="31"/>
      <c r="AJS45" s="30"/>
      <c r="AJT45" s="31"/>
      <c r="AJU45" s="30"/>
      <c r="AJV45" s="31"/>
      <c r="AJW45" s="30"/>
      <c r="AJX45" s="31"/>
      <c r="AJY45" s="30"/>
      <c r="AJZ45" s="31"/>
      <c r="AKA45" s="30"/>
      <c r="AKB45" s="31"/>
      <c r="AKC45" s="30"/>
      <c r="AKD45" s="31"/>
      <c r="AKE45" s="30"/>
      <c r="AKF45" s="31"/>
      <c r="AKG45" s="30"/>
      <c r="AKH45" s="31"/>
      <c r="AKI45" s="30"/>
      <c r="AKJ45" s="31"/>
      <c r="AKK45" s="30"/>
      <c r="AKL45" s="31"/>
      <c r="AKM45" s="30"/>
      <c r="AKN45" s="31"/>
      <c r="AKO45" s="30"/>
      <c r="AKP45" s="31"/>
      <c r="AKQ45" s="30"/>
      <c r="AKR45" s="31"/>
      <c r="AKS45" s="30"/>
      <c r="AKT45" s="31"/>
      <c r="AKU45" s="30"/>
      <c r="AKV45" s="31"/>
      <c r="AKW45" s="30"/>
      <c r="AKX45" s="31"/>
      <c r="AKY45" s="30"/>
      <c r="AKZ45" s="31"/>
      <c r="ALA45" s="30"/>
      <c r="ALB45" s="31"/>
      <c r="ALC45" s="30"/>
      <c r="ALD45" s="31"/>
      <c r="ALE45" s="30"/>
      <c r="ALF45" s="31"/>
      <c r="ALG45" s="30"/>
      <c r="ALH45" s="31"/>
      <c r="ALI45" s="30"/>
      <c r="ALJ45" s="31"/>
      <c r="ALK45" s="30"/>
      <c r="ALL45" s="31"/>
      <c r="ALM45" s="30"/>
      <c r="ALN45" s="31"/>
      <c r="ALO45" s="30"/>
      <c r="ALP45" s="31"/>
      <c r="ALQ45" s="30"/>
      <c r="ALR45" s="31"/>
      <c r="ALS45" s="30"/>
      <c r="ALT45" s="31"/>
      <c r="ALU45" s="30"/>
      <c r="ALV45" s="31"/>
      <c r="ALW45" s="30"/>
      <c r="ALX45" s="31"/>
      <c r="ALY45" s="30"/>
      <c r="ALZ45" s="31"/>
      <c r="AMA45" s="30"/>
      <c r="AMB45" s="31"/>
      <c r="AMC45" s="30"/>
      <c r="AMD45" s="31"/>
      <c r="AME45" s="30"/>
      <c r="AMF45" s="31"/>
      <c r="AMG45" s="30"/>
      <c r="AMH45" s="31"/>
      <c r="AMI45" s="30"/>
      <c r="AMJ45" s="31"/>
      <c r="AMK45" s="30"/>
      <c r="AML45" s="31"/>
      <c r="AMM45" s="30"/>
      <c r="AMN45" s="31"/>
      <c r="AMO45" s="30"/>
      <c r="AMP45" s="31"/>
      <c r="AMQ45" s="30"/>
      <c r="AMR45" s="31"/>
      <c r="AMS45" s="30"/>
      <c r="AMT45" s="31"/>
      <c r="AMU45" s="30"/>
      <c r="AMV45" s="31"/>
      <c r="AMW45" s="30"/>
      <c r="AMX45" s="31"/>
      <c r="AMY45" s="30"/>
      <c r="AMZ45" s="31"/>
      <c r="ANA45" s="30"/>
      <c r="ANB45" s="31"/>
      <c r="ANC45" s="30"/>
      <c r="AND45" s="31"/>
      <c r="ANE45" s="30"/>
      <c r="ANF45" s="31"/>
      <c r="ANG45" s="30"/>
      <c r="ANH45" s="31"/>
      <c r="ANI45" s="30"/>
      <c r="ANJ45" s="31"/>
      <c r="ANK45" s="30"/>
      <c r="ANL45" s="31"/>
      <c r="ANM45" s="30"/>
      <c r="ANN45" s="31"/>
      <c r="ANO45" s="30"/>
      <c r="ANP45" s="31"/>
      <c r="ANQ45" s="30"/>
      <c r="ANR45" s="31"/>
      <c r="ANS45" s="30"/>
      <c r="ANT45" s="31"/>
      <c r="ANU45" s="30"/>
      <c r="ANV45" s="31"/>
      <c r="ANW45" s="30"/>
      <c r="ANX45" s="31"/>
      <c r="ANY45" s="30"/>
      <c r="ANZ45" s="31"/>
      <c r="AOA45" s="30"/>
      <c r="AOB45" s="31"/>
      <c r="AOC45" s="30"/>
      <c r="AOD45" s="31"/>
      <c r="AOE45" s="30"/>
      <c r="AOF45" s="31"/>
      <c r="AOG45" s="30"/>
      <c r="AOH45" s="31"/>
      <c r="AOI45" s="30"/>
      <c r="AOJ45" s="31"/>
      <c r="AOK45" s="30"/>
      <c r="AOL45" s="31"/>
      <c r="AOM45" s="30"/>
      <c r="AON45" s="31"/>
      <c r="AOO45" s="30"/>
      <c r="AOP45" s="31"/>
      <c r="AOQ45" s="30"/>
      <c r="AOR45" s="31"/>
      <c r="AOS45" s="30"/>
      <c r="AOT45" s="31"/>
      <c r="AOU45" s="30"/>
      <c r="AOV45" s="31"/>
      <c r="AOW45" s="30"/>
      <c r="AOX45" s="31"/>
      <c r="AOY45" s="30"/>
      <c r="AOZ45" s="31"/>
      <c r="APA45" s="30"/>
      <c r="APB45" s="31"/>
      <c r="APC45" s="30"/>
      <c r="APD45" s="31"/>
      <c r="APE45" s="30"/>
      <c r="APF45" s="31"/>
      <c r="APG45" s="30"/>
      <c r="APH45" s="31"/>
      <c r="API45" s="30"/>
      <c r="APJ45" s="31"/>
      <c r="APK45" s="30"/>
      <c r="APL45" s="31"/>
      <c r="APM45" s="30"/>
      <c r="APN45" s="31"/>
      <c r="APO45" s="30"/>
      <c r="APP45" s="31"/>
      <c r="APQ45" s="30"/>
      <c r="APR45" s="31"/>
      <c r="APS45" s="30"/>
      <c r="APT45" s="31"/>
      <c r="APU45" s="30"/>
      <c r="APV45" s="31"/>
      <c r="APW45" s="30"/>
      <c r="APX45" s="31"/>
      <c r="APY45" s="30"/>
      <c r="APZ45" s="31"/>
      <c r="AQA45" s="30"/>
      <c r="AQB45" s="31"/>
      <c r="AQC45" s="30"/>
      <c r="AQD45" s="31"/>
      <c r="AQE45" s="30"/>
      <c r="AQF45" s="31"/>
      <c r="AQG45" s="30"/>
      <c r="AQH45" s="31"/>
      <c r="AQI45" s="30"/>
      <c r="AQJ45" s="31"/>
      <c r="AQK45" s="30"/>
      <c r="AQL45" s="31"/>
      <c r="AQM45" s="30"/>
      <c r="AQN45" s="31"/>
      <c r="AQO45" s="30"/>
      <c r="AQP45" s="31"/>
      <c r="AQQ45" s="30"/>
      <c r="AQR45" s="31"/>
      <c r="AQS45" s="30"/>
      <c r="AQT45" s="31"/>
      <c r="AQU45" s="30"/>
      <c r="AQV45" s="31"/>
      <c r="AQW45" s="30"/>
      <c r="AQX45" s="31"/>
      <c r="AQY45" s="30"/>
      <c r="AQZ45" s="31"/>
      <c r="ARA45" s="30"/>
      <c r="ARB45" s="31"/>
      <c r="ARC45" s="30"/>
      <c r="ARD45" s="31"/>
      <c r="ARE45" s="30"/>
      <c r="ARF45" s="31"/>
      <c r="ARG45" s="30"/>
      <c r="ARH45" s="31"/>
      <c r="ARI45" s="30"/>
      <c r="ARJ45" s="31"/>
      <c r="ARK45" s="30"/>
      <c r="ARL45" s="31"/>
      <c r="ARM45" s="30"/>
      <c r="ARN45" s="31"/>
      <c r="ARO45" s="30"/>
      <c r="ARP45" s="31"/>
      <c r="ARQ45" s="30"/>
      <c r="ARR45" s="31"/>
      <c r="ARS45" s="30"/>
      <c r="ART45" s="31"/>
      <c r="ARU45" s="30"/>
      <c r="ARV45" s="31"/>
      <c r="ARW45" s="30"/>
      <c r="ARX45" s="31"/>
      <c r="ARY45" s="30"/>
      <c r="ARZ45" s="31"/>
      <c r="ASA45" s="30"/>
      <c r="ASB45" s="31"/>
      <c r="ASC45" s="30"/>
      <c r="ASD45" s="31"/>
      <c r="ASE45" s="30"/>
      <c r="ASF45" s="31"/>
      <c r="ASG45" s="30"/>
      <c r="ASH45" s="31"/>
      <c r="ASI45" s="30"/>
      <c r="ASJ45" s="31"/>
      <c r="ASK45" s="30"/>
      <c r="ASL45" s="31"/>
      <c r="ASM45" s="30"/>
      <c r="ASN45" s="31"/>
      <c r="ASO45" s="30"/>
      <c r="ASP45" s="31"/>
      <c r="ASQ45" s="30"/>
      <c r="ASR45" s="31"/>
      <c r="ASS45" s="30"/>
      <c r="AST45" s="31"/>
      <c r="ASU45" s="30"/>
      <c r="ASV45" s="31"/>
      <c r="ASW45" s="30"/>
      <c r="ASX45" s="31"/>
      <c r="ASY45" s="30"/>
      <c r="ASZ45" s="31"/>
      <c r="ATA45" s="30"/>
      <c r="ATB45" s="31"/>
      <c r="ATC45" s="30"/>
      <c r="ATD45" s="31"/>
      <c r="ATE45" s="30"/>
      <c r="ATF45" s="31"/>
      <c r="ATG45" s="30"/>
      <c r="ATH45" s="31"/>
      <c r="ATI45" s="30"/>
      <c r="ATJ45" s="31"/>
      <c r="ATK45" s="30"/>
      <c r="ATL45" s="31"/>
      <c r="ATM45" s="30"/>
      <c r="ATN45" s="31"/>
      <c r="ATO45" s="30"/>
      <c r="ATP45" s="31"/>
      <c r="ATQ45" s="30"/>
      <c r="ATR45" s="31"/>
      <c r="ATS45" s="30"/>
      <c r="ATT45" s="31"/>
      <c r="ATU45" s="30"/>
      <c r="ATV45" s="31"/>
      <c r="ATW45" s="30"/>
      <c r="ATX45" s="31"/>
      <c r="ATY45" s="30"/>
      <c r="ATZ45" s="31"/>
      <c r="AUA45" s="30"/>
      <c r="AUB45" s="31"/>
      <c r="AUC45" s="30"/>
      <c r="AUD45" s="31"/>
      <c r="AUE45" s="30"/>
      <c r="AUF45" s="31"/>
      <c r="AUG45" s="30"/>
      <c r="AUH45" s="31"/>
      <c r="AUI45" s="30"/>
      <c r="AUJ45" s="31"/>
      <c r="AUK45" s="30"/>
      <c r="AUL45" s="31"/>
      <c r="AUM45" s="30"/>
      <c r="AUN45" s="31"/>
      <c r="AUO45" s="30"/>
      <c r="AUP45" s="31"/>
      <c r="AUQ45" s="30"/>
      <c r="AUR45" s="31"/>
      <c r="AUS45" s="30"/>
      <c r="AUT45" s="31"/>
      <c r="AUU45" s="30"/>
      <c r="AUV45" s="31"/>
      <c r="AUW45" s="30"/>
      <c r="AUX45" s="31"/>
      <c r="AUY45" s="30"/>
      <c r="AUZ45" s="31"/>
      <c r="AVA45" s="30"/>
      <c r="AVB45" s="31"/>
      <c r="AVC45" s="30"/>
      <c r="AVD45" s="31"/>
      <c r="AVE45" s="30"/>
      <c r="AVF45" s="31"/>
      <c r="AVG45" s="30"/>
      <c r="AVH45" s="31"/>
      <c r="AVI45" s="30"/>
      <c r="AVJ45" s="31"/>
      <c r="AVK45" s="30"/>
      <c r="AVL45" s="31"/>
      <c r="AVM45" s="30"/>
      <c r="AVN45" s="31"/>
      <c r="AVO45" s="30"/>
      <c r="AVP45" s="31"/>
      <c r="AVQ45" s="30"/>
      <c r="AVR45" s="31"/>
      <c r="AVS45" s="30"/>
      <c r="AVT45" s="31"/>
      <c r="AVU45" s="30"/>
      <c r="AVV45" s="31"/>
      <c r="AVW45" s="30"/>
      <c r="AVX45" s="31"/>
      <c r="AVY45" s="30"/>
      <c r="AVZ45" s="31"/>
      <c r="AWA45" s="30"/>
      <c r="AWB45" s="31"/>
      <c r="AWC45" s="30"/>
      <c r="AWD45" s="31"/>
      <c r="AWE45" s="30"/>
      <c r="AWF45" s="31"/>
      <c r="AWG45" s="30"/>
      <c r="AWH45" s="31"/>
      <c r="AWI45" s="30"/>
      <c r="AWJ45" s="31"/>
      <c r="AWK45" s="30"/>
      <c r="AWL45" s="31"/>
      <c r="AWM45" s="30"/>
      <c r="AWN45" s="31"/>
      <c r="AWO45" s="30"/>
      <c r="AWP45" s="31"/>
      <c r="AWQ45" s="30"/>
      <c r="AWR45" s="31"/>
      <c r="AWS45" s="30"/>
      <c r="AWT45" s="31"/>
      <c r="AWU45" s="30"/>
      <c r="AWV45" s="31"/>
      <c r="AWW45" s="30"/>
      <c r="AWX45" s="31"/>
      <c r="AWY45" s="30"/>
      <c r="AWZ45" s="31"/>
      <c r="AXA45" s="30"/>
      <c r="AXB45" s="31"/>
      <c r="AXC45" s="30"/>
      <c r="AXD45" s="31"/>
      <c r="AXE45" s="30"/>
      <c r="AXF45" s="31"/>
      <c r="AXG45" s="30"/>
      <c r="AXH45" s="31"/>
      <c r="AXI45" s="30"/>
      <c r="AXJ45" s="31"/>
      <c r="AXK45" s="30"/>
      <c r="AXL45" s="31"/>
      <c r="AXM45" s="30"/>
      <c r="AXN45" s="31"/>
      <c r="AXO45" s="30"/>
      <c r="AXP45" s="31"/>
      <c r="AXQ45" s="30"/>
      <c r="AXR45" s="31"/>
      <c r="AXS45" s="30"/>
      <c r="AXT45" s="31"/>
      <c r="AXU45" s="30"/>
      <c r="AXV45" s="31"/>
      <c r="AXW45" s="30"/>
      <c r="AXX45" s="31"/>
      <c r="AXY45" s="30"/>
      <c r="AXZ45" s="31"/>
      <c r="AYA45" s="30"/>
      <c r="AYB45" s="31"/>
      <c r="AYC45" s="30"/>
      <c r="AYD45" s="31"/>
      <c r="AYE45" s="30"/>
      <c r="AYF45" s="31"/>
      <c r="AYG45" s="30"/>
      <c r="AYH45" s="31"/>
      <c r="AYI45" s="30"/>
      <c r="AYJ45" s="31"/>
      <c r="AYK45" s="30"/>
      <c r="AYL45" s="31"/>
      <c r="AYM45" s="30"/>
      <c r="AYN45" s="31"/>
      <c r="AYO45" s="30"/>
      <c r="AYP45" s="31"/>
      <c r="AYQ45" s="30"/>
      <c r="AYR45" s="31"/>
      <c r="AYS45" s="30"/>
      <c r="AYT45" s="31"/>
      <c r="AYU45" s="30"/>
      <c r="AYV45" s="31"/>
      <c r="AYW45" s="30"/>
      <c r="AYX45" s="31"/>
      <c r="AYY45" s="30"/>
      <c r="AYZ45" s="31"/>
      <c r="AZA45" s="30"/>
      <c r="AZB45" s="31"/>
      <c r="AZC45" s="30"/>
      <c r="AZD45" s="31"/>
      <c r="AZE45" s="30"/>
      <c r="AZF45" s="31"/>
      <c r="AZG45" s="30"/>
      <c r="AZH45" s="31"/>
      <c r="AZI45" s="30"/>
      <c r="AZJ45" s="31"/>
      <c r="AZK45" s="30"/>
      <c r="AZL45" s="31"/>
      <c r="AZM45" s="30"/>
      <c r="AZN45" s="31"/>
      <c r="AZO45" s="30"/>
      <c r="AZP45" s="31"/>
      <c r="AZQ45" s="30"/>
      <c r="AZR45" s="31"/>
      <c r="AZS45" s="30"/>
      <c r="AZT45" s="31"/>
      <c r="AZU45" s="30"/>
      <c r="AZV45" s="31"/>
      <c r="AZW45" s="30"/>
      <c r="AZX45" s="31"/>
      <c r="AZY45" s="30"/>
      <c r="AZZ45" s="31"/>
      <c r="BAA45" s="30"/>
      <c r="BAB45" s="31"/>
      <c r="BAC45" s="30"/>
      <c r="BAD45" s="31"/>
      <c r="BAE45" s="30"/>
      <c r="BAF45" s="31"/>
      <c r="BAG45" s="30"/>
      <c r="BAH45" s="31"/>
      <c r="BAI45" s="30"/>
      <c r="BAJ45" s="31"/>
      <c r="BAK45" s="30"/>
      <c r="BAL45" s="31"/>
      <c r="BAM45" s="30"/>
      <c r="BAN45" s="31"/>
      <c r="BAO45" s="30"/>
      <c r="BAP45" s="31"/>
      <c r="BAQ45" s="30"/>
      <c r="BAR45" s="31"/>
      <c r="BAS45" s="30"/>
      <c r="BAT45" s="31"/>
      <c r="BAU45" s="30"/>
      <c r="BAV45" s="31"/>
      <c r="BAW45" s="30"/>
      <c r="BAX45" s="31"/>
      <c r="BAY45" s="30"/>
      <c r="BAZ45" s="31"/>
      <c r="BBA45" s="30"/>
      <c r="BBB45" s="31"/>
      <c r="BBC45" s="30"/>
      <c r="BBD45" s="31"/>
      <c r="BBE45" s="30"/>
      <c r="BBF45" s="31"/>
      <c r="BBG45" s="30"/>
      <c r="BBH45" s="31"/>
      <c r="BBI45" s="30"/>
      <c r="BBJ45" s="31"/>
      <c r="BBK45" s="30"/>
      <c r="BBL45" s="31"/>
      <c r="BBM45" s="30"/>
      <c r="BBN45" s="31"/>
      <c r="BBO45" s="30"/>
      <c r="BBP45" s="31"/>
      <c r="BBQ45" s="30"/>
      <c r="BBR45" s="31"/>
      <c r="BBS45" s="30"/>
      <c r="BBT45" s="31"/>
      <c r="BBU45" s="30"/>
      <c r="BBV45" s="31"/>
      <c r="BBW45" s="30"/>
      <c r="BBX45" s="31"/>
      <c r="BBY45" s="30"/>
      <c r="BBZ45" s="31"/>
      <c r="BCA45" s="30"/>
      <c r="BCB45" s="31"/>
      <c r="BCC45" s="30"/>
      <c r="BCD45" s="31"/>
      <c r="BCE45" s="30"/>
      <c r="BCF45" s="31"/>
      <c r="BCG45" s="30"/>
      <c r="BCH45" s="31"/>
      <c r="BCI45" s="30"/>
      <c r="BCJ45" s="31"/>
      <c r="BCK45" s="30"/>
      <c r="BCL45" s="31"/>
      <c r="BCM45" s="30"/>
      <c r="BCN45" s="31"/>
      <c r="BCO45" s="30"/>
      <c r="BCP45" s="31"/>
      <c r="BCQ45" s="30"/>
      <c r="BCR45" s="31"/>
      <c r="BCS45" s="30"/>
      <c r="BCT45" s="31"/>
      <c r="BCU45" s="30"/>
      <c r="BCV45" s="31"/>
      <c r="BCW45" s="30"/>
      <c r="BCX45" s="31"/>
      <c r="BCY45" s="30"/>
      <c r="BCZ45" s="31"/>
      <c r="BDA45" s="30"/>
      <c r="BDB45" s="31"/>
      <c r="BDC45" s="30"/>
      <c r="BDD45" s="31"/>
      <c r="BDE45" s="30"/>
      <c r="BDF45" s="31"/>
      <c r="BDG45" s="30"/>
      <c r="BDH45" s="31"/>
      <c r="BDI45" s="30"/>
      <c r="BDJ45" s="31"/>
      <c r="BDK45" s="30"/>
      <c r="BDL45" s="31"/>
      <c r="BDM45" s="30"/>
      <c r="BDN45" s="31"/>
      <c r="BDO45" s="30"/>
      <c r="BDP45" s="31"/>
      <c r="BDQ45" s="30"/>
      <c r="BDR45" s="31"/>
      <c r="BDS45" s="30"/>
      <c r="BDT45" s="31"/>
      <c r="BDU45" s="30"/>
      <c r="BDV45" s="31"/>
      <c r="BDW45" s="30"/>
      <c r="BDX45" s="31"/>
      <c r="BDY45" s="30"/>
      <c r="BDZ45" s="31"/>
      <c r="BEA45" s="30"/>
      <c r="BEB45" s="31"/>
      <c r="BEC45" s="30"/>
      <c r="BED45" s="31"/>
      <c r="BEE45" s="30"/>
      <c r="BEF45" s="31"/>
      <c r="BEG45" s="30"/>
      <c r="BEH45" s="31"/>
      <c r="BEI45" s="30"/>
      <c r="BEJ45" s="31"/>
      <c r="BEK45" s="30"/>
      <c r="BEL45" s="31"/>
      <c r="BEM45" s="30"/>
      <c r="BEN45" s="31"/>
      <c r="BEO45" s="30"/>
      <c r="BEP45" s="31"/>
      <c r="BEQ45" s="30"/>
      <c r="BER45" s="31"/>
      <c r="BES45" s="30"/>
      <c r="BET45" s="31"/>
      <c r="BEU45" s="30"/>
      <c r="BEV45" s="31"/>
      <c r="BEW45" s="30"/>
      <c r="BEX45" s="31"/>
      <c r="BEY45" s="30"/>
      <c r="BEZ45" s="31"/>
      <c r="BFA45" s="30"/>
      <c r="BFB45" s="31"/>
      <c r="BFC45" s="30"/>
      <c r="BFD45" s="31"/>
      <c r="BFE45" s="30"/>
      <c r="BFF45" s="31"/>
      <c r="BFG45" s="30"/>
      <c r="BFH45" s="31"/>
      <c r="BFI45" s="30"/>
      <c r="BFJ45" s="31"/>
      <c r="BFK45" s="30"/>
      <c r="BFL45" s="31"/>
      <c r="BFM45" s="30"/>
      <c r="BFN45" s="31"/>
      <c r="BFO45" s="30"/>
      <c r="BFP45" s="31"/>
      <c r="BFQ45" s="30"/>
      <c r="BFR45" s="31"/>
      <c r="BFS45" s="30"/>
      <c r="BFT45" s="31"/>
      <c r="BFU45" s="30"/>
      <c r="BFV45" s="31"/>
      <c r="BFW45" s="30"/>
      <c r="BFX45" s="31"/>
      <c r="BFY45" s="30"/>
      <c r="BFZ45" s="31"/>
      <c r="BGA45" s="30"/>
      <c r="BGB45" s="31"/>
      <c r="BGC45" s="30"/>
      <c r="BGD45" s="31"/>
      <c r="BGE45" s="30"/>
      <c r="BGF45" s="31"/>
      <c r="BGG45" s="30"/>
      <c r="BGH45" s="31"/>
      <c r="BGI45" s="30"/>
      <c r="BGJ45" s="31"/>
      <c r="BGK45" s="30"/>
      <c r="BGL45" s="31"/>
      <c r="BGM45" s="30"/>
      <c r="BGN45" s="31"/>
      <c r="BGO45" s="30"/>
      <c r="BGP45" s="31"/>
      <c r="BGQ45" s="30"/>
      <c r="BGR45" s="31"/>
      <c r="BGS45" s="30"/>
      <c r="BGT45" s="31"/>
      <c r="BGU45" s="30"/>
      <c r="BGV45" s="31"/>
      <c r="BGW45" s="30"/>
      <c r="BGX45" s="31"/>
      <c r="BGY45" s="30"/>
      <c r="BGZ45" s="31"/>
      <c r="BHA45" s="30"/>
      <c r="BHB45" s="31"/>
      <c r="BHC45" s="30"/>
      <c r="BHD45" s="31"/>
      <c r="BHE45" s="30"/>
      <c r="BHF45" s="31"/>
      <c r="BHG45" s="30"/>
      <c r="BHH45" s="31"/>
      <c r="BHI45" s="30"/>
      <c r="BHJ45" s="31"/>
      <c r="BHK45" s="30"/>
      <c r="BHL45" s="31"/>
      <c r="BHM45" s="30"/>
      <c r="BHN45" s="31"/>
      <c r="BHO45" s="30"/>
      <c r="BHP45" s="31"/>
      <c r="BHQ45" s="30"/>
      <c r="BHR45" s="31"/>
      <c r="BHS45" s="30"/>
      <c r="BHT45" s="31"/>
      <c r="BHU45" s="30"/>
      <c r="BHV45" s="31"/>
      <c r="BHW45" s="30"/>
      <c r="BHX45" s="31"/>
      <c r="BHY45" s="30"/>
      <c r="BHZ45" s="31"/>
      <c r="BIA45" s="30"/>
      <c r="BIB45" s="31"/>
      <c r="BIC45" s="30"/>
      <c r="BID45" s="31"/>
      <c r="BIE45" s="30"/>
      <c r="BIF45" s="31"/>
      <c r="BIG45" s="30"/>
      <c r="BIH45" s="31"/>
      <c r="BII45" s="30"/>
      <c r="BIJ45" s="31"/>
      <c r="BIK45" s="30"/>
      <c r="BIL45" s="31"/>
      <c r="BIM45" s="30"/>
      <c r="BIN45" s="31"/>
      <c r="BIO45" s="30"/>
      <c r="BIP45" s="31"/>
      <c r="BIQ45" s="30"/>
      <c r="BIR45" s="31"/>
      <c r="BIS45" s="30"/>
      <c r="BIT45" s="31"/>
      <c r="BIU45" s="30"/>
      <c r="BIV45" s="31"/>
      <c r="BIW45" s="30"/>
      <c r="BIX45" s="31"/>
      <c r="BIY45" s="30"/>
      <c r="BIZ45" s="31"/>
      <c r="BJA45" s="30"/>
      <c r="BJB45" s="31"/>
      <c r="BJC45" s="30"/>
      <c r="BJD45" s="31"/>
      <c r="BJE45" s="30"/>
      <c r="BJF45" s="31"/>
      <c r="BJG45" s="30"/>
      <c r="BJH45" s="31"/>
      <c r="BJI45" s="30"/>
      <c r="BJJ45" s="31"/>
      <c r="BJK45" s="30"/>
      <c r="BJL45" s="31"/>
      <c r="BJM45" s="30"/>
      <c r="BJN45" s="31"/>
      <c r="BJO45" s="30"/>
      <c r="BJP45" s="31"/>
      <c r="BJQ45" s="30"/>
      <c r="BJR45" s="31"/>
      <c r="BJS45" s="30"/>
      <c r="BJT45" s="31"/>
      <c r="BJU45" s="30"/>
      <c r="BJV45" s="31"/>
      <c r="BJW45" s="30"/>
      <c r="BJX45" s="31"/>
      <c r="BJY45" s="30"/>
      <c r="BJZ45" s="31"/>
      <c r="BKA45" s="30"/>
      <c r="BKB45" s="31"/>
      <c r="BKC45" s="30"/>
      <c r="BKD45" s="31"/>
      <c r="BKE45" s="30"/>
      <c r="BKF45" s="31"/>
      <c r="BKG45" s="30"/>
      <c r="BKH45" s="31"/>
      <c r="BKI45" s="30"/>
      <c r="BKJ45" s="31"/>
      <c r="BKK45" s="30"/>
      <c r="BKL45" s="31"/>
      <c r="BKM45" s="30"/>
      <c r="BKN45" s="31"/>
      <c r="BKO45" s="30"/>
      <c r="BKP45" s="31"/>
      <c r="BKQ45" s="30"/>
      <c r="BKR45" s="31"/>
      <c r="BKS45" s="30"/>
      <c r="BKT45" s="31"/>
      <c r="BKU45" s="30"/>
      <c r="BKV45" s="31"/>
      <c r="BKW45" s="30"/>
      <c r="BKX45" s="31"/>
      <c r="BKY45" s="30"/>
      <c r="BKZ45" s="31"/>
      <c r="BLA45" s="30"/>
      <c r="BLB45" s="31"/>
      <c r="BLC45" s="30"/>
      <c r="BLD45" s="31"/>
      <c r="BLE45" s="30"/>
      <c r="BLF45" s="31"/>
      <c r="BLG45" s="30"/>
      <c r="BLH45" s="31"/>
      <c r="BLI45" s="30"/>
      <c r="BLJ45" s="31"/>
      <c r="BLK45" s="30"/>
      <c r="BLL45" s="31"/>
      <c r="BLM45" s="30"/>
      <c r="BLN45" s="31"/>
      <c r="BLO45" s="30"/>
      <c r="BLP45" s="31"/>
      <c r="BLQ45" s="30"/>
      <c r="BLR45" s="31"/>
      <c r="BLS45" s="30"/>
      <c r="BLT45" s="31"/>
      <c r="BLU45" s="30"/>
      <c r="BLV45" s="31"/>
      <c r="BLW45" s="30"/>
      <c r="BLX45" s="31"/>
      <c r="BLY45" s="30"/>
      <c r="BLZ45" s="31"/>
      <c r="BMA45" s="30"/>
      <c r="BMB45" s="31"/>
      <c r="BMC45" s="30"/>
      <c r="BMD45" s="31"/>
      <c r="BME45" s="30"/>
      <c r="BMF45" s="31"/>
      <c r="BMG45" s="30"/>
      <c r="BMH45" s="31"/>
      <c r="BMI45" s="30"/>
      <c r="BMJ45" s="31"/>
      <c r="BMK45" s="30"/>
      <c r="BML45" s="31"/>
      <c r="BMM45" s="30"/>
      <c r="BMN45" s="31"/>
      <c r="BMO45" s="30"/>
      <c r="BMP45" s="31"/>
      <c r="BMQ45" s="30"/>
      <c r="BMR45" s="31"/>
      <c r="BMS45" s="30"/>
      <c r="BMT45" s="31"/>
      <c r="BMU45" s="30"/>
      <c r="BMV45" s="31"/>
      <c r="BMW45" s="30"/>
      <c r="BMX45" s="31"/>
      <c r="BMY45" s="30"/>
      <c r="BMZ45" s="31"/>
      <c r="BNA45" s="30"/>
      <c r="BNB45" s="31"/>
      <c r="BNC45" s="30"/>
      <c r="BND45" s="31"/>
      <c r="BNE45" s="30"/>
      <c r="BNF45" s="31"/>
      <c r="BNG45" s="30"/>
      <c r="BNH45" s="31"/>
      <c r="BNI45" s="30"/>
      <c r="BNJ45" s="31"/>
      <c r="BNK45" s="30"/>
      <c r="BNL45" s="31"/>
      <c r="BNM45" s="30"/>
      <c r="BNN45" s="31"/>
      <c r="BNO45" s="30"/>
      <c r="BNP45" s="31"/>
      <c r="BNQ45" s="30"/>
      <c r="BNR45" s="31"/>
      <c r="BNS45" s="30"/>
      <c r="BNT45" s="31"/>
      <c r="BNU45" s="30"/>
      <c r="BNV45" s="31"/>
      <c r="BNW45" s="30"/>
      <c r="BNX45" s="31"/>
      <c r="BNY45" s="30"/>
      <c r="BNZ45" s="31"/>
      <c r="BOA45" s="30"/>
      <c r="BOB45" s="31"/>
      <c r="BOC45" s="30"/>
      <c r="BOD45" s="31"/>
      <c r="BOE45" s="30"/>
      <c r="BOF45" s="31"/>
      <c r="BOG45" s="30"/>
      <c r="BOH45" s="31"/>
      <c r="BOI45" s="30"/>
      <c r="BOJ45" s="31"/>
      <c r="BOK45" s="30"/>
      <c r="BOL45" s="31"/>
      <c r="BOM45" s="30"/>
      <c r="BON45" s="31"/>
      <c r="BOO45" s="30"/>
      <c r="BOP45" s="31"/>
      <c r="BOQ45" s="30"/>
      <c r="BOR45" s="31"/>
      <c r="BOS45" s="30"/>
      <c r="BOT45" s="31"/>
      <c r="BOU45" s="30"/>
      <c r="BOV45" s="31"/>
      <c r="BOW45" s="30"/>
      <c r="BOX45" s="31"/>
      <c r="BOY45" s="30"/>
      <c r="BOZ45" s="31"/>
      <c r="BPA45" s="30"/>
      <c r="BPB45" s="31"/>
      <c r="BPC45" s="30"/>
      <c r="BPD45" s="31"/>
      <c r="BPE45" s="30"/>
      <c r="BPF45" s="31"/>
      <c r="BPG45" s="30"/>
      <c r="BPH45" s="31"/>
      <c r="BPI45" s="30"/>
      <c r="BPJ45" s="31"/>
      <c r="BPK45" s="30"/>
      <c r="BPL45" s="31"/>
      <c r="BPM45" s="30"/>
      <c r="BPN45" s="31"/>
      <c r="BPO45" s="30"/>
      <c r="BPP45" s="31"/>
      <c r="BPQ45" s="30"/>
      <c r="BPR45" s="31"/>
      <c r="BPS45" s="30"/>
      <c r="BPT45" s="31"/>
      <c r="BPU45" s="30"/>
      <c r="BPV45" s="31"/>
      <c r="BPW45" s="30"/>
      <c r="BPX45" s="31"/>
      <c r="BPY45" s="30"/>
      <c r="BPZ45" s="31"/>
      <c r="BQA45" s="30"/>
      <c r="BQB45" s="31"/>
      <c r="BQC45" s="30"/>
      <c r="BQD45" s="31"/>
      <c r="BQE45" s="30"/>
      <c r="BQF45" s="31"/>
      <c r="BQG45" s="30"/>
      <c r="BQH45" s="31"/>
      <c r="BQI45" s="30"/>
      <c r="BQJ45" s="31"/>
      <c r="BQK45" s="30"/>
      <c r="BQL45" s="31"/>
      <c r="BQM45" s="30"/>
      <c r="BQN45" s="31"/>
      <c r="BQO45" s="30"/>
      <c r="BQP45" s="31"/>
      <c r="BQQ45" s="30"/>
      <c r="BQR45" s="31"/>
      <c r="BQS45" s="30"/>
      <c r="BQT45" s="31"/>
      <c r="BQU45" s="30"/>
      <c r="BQV45" s="31"/>
      <c r="BQW45" s="30"/>
      <c r="BQX45" s="31"/>
      <c r="BQY45" s="30"/>
      <c r="BQZ45" s="31"/>
      <c r="BRA45" s="30"/>
      <c r="BRB45" s="31"/>
      <c r="BRC45" s="30"/>
      <c r="BRD45" s="31"/>
      <c r="BRE45" s="30"/>
      <c r="BRF45" s="31"/>
      <c r="BRG45" s="30"/>
      <c r="BRH45" s="31"/>
      <c r="BRI45" s="30"/>
      <c r="BRJ45" s="31"/>
      <c r="BRK45" s="30"/>
      <c r="BRL45" s="31"/>
      <c r="BRM45" s="30"/>
      <c r="BRN45" s="31"/>
      <c r="BRO45" s="30"/>
      <c r="BRP45" s="31"/>
      <c r="BRQ45" s="30"/>
      <c r="BRR45" s="31"/>
      <c r="BRS45" s="30"/>
      <c r="BRT45" s="31"/>
      <c r="BRU45" s="30"/>
      <c r="BRV45" s="31"/>
      <c r="BRW45" s="30"/>
      <c r="BRX45" s="31"/>
      <c r="BRY45" s="30"/>
      <c r="BRZ45" s="31"/>
      <c r="BSA45" s="30"/>
      <c r="BSB45" s="31"/>
      <c r="BSC45" s="30"/>
      <c r="BSD45" s="31"/>
      <c r="BSE45" s="30"/>
      <c r="BSF45" s="31"/>
      <c r="BSG45" s="30"/>
      <c r="BSH45" s="31"/>
      <c r="BSI45" s="30"/>
      <c r="BSJ45" s="31"/>
      <c r="BSK45" s="30"/>
      <c r="BSL45" s="31"/>
      <c r="BSM45" s="30"/>
      <c r="BSN45" s="31"/>
      <c r="BSO45" s="30"/>
      <c r="BSP45" s="31"/>
      <c r="BSQ45" s="30"/>
      <c r="BSR45" s="31"/>
      <c r="BSS45" s="30"/>
      <c r="BST45" s="31"/>
      <c r="BSU45" s="30"/>
      <c r="BSV45" s="31"/>
      <c r="BSW45" s="30"/>
      <c r="BSX45" s="31"/>
      <c r="BSY45" s="30"/>
      <c r="BSZ45" s="31"/>
      <c r="BTA45" s="30"/>
      <c r="BTB45" s="31"/>
      <c r="BTC45" s="30"/>
      <c r="BTD45" s="31"/>
      <c r="BTE45" s="30"/>
      <c r="BTF45" s="31"/>
      <c r="BTG45" s="30"/>
      <c r="BTH45" s="31"/>
      <c r="BTI45" s="30"/>
      <c r="BTJ45" s="31"/>
      <c r="BTK45" s="30"/>
      <c r="BTL45" s="31"/>
      <c r="BTM45" s="30"/>
      <c r="BTN45" s="31"/>
      <c r="BTO45" s="30"/>
      <c r="BTP45" s="31"/>
      <c r="BTQ45" s="30"/>
      <c r="BTR45" s="31"/>
      <c r="BTS45" s="30"/>
      <c r="BTT45" s="31"/>
      <c r="BTU45" s="30"/>
      <c r="BTV45" s="31"/>
      <c r="BTW45" s="30"/>
      <c r="BTX45" s="31"/>
      <c r="BTY45" s="30"/>
      <c r="BTZ45" s="31"/>
      <c r="BUA45" s="30"/>
      <c r="BUB45" s="31"/>
      <c r="BUC45" s="30"/>
      <c r="BUD45" s="31"/>
      <c r="BUE45" s="30"/>
      <c r="BUF45" s="31"/>
      <c r="BUG45" s="30"/>
      <c r="BUH45" s="31"/>
      <c r="BUI45" s="30"/>
      <c r="BUJ45" s="31"/>
      <c r="BUK45" s="30"/>
      <c r="BUL45" s="31"/>
      <c r="BUM45" s="30"/>
      <c r="BUN45" s="31"/>
      <c r="BUO45" s="30"/>
      <c r="BUP45" s="31"/>
      <c r="BUQ45" s="30"/>
      <c r="BUR45" s="31"/>
      <c r="BUS45" s="30"/>
      <c r="BUT45" s="31"/>
      <c r="BUU45" s="30"/>
      <c r="BUV45" s="31"/>
      <c r="BUW45" s="30"/>
      <c r="BUX45" s="31"/>
      <c r="BUY45" s="30"/>
      <c r="BUZ45" s="31"/>
      <c r="BVA45" s="30"/>
      <c r="BVB45" s="31"/>
      <c r="BVC45" s="30"/>
      <c r="BVD45" s="31"/>
      <c r="BVE45" s="30"/>
      <c r="BVF45" s="31"/>
      <c r="BVG45" s="30"/>
      <c r="BVH45" s="31"/>
      <c r="BVI45" s="30"/>
      <c r="BVJ45" s="31"/>
      <c r="BVK45" s="30"/>
      <c r="BVL45" s="31"/>
      <c r="BVM45" s="30"/>
      <c r="BVN45" s="31"/>
      <c r="BVO45" s="30"/>
      <c r="BVP45" s="31"/>
      <c r="BVQ45" s="30"/>
      <c r="BVR45" s="31"/>
      <c r="BVS45" s="30"/>
      <c r="BVT45" s="31"/>
      <c r="BVU45" s="30"/>
      <c r="BVV45" s="31"/>
      <c r="BVW45" s="30"/>
      <c r="BVX45" s="31"/>
      <c r="BVY45" s="30"/>
      <c r="BVZ45" s="31"/>
      <c r="BWA45" s="30"/>
      <c r="BWB45" s="31"/>
      <c r="BWC45" s="30"/>
      <c r="BWD45" s="31"/>
      <c r="BWE45" s="30"/>
      <c r="BWF45" s="31"/>
      <c r="BWG45" s="30"/>
      <c r="BWH45" s="31"/>
      <c r="BWI45" s="30"/>
      <c r="BWJ45" s="31"/>
      <c r="BWK45" s="30"/>
      <c r="BWL45" s="31"/>
      <c r="BWM45" s="30"/>
      <c r="BWN45" s="31"/>
      <c r="BWO45" s="30"/>
      <c r="BWP45" s="31"/>
      <c r="BWQ45" s="30"/>
      <c r="BWR45" s="31"/>
      <c r="BWS45" s="30"/>
      <c r="BWT45" s="31"/>
      <c r="BWU45" s="30"/>
      <c r="BWV45" s="31"/>
      <c r="BWW45" s="30"/>
      <c r="BWX45" s="31"/>
      <c r="BWY45" s="30"/>
      <c r="BWZ45" s="31"/>
      <c r="BXA45" s="30"/>
      <c r="BXB45" s="31"/>
      <c r="BXC45" s="30"/>
      <c r="BXD45" s="31"/>
      <c r="BXE45" s="30"/>
      <c r="BXF45" s="31"/>
      <c r="BXG45" s="30"/>
      <c r="BXH45" s="31"/>
      <c r="BXI45" s="30"/>
      <c r="BXJ45" s="31"/>
      <c r="BXK45" s="30"/>
      <c r="BXL45" s="31"/>
      <c r="BXM45" s="30"/>
      <c r="BXN45" s="31"/>
      <c r="BXO45" s="30"/>
      <c r="BXP45" s="31"/>
      <c r="BXQ45" s="30"/>
      <c r="BXR45" s="31"/>
      <c r="BXS45" s="30"/>
      <c r="BXT45" s="31"/>
      <c r="BXU45" s="30"/>
      <c r="BXV45" s="31"/>
      <c r="BXW45" s="30"/>
      <c r="BXX45" s="31"/>
      <c r="BXY45" s="30"/>
      <c r="BXZ45" s="31"/>
      <c r="BYA45" s="30"/>
      <c r="BYB45" s="31"/>
      <c r="BYC45" s="30"/>
      <c r="BYD45" s="31"/>
      <c r="BYE45" s="30"/>
      <c r="BYF45" s="31"/>
      <c r="BYG45" s="30"/>
      <c r="BYH45" s="31"/>
      <c r="BYI45" s="30"/>
      <c r="BYJ45" s="31"/>
      <c r="BYK45" s="30"/>
      <c r="BYL45" s="31"/>
      <c r="BYM45" s="30"/>
      <c r="BYN45" s="31"/>
      <c r="BYO45" s="30"/>
      <c r="BYP45" s="31"/>
      <c r="BYQ45" s="30"/>
      <c r="BYR45" s="31"/>
      <c r="BYS45" s="30"/>
      <c r="BYT45" s="31"/>
      <c r="BYU45" s="30"/>
      <c r="BYV45" s="31"/>
      <c r="BYW45" s="30"/>
      <c r="BYX45" s="31"/>
      <c r="BYY45" s="30"/>
      <c r="BYZ45" s="31"/>
      <c r="BZA45" s="30"/>
      <c r="BZB45" s="31"/>
      <c r="BZC45" s="30"/>
      <c r="BZD45" s="31"/>
      <c r="BZE45" s="30"/>
      <c r="BZF45" s="31"/>
      <c r="BZG45" s="30"/>
      <c r="BZH45" s="31"/>
      <c r="BZI45" s="30"/>
      <c r="BZJ45" s="31"/>
      <c r="BZK45" s="30"/>
      <c r="BZL45" s="31"/>
      <c r="BZM45" s="30"/>
      <c r="BZN45" s="31"/>
      <c r="BZO45" s="30"/>
      <c r="BZP45" s="31"/>
      <c r="BZQ45" s="30"/>
      <c r="BZR45" s="31"/>
      <c r="BZS45" s="30"/>
      <c r="BZT45" s="31"/>
      <c r="BZU45" s="30"/>
      <c r="BZV45" s="31"/>
      <c r="BZW45" s="30"/>
      <c r="BZX45" s="31"/>
      <c r="BZY45" s="30"/>
      <c r="BZZ45" s="31"/>
      <c r="CAA45" s="30"/>
      <c r="CAB45" s="31"/>
      <c r="CAC45" s="30"/>
      <c r="CAD45" s="31"/>
      <c r="CAE45" s="30"/>
      <c r="CAF45" s="31"/>
      <c r="CAG45" s="30"/>
      <c r="CAH45" s="31"/>
      <c r="CAI45" s="30"/>
      <c r="CAJ45" s="31"/>
      <c r="CAK45" s="30"/>
      <c r="CAL45" s="31"/>
      <c r="CAM45" s="30"/>
      <c r="CAN45" s="31"/>
      <c r="CAO45" s="30"/>
      <c r="CAP45" s="31"/>
      <c r="CAQ45" s="30"/>
      <c r="CAR45" s="31"/>
      <c r="CAS45" s="30"/>
      <c r="CAT45" s="31"/>
      <c r="CAU45" s="30"/>
      <c r="CAV45" s="31"/>
      <c r="CAW45" s="30"/>
      <c r="CAX45" s="31"/>
      <c r="CAY45" s="30"/>
      <c r="CAZ45" s="31"/>
      <c r="CBA45" s="30"/>
      <c r="CBB45" s="31"/>
      <c r="CBC45" s="30"/>
      <c r="CBD45" s="31"/>
      <c r="CBE45" s="30"/>
      <c r="CBF45" s="31"/>
      <c r="CBG45" s="30"/>
      <c r="CBH45" s="31"/>
      <c r="CBI45" s="30"/>
      <c r="CBJ45" s="31"/>
      <c r="CBK45" s="30"/>
      <c r="CBL45" s="31"/>
      <c r="CBM45" s="30"/>
      <c r="CBN45" s="31"/>
      <c r="CBO45" s="30"/>
      <c r="CBP45" s="31"/>
      <c r="CBQ45" s="30"/>
      <c r="CBR45" s="31"/>
      <c r="CBS45" s="30"/>
      <c r="CBT45" s="31"/>
      <c r="CBU45" s="30"/>
      <c r="CBV45" s="31"/>
      <c r="CBW45" s="30"/>
      <c r="CBX45" s="31"/>
      <c r="CBY45" s="30"/>
      <c r="CBZ45" s="31"/>
      <c r="CCA45" s="30"/>
      <c r="CCB45" s="31"/>
      <c r="CCC45" s="30"/>
      <c r="CCD45" s="31"/>
      <c r="CCE45" s="30"/>
      <c r="CCF45" s="31"/>
      <c r="CCG45" s="30"/>
      <c r="CCH45" s="31"/>
      <c r="CCI45" s="30"/>
      <c r="CCJ45" s="31"/>
      <c r="CCK45" s="30"/>
      <c r="CCL45" s="31"/>
      <c r="CCM45" s="30"/>
      <c r="CCN45" s="31"/>
      <c r="CCO45" s="30"/>
      <c r="CCP45" s="31"/>
      <c r="CCQ45" s="30"/>
      <c r="CCR45" s="31"/>
      <c r="CCS45" s="30"/>
      <c r="CCT45" s="31"/>
      <c r="CCU45" s="30"/>
      <c r="CCV45" s="31"/>
      <c r="CCW45" s="30"/>
      <c r="CCX45" s="31"/>
      <c r="CCY45" s="30"/>
      <c r="CCZ45" s="31"/>
      <c r="CDA45" s="30"/>
      <c r="CDB45" s="31"/>
      <c r="CDC45" s="30"/>
      <c r="CDD45" s="31"/>
      <c r="CDE45" s="30"/>
      <c r="CDF45" s="31"/>
      <c r="CDG45" s="30"/>
      <c r="CDH45" s="31"/>
      <c r="CDI45" s="30"/>
      <c r="CDJ45" s="31"/>
      <c r="CDK45" s="30"/>
      <c r="CDL45" s="31"/>
      <c r="CDM45" s="30"/>
      <c r="CDN45" s="31"/>
      <c r="CDO45" s="30"/>
      <c r="CDP45" s="31"/>
      <c r="CDQ45" s="30"/>
      <c r="CDR45" s="31"/>
      <c r="CDS45" s="30"/>
      <c r="CDT45" s="31"/>
      <c r="CDU45" s="30"/>
      <c r="CDV45" s="31"/>
      <c r="CDW45" s="30"/>
      <c r="CDX45" s="31"/>
      <c r="CDY45" s="30"/>
      <c r="CDZ45" s="31"/>
      <c r="CEA45" s="30"/>
      <c r="CEB45" s="31"/>
      <c r="CEC45" s="30"/>
      <c r="CED45" s="31"/>
      <c r="CEE45" s="30"/>
      <c r="CEF45" s="31"/>
      <c r="CEG45" s="30"/>
      <c r="CEH45" s="31"/>
      <c r="CEI45" s="30"/>
      <c r="CEJ45" s="31"/>
      <c r="CEK45" s="30"/>
      <c r="CEL45" s="31"/>
      <c r="CEM45" s="30"/>
      <c r="CEN45" s="31"/>
      <c r="CEO45" s="30"/>
      <c r="CEP45" s="31"/>
      <c r="CEQ45" s="30"/>
      <c r="CER45" s="31"/>
      <c r="CES45" s="30"/>
      <c r="CET45" s="31"/>
      <c r="CEU45" s="30"/>
      <c r="CEV45" s="31"/>
      <c r="CEW45" s="30"/>
      <c r="CEX45" s="31"/>
      <c r="CEY45" s="30"/>
      <c r="CEZ45" s="31"/>
      <c r="CFA45" s="30"/>
      <c r="CFB45" s="31"/>
      <c r="CFC45" s="30"/>
      <c r="CFD45" s="31"/>
      <c r="CFE45" s="30"/>
      <c r="CFF45" s="31"/>
      <c r="CFG45" s="30"/>
      <c r="CFH45" s="31"/>
      <c r="CFI45" s="30"/>
      <c r="CFJ45" s="31"/>
      <c r="CFK45" s="30"/>
      <c r="CFL45" s="31"/>
      <c r="CFM45" s="30"/>
      <c r="CFN45" s="31"/>
      <c r="CFO45" s="30"/>
      <c r="CFP45" s="31"/>
      <c r="CFQ45" s="30"/>
      <c r="CFR45" s="31"/>
      <c r="CFS45" s="30"/>
      <c r="CFT45" s="31"/>
      <c r="CFU45" s="30"/>
      <c r="CFV45" s="31"/>
      <c r="CFW45" s="30"/>
      <c r="CFX45" s="31"/>
      <c r="CFY45" s="30"/>
      <c r="CFZ45" s="31"/>
      <c r="CGA45" s="30"/>
      <c r="CGB45" s="31"/>
      <c r="CGC45" s="30"/>
      <c r="CGD45" s="31"/>
      <c r="CGE45" s="30"/>
      <c r="CGF45" s="31"/>
      <c r="CGG45" s="30"/>
      <c r="CGH45" s="31"/>
      <c r="CGI45" s="30"/>
      <c r="CGJ45" s="31"/>
      <c r="CGK45" s="30"/>
      <c r="CGL45" s="31"/>
      <c r="CGM45" s="30"/>
      <c r="CGN45" s="31"/>
      <c r="CGO45" s="30"/>
      <c r="CGP45" s="31"/>
      <c r="CGQ45" s="30"/>
      <c r="CGR45" s="31"/>
      <c r="CGS45" s="30"/>
      <c r="CGT45" s="31"/>
      <c r="CGU45" s="30"/>
      <c r="CGV45" s="31"/>
      <c r="CGW45" s="30"/>
      <c r="CGX45" s="31"/>
      <c r="CGY45" s="30"/>
      <c r="CGZ45" s="31"/>
      <c r="CHA45" s="30"/>
      <c r="CHB45" s="31"/>
      <c r="CHC45" s="30"/>
      <c r="CHD45" s="31"/>
      <c r="CHE45" s="30"/>
      <c r="CHF45" s="31"/>
      <c r="CHG45" s="30"/>
      <c r="CHH45" s="31"/>
      <c r="CHI45" s="30"/>
      <c r="CHJ45" s="31"/>
      <c r="CHK45" s="30"/>
      <c r="CHL45" s="31"/>
      <c r="CHM45" s="30"/>
      <c r="CHN45" s="31"/>
      <c r="CHO45" s="30"/>
      <c r="CHP45" s="31"/>
      <c r="CHQ45" s="30"/>
      <c r="CHR45" s="31"/>
      <c r="CHS45" s="30"/>
      <c r="CHT45" s="31"/>
      <c r="CHU45" s="30"/>
      <c r="CHV45" s="31"/>
      <c r="CHW45" s="30"/>
      <c r="CHX45" s="31"/>
      <c r="CHY45" s="30"/>
      <c r="CHZ45" s="31"/>
      <c r="CIA45" s="30"/>
      <c r="CIB45" s="31"/>
      <c r="CIC45" s="30"/>
      <c r="CID45" s="31"/>
      <c r="CIE45" s="30"/>
      <c r="CIF45" s="31"/>
      <c r="CIG45" s="30"/>
      <c r="CIH45" s="31"/>
      <c r="CII45" s="30"/>
      <c r="CIJ45" s="31"/>
      <c r="CIK45" s="30"/>
      <c r="CIL45" s="31"/>
      <c r="CIM45" s="30"/>
      <c r="CIN45" s="31"/>
      <c r="CIO45" s="30"/>
      <c r="CIP45" s="31"/>
      <c r="CIQ45" s="30"/>
      <c r="CIR45" s="31"/>
      <c r="CIS45" s="30"/>
      <c r="CIT45" s="31"/>
      <c r="CIU45" s="30"/>
      <c r="CIV45" s="31"/>
      <c r="CIW45" s="30"/>
      <c r="CIX45" s="31"/>
      <c r="CIY45" s="30"/>
      <c r="CIZ45" s="31"/>
      <c r="CJA45" s="30"/>
      <c r="CJB45" s="31"/>
      <c r="CJC45" s="30"/>
      <c r="CJD45" s="31"/>
      <c r="CJE45" s="30"/>
      <c r="CJF45" s="31"/>
      <c r="CJG45" s="30"/>
      <c r="CJH45" s="31"/>
      <c r="CJI45" s="30"/>
      <c r="CJJ45" s="31"/>
      <c r="CJK45" s="30"/>
      <c r="CJL45" s="31"/>
      <c r="CJM45" s="30"/>
      <c r="CJN45" s="31"/>
      <c r="CJO45" s="30"/>
      <c r="CJP45" s="31"/>
      <c r="CJQ45" s="30"/>
      <c r="CJR45" s="31"/>
      <c r="CJS45" s="30"/>
      <c r="CJT45" s="31"/>
      <c r="CJU45" s="30"/>
      <c r="CJV45" s="31"/>
      <c r="CJW45" s="30"/>
      <c r="CJX45" s="31"/>
      <c r="CJY45" s="30"/>
      <c r="CJZ45" s="31"/>
      <c r="CKA45" s="30"/>
      <c r="CKB45" s="31"/>
      <c r="CKC45" s="30"/>
      <c r="CKD45" s="31"/>
      <c r="CKE45" s="30"/>
      <c r="CKF45" s="31"/>
      <c r="CKG45" s="30"/>
      <c r="CKH45" s="31"/>
      <c r="CKI45" s="30"/>
      <c r="CKJ45" s="31"/>
      <c r="CKK45" s="30"/>
      <c r="CKL45" s="31"/>
      <c r="CKM45" s="30"/>
      <c r="CKN45" s="31"/>
      <c r="CKO45" s="30"/>
      <c r="CKP45" s="31"/>
      <c r="CKQ45" s="30"/>
      <c r="CKR45" s="31"/>
      <c r="CKS45" s="30"/>
      <c r="CKT45" s="31"/>
      <c r="CKU45" s="30"/>
      <c r="CKV45" s="31"/>
      <c r="CKW45" s="30"/>
      <c r="CKX45" s="31"/>
      <c r="CKY45" s="30"/>
      <c r="CKZ45" s="31"/>
      <c r="CLA45" s="30"/>
      <c r="CLB45" s="31"/>
      <c r="CLC45" s="30"/>
      <c r="CLD45" s="31"/>
      <c r="CLE45" s="30"/>
      <c r="CLF45" s="31"/>
      <c r="CLG45" s="30"/>
      <c r="CLH45" s="31"/>
      <c r="CLI45" s="30"/>
      <c r="CLJ45" s="31"/>
      <c r="CLK45" s="30"/>
      <c r="CLL45" s="31"/>
      <c r="CLM45" s="30"/>
      <c r="CLN45" s="31"/>
      <c r="CLO45" s="30"/>
      <c r="CLP45" s="31"/>
      <c r="CLQ45" s="30"/>
      <c r="CLR45" s="31"/>
      <c r="CLS45" s="30"/>
      <c r="CLT45" s="31"/>
      <c r="CLU45" s="30"/>
      <c r="CLV45" s="31"/>
      <c r="CLW45" s="30"/>
      <c r="CLX45" s="31"/>
      <c r="CLY45" s="30"/>
      <c r="CLZ45" s="31"/>
      <c r="CMA45" s="30"/>
      <c r="CMB45" s="31"/>
      <c r="CMC45" s="30"/>
      <c r="CMD45" s="31"/>
      <c r="CME45" s="30"/>
      <c r="CMF45" s="31"/>
      <c r="CMG45" s="30"/>
      <c r="CMH45" s="31"/>
      <c r="CMI45" s="30"/>
      <c r="CMJ45" s="31"/>
      <c r="CMK45" s="30"/>
      <c r="CML45" s="31"/>
      <c r="CMM45" s="30"/>
      <c r="CMN45" s="31"/>
      <c r="CMO45" s="30"/>
      <c r="CMP45" s="31"/>
      <c r="CMQ45" s="30"/>
      <c r="CMR45" s="31"/>
      <c r="CMS45" s="30"/>
      <c r="CMT45" s="31"/>
      <c r="CMU45" s="30"/>
      <c r="CMV45" s="31"/>
      <c r="CMW45" s="30"/>
      <c r="CMX45" s="31"/>
      <c r="CMY45" s="30"/>
      <c r="CMZ45" s="31"/>
      <c r="CNA45" s="30"/>
      <c r="CNB45" s="31"/>
      <c r="CNC45" s="30"/>
      <c r="CND45" s="31"/>
      <c r="CNE45" s="30"/>
      <c r="CNF45" s="31"/>
      <c r="CNG45" s="30"/>
      <c r="CNH45" s="31"/>
      <c r="CNI45" s="30"/>
      <c r="CNJ45" s="31"/>
      <c r="CNK45" s="30"/>
      <c r="CNL45" s="31"/>
      <c r="CNM45" s="30"/>
      <c r="CNN45" s="31"/>
      <c r="CNO45" s="30"/>
      <c r="CNP45" s="31"/>
      <c r="CNQ45" s="30"/>
      <c r="CNR45" s="31"/>
      <c r="CNS45" s="30"/>
      <c r="CNT45" s="31"/>
      <c r="CNU45" s="30"/>
      <c r="CNV45" s="31"/>
      <c r="CNW45" s="30"/>
      <c r="CNX45" s="31"/>
      <c r="CNY45" s="30"/>
      <c r="CNZ45" s="31"/>
      <c r="COA45" s="30"/>
      <c r="COB45" s="31"/>
      <c r="COC45" s="30"/>
      <c r="COD45" s="31"/>
      <c r="COE45" s="30"/>
      <c r="COF45" s="31"/>
      <c r="COG45" s="30"/>
      <c r="COH45" s="31"/>
      <c r="COI45" s="30"/>
      <c r="COJ45" s="31"/>
      <c r="COK45" s="30"/>
      <c r="COL45" s="31"/>
      <c r="COM45" s="30"/>
      <c r="CON45" s="31"/>
      <c r="COO45" s="30"/>
      <c r="COP45" s="31"/>
      <c r="COQ45" s="30"/>
      <c r="COR45" s="31"/>
      <c r="COS45" s="30"/>
      <c r="COT45" s="31"/>
      <c r="COU45" s="30"/>
      <c r="COV45" s="31"/>
      <c r="COW45" s="30"/>
      <c r="COX45" s="31"/>
      <c r="COY45" s="30"/>
      <c r="COZ45" s="31"/>
      <c r="CPA45" s="30"/>
      <c r="CPB45" s="31"/>
      <c r="CPC45" s="30"/>
      <c r="CPD45" s="31"/>
      <c r="CPE45" s="30"/>
      <c r="CPF45" s="31"/>
      <c r="CPG45" s="30"/>
      <c r="CPH45" s="31"/>
      <c r="CPI45" s="30"/>
      <c r="CPJ45" s="31"/>
      <c r="CPK45" s="30"/>
      <c r="CPL45" s="31"/>
      <c r="CPM45" s="30"/>
      <c r="CPN45" s="31"/>
      <c r="CPO45" s="30"/>
      <c r="CPP45" s="31"/>
      <c r="CPQ45" s="30"/>
      <c r="CPR45" s="31"/>
      <c r="CPS45" s="30"/>
      <c r="CPT45" s="31"/>
      <c r="CPU45" s="30"/>
      <c r="CPV45" s="31"/>
      <c r="CPW45" s="30"/>
      <c r="CPX45" s="31"/>
      <c r="CPY45" s="30"/>
      <c r="CPZ45" s="31"/>
      <c r="CQA45" s="30"/>
      <c r="CQB45" s="31"/>
      <c r="CQC45" s="30"/>
      <c r="CQD45" s="31"/>
      <c r="CQE45" s="30"/>
      <c r="CQF45" s="31"/>
      <c r="CQG45" s="30"/>
      <c r="CQH45" s="31"/>
      <c r="CQI45" s="30"/>
      <c r="CQJ45" s="31"/>
      <c r="CQK45" s="30"/>
      <c r="CQL45" s="31"/>
      <c r="CQM45" s="30"/>
      <c r="CQN45" s="31"/>
      <c r="CQO45" s="30"/>
      <c r="CQP45" s="31"/>
      <c r="CQQ45" s="30"/>
      <c r="CQR45" s="31"/>
      <c r="CQS45" s="30"/>
      <c r="CQT45" s="31"/>
      <c r="CQU45" s="30"/>
      <c r="CQV45" s="31"/>
      <c r="CQW45" s="30"/>
      <c r="CQX45" s="31"/>
      <c r="CQY45" s="30"/>
      <c r="CQZ45" s="31"/>
      <c r="CRA45" s="30"/>
      <c r="CRB45" s="31"/>
      <c r="CRC45" s="30"/>
      <c r="CRD45" s="31"/>
      <c r="CRE45" s="30"/>
      <c r="CRF45" s="31"/>
      <c r="CRG45" s="30"/>
      <c r="CRH45" s="31"/>
      <c r="CRI45" s="30"/>
      <c r="CRJ45" s="31"/>
      <c r="CRK45" s="30"/>
      <c r="CRL45" s="31"/>
      <c r="CRM45" s="30"/>
      <c r="CRN45" s="31"/>
      <c r="CRO45" s="30"/>
      <c r="CRP45" s="31"/>
      <c r="CRQ45" s="30"/>
      <c r="CRR45" s="31"/>
      <c r="CRS45" s="30"/>
      <c r="CRT45" s="31"/>
      <c r="CRU45" s="30"/>
      <c r="CRV45" s="31"/>
      <c r="CRW45" s="30"/>
      <c r="CRX45" s="31"/>
      <c r="CRY45" s="30"/>
      <c r="CRZ45" s="31"/>
      <c r="CSA45" s="30"/>
      <c r="CSB45" s="31"/>
      <c r="CSC45" s="30"/>
      <c r="CSD45" s="31"/>
      <c r="CSE45" s="30"/>
      <c r="CSF45" s="31"/>
      <c r="CSG45" s="30"/>
      <c r="CSH45" s="31"/>
      <c r="CSI45" s="30"/>
      <c r="CSJ45" s="31"/>
      <c r="CSK45" s="30"/>
      <c r="CSL45" s="31"/>
      <c r="CSM45" s="30"/>
      <c r="CSN45" s="31"/>
      <c r="CSO45" s="30"/>
      <c r="CSP45" s="31"/>
      <c r="CSQ45" s="30"/>
      <c r="CSR45" s="31"/>
      <c r="CSS45" s="30"/>
      <c r="CST45" s="31"/>
      <c r="CSU45" s="30"/>
      <c r="CSV45" s="31"/>
      <c r="CSW45" s="30"/>
      <c r="CSX45" s="31"/>
      <c r="CSY45" s="30"/>
      <c r="CSZ45" s="31"/>
      <c r="CTA45" s="30"/>
      <c r="CTB45" s="31"/>
      <c r="CTC45" s="30"/>
      <c r="CTD45" s="31"/>
      <c r="CTE45" s="30"/>
      <c r="CTF45" s="31"/>
      <c r="CTG45" s="30"/>
      <c r="CTH45" s="31"/>
      <c r="CTI45" s="30"/>
      <c r="CTJ45" s="31"/>
      <c r="CTK45" s="30"/>
      <c r="CTL45" s="31"/>
      <c r="CTM45" s="30"/>
      <c r="CTN45" s="31"/>
      <c r="CTO45" s="30"/>
      <c r="CTP45" s="31"/>
      <c r="CTQ45" s="30"/>
      <c r="CTR45" s="31"/>
      <c r="CTS45" s="30"/>
      <c r="CTT45" s="31"/>
      <c r="CTU45" s="30"/>
      <c r="CTV45" s="31"/>
      <c r="CTW45" s="30"/>
      <c r="CTX45" s="31"/>
      <c r="CTY45" s="30"/>
      <c r="CTZ45" s="31"/>
      <c r="CUA45" s="30"/>
      <c r="CUB45" s="31"/>
      <c r="CUC45" s="30"/>
      <c r="CUD45" s="31"/>
      <c r="CUE45" s="30"/>
      <c r="CUF45" s="31"/>
      <c r="CUG45" s="30"/>
      <c r="CUH45" s="31"/>
      <c r="CUI45" s="30"/>
      <c r="CUJ45" s="31"/>
      <c r="CUK45" s="30"/>
      <c r="CUL45" s="31"/>
      <c r="CUM45" s="30"/>
      <c r="CUN45" s="31"/>
      <c r="CUO45" s="30"/>
      <c r="CUP45" s="31"/>
      <c r="CUQ45" s="30"/>
      <c r="CUR45" s="31"/>
      <c r="CUS45" s="30"/>
      <c r="CUT45" s="31"/>
      <c r="CUU45" s="30"/>
      <c r="CUV45" s="31"/>
      <c r="CUW45" s="30"/>
      <c r="CUX45" s="31"/>
      <c r="CUY45" s="30"/>
      <c r="CUZ45" s="31"/>
      <c r="CVA45" s="30"/>
      <c r="CVB45" s="31"/>
      <c r="CVC45" s="30"/>
      <c r="CVD45" s="31"/>
      <c r="CVE45" s="30"/>
      <c r="CVF45" s="31"/>
      <c r="CVG45" s="30"/>
      <c r="CVH45" s="31"/>
      <c r="CVI45" s="30"/>
      <c r="CVJ45" s="31"/>
      <c r="CVK45" s="30"/>
      <c r="CVL45" s="31"/>
      <c r="CVM45" s="30"/>
      <c r="CVN45" s="31"/>
      <c r="CVO45" s="30"/>
      <c r="CVP45" s="31"/>
      <c r="CVQ45" s="30"/>
      <c r="CVR45" s="31"/>
      <c r="CVS45" s="30"/>
      <c r="CVT45" s="31"/>
      <c r="CVU45" s="30"/>
      <c r="CVV45" s="31"/>
      <c r="CVW45" s="30"/>
      <c r="CVX45" s="31"/>
      <c r="CVY45" s="30"/>
      <c r="CVZ45" s="31"/>
      <c r="CWA45" s="30"/>
      <c r="CWB45" s="31"/>
      <c r="CWC45" s="30"/>
      <c r="CWD45" s="31"/>
      <c r="CWE45" s="30"/>
      <c r="CWF45" s="31"/>
      <c r="CWG45" s="30"/>
      <c r="CWH45" s="31"/>
      <c r="CWI45" s="30"/>
      <c r="CWJ45" s="31"/>
      <c r="CWK45" s="30"/>
      <c r="CWL45" s="31"/>
      <c r="CWM45" s="30"/>
      <c r="CWN45" s="31"/>
      <c r="CWO45" s="30"/>
      <c r="CWP45" s="31"/>
      <c r="CWQ45" s="30"/>
      <c r="CWR45" s="31"/>
      <c r="CWS45" s="30"/>
      <c r="CWT45" s="31"/>
      <c r="CWU45" s="30"/>
      <c r="CWV45" s="31"/>
      <c r="CWW45" s="30"/>
      <c r="CWX45" s="31"/>
      <c r="CWY45" s="30"/>
      <c r="CWZ45" s="31"/>
      <c r="CXA45" s="30"/>
      <c r="CXB45" s="31"/>
      <c r="CXC45" s="30"/>
      <c r="CXD45" s="31"/>
      <c r="CXE45" s="30"/>
      <c r="CXF45" s="31"/>
      <c r="CXG45" s="30"/>
      <c r="CXH45" s="31"/>
      <c r="CXI45" s="30"/>
      <c r="CXJ45" s="31"/>
      <c r="CXK45" s="30"/>
      <c r="CXL45" s="31"/>
      <c r="CXM45" s="30"/>
      <c r="CXN45" s="31"/>
      <c r="CXO45" s="30"/>
      <c r="CXP45" s="31"/>
      <c r="CXQ45" s="30"/>
      <c r="CXR45" s="31"/>
      <c r="CXS45" s="30"/>
      <c r="CXT45" s="31"/>
      <c r="CXU45" s="30"/>
      <c r="CXV45" s="31"/>
      <c r="CXW45" s="30"/>
      <c r="CXX45" s="31"/>
      <c r="CXY45" s="30"/>
      <c r="CXZ45" s="31"/>
      <c r="CYA45" s="30"/>
      <c r="CYB45" s="31"/>
      <c r="CYC45" s="30"/>
      <c r="CYD45" s="31"/>
      <c r="CYE45" s="30"/>
      <c r="CYF45" s="31"/>
      <c r="CYG45" s="30"/>
      <c r="CYH45" s="31"/>
      <c r="CYI45" s="30"/>
      <c r="CYJ45" s="31"/>
      <c r="CYK45" s="30"/>
      <c r="CYL45" s="31"/>
      <c r="CYM45" s="30"/>
      <c r="CYN45" s="31"/>
      <c r="CYO45" s="30"/>
      <c r="CYP45" s="31"/>
      <c r="CYQ45" s="30"/>
      <c r="CYR45" s="31"/>
      <c r="CYS45" s="30"/>
      <c r="CYT45" s="31"/>
      <c r="CYU45" s="30"/>
      <c r="CYV45" s="31"/>
      <c r="CYW45" s="30"/>
      <c r="CYX45" s="31"/>
      <c r="CYY45" s="30"/>
      <c r="CYZ45" s="31"/>
      <c r="CZA45" s="30"/>
      <c r="CZB45" s="31"/>
      <c r="CZC45" s="30"/>
      <c r="CZD45" s="31"/>
      <c r="CZE45" s="30"/>
      <c r="CZF45" s="31"/>
      <c r="CZG45" s="30"/>
      <c r="CZH45" s="31"/>
      <c r="CZI45" s="30"/>
      <c r="CZJ45" s="31"/>
      <c r="CZK45" s="30"/>
      <c r="CZL45" s="31"/>
      <c r="CZM45" s="30"/>
      <c r="CZN45" s="31"/>
      <c r="CZO45" s="30"/>
      <c r="CZP45" s="31"/>
      <c r="CZQ45" s="30"/>
      <c r="CZR45" s="31"/>
      <c r="CZS45" s="30"/>
      <c r="CZT45" s="31"/>
      <c r="CZU45" s="30"/>
      <c r="CZV45" s="31"/>
      <c r="CZW45" s="30"/>
      <c r="CZX45" s="31"/>
      <c r="CZY45" s="30"/>
      <c r="CZZ45" s="31"/>
      <c r="DAA45" s="30"/>
      <c r="DAB45" s="31"/>
      <c r="DAC45" s="30"/>
      <c r="DAD45" s="31"/>
      <c r="DAE45" s="30"/>
      <c r="DAF45" s="31"/>
      <c r="DAG45" s="30"/>
      <c r="DAH45" s="31"/>
      <c r="DAI45" s="30"/>
      <c r="DAJ45" s="31"/>
      <c r="DAK45" s="30"/>
      <c r="DAL45" s="31"/>
      <c r="DAM45" s="30"/>
      <c r="DAN45" s="31"/>
      <c r="DAO45" s="30"/>
      <c r="DAP45" s="31"/>
      <c r="DAQ45" s="30"/>
      <c r="DAR45" s="31"/>
      <c r="DAS45" s="30"/>
      <c r="DAT45" s="31"/>
      <c r="DAU45" s="30"/>
      <c r="DAV45" s="31"/>
      <c r="DAW45" s="30"/>
      <c r="DAX45" s="31"/>
      <c r="DAY45" s="30"/>
      <c r="DAZ45" s="31"/>
      <c r="DBA45" s="30"/>
      <c r="DBB45" s="31"/>
      <c r="DBC45" s="30"/>
      <c r="DBD45" s="31"/>
      <c r="DBE45" s="30"/>
      <c r="DBF45" s="31"/>
      <c r="DBG45" s="30"/>
      <c r="DBH45" s="31"/>
      <c r="DBI45" s="30"/>
      <c r="DBJ45" s="31"/>
      <c r="DBK45" s="30"/>
      <c r="DBL45" s="31"/>
      <c r="DBM45" s="30"/>
      <c r="DBN45" s="31"/>
      <c r="DBO45" s="30"/>
      <c r="DBP45" s="31"/>
      <c r="DBQ45" s="30"/>
      <c r="DBR45" s="31"/>
      <c r="DBS45" s="30"/>
      <c r="DBT45" s="31"/>
      <c r="DBU45" s="30"/>
      <c r="DBV45" s="31"/>
      <c r="DBW45" s="30"/>
      <c r="DBX45" s="31"/>
      <c r="DBY45" s="30"/>
      <c r="DBZ45" s="31"/>
      <c r="DCA45" s="30"/>
      <c r="DCB45" s="31"/>
      <c r="DCC45" s="30"/>
      <c r="DCD45" s="31"/>
      <c r="DCE45" s="30"/>
      <c r="DCF45" s="31"/>
      <c r="DCG45" s="30"/>
      <c r="DCH45" s="31"/>
      <c r="DCI45" s="30"/>
      <c r="DCJ45" s="31"/>
      <c r="DCK45" s="30"/>
      <c r="DCL45" s="31"/>
      <c r="DCM45" s="30"/>
      <c r="DCN45" s="31"/>
      <c r="DCO45" s="30"/>
      <c r="DCP45" s="31"/>
      <c r="DCQ45" s="30"/>
      <c r="DCR45" s="31"/>
      <c r="DCS45" s="30"/>
      <c r="DCT45" s="31"/>
      <c r="DCU45" s="30"/>
      <c r="DCV45" s="31"/>
      <c r="DCW45" s="30"/>
      <c r="DCX45" s="31"/>
      <c r="DCY45" s="30"/>
      <c r="DCZ45" s="31"/>
      <c r="DDA45" s="30"/>
      <c r="DDB45" s="31"/>
      <c r="DDC45" s="30"/>
      <c r="DDD45" s="31"/>
      <c r="DDE45" s="30"/>
      <c r="DDF45" s="31"/>
      <c r="DDG45" s="30"/>
      <c r="DDH45" s="31"/>
      <c r="DDI45" s="30"/>
      <c r="DDJ45" s="31"/>
      <c r="DDK45" s="30"/>
      <c r="DDL45" s="31"/>
      <c r="DDM45" s="30"/>
      <c r="DDN45" s="31"/>
      <c r="DDO45" s="30"/>
      <c r="DDP45" s="31"/>
      <c r="DDQ45" s="30"/>
      <c r="DDR45" s="31"/>
      <c r="DDS45" s="30"/>
      <c r="DDT45" s="31"/>
      <c r="DDU45" s="30"/>
      <c r="DDV45" s="31"/>
      <c r="DDW45" s="30"/>
      <c r="DDX45" s="31"/>
      <c r="DDY45" s="30"/>
      <c r="DDZ45" s="31"/>
      <c r="DEA45" s="30"/>
      <c r="DEB45" s="31"/>
      <c r="DEC45" s="30"/>
      <c r="DED45" s="31"/>
      <c r="DEE45" s="30"/>
      <c r="DEF45" s="31"/>
      <c r="DEG45" s="30"/>
      <c r="DEH45" s="31"/>
      <c r="DEI45" s="30"/>
      <c r="DEJ45" s="31"/>
      <c r="DEK45" s="30"/>
      <c r="DEL45" s="31"/>
      <c r="DEM45" s="30"/>
      <c r="DEN45" s="31"/>
      <c r="DEO45" s="30"/>
      <c r="DEP45" s="31"/>
      <c r="DEQ45" s="30"/>
      <c r="DER45" s="31"/>
      <c r="DES45" s="30"/>
      <c r="DET45" s="31"/>
      <c r="DEU45" s="30"/>
      <c r="DEV45" s="31"/>
      <c r="DEW45" s="30"/>
      <c r="DEX45" s="31"/>
      <c r="DEY45" s="30"/>
      <c r="DEZ45" s="31"/>
      <c r="DFA45" s="30"/>
      <c r="DFB45" s="31"/>
      <c r="DFC45" s="30"/>
      <c r="DFD45" s="31"/>
      <c r="DFE45" s="30"/>
      <c r="DFF45" s="31"/>
      <c r="DFG45" s="30"/>
      <c r="DFH45" s="31"/>
      <c r="DFI45" s="30"/>
      <c r="DFJ45" s="31"/>
      <c r="DFK45" s="30"/>
      <c r="DFL45" s="31"/>
      <c r="DFM45" s="30"/>
      <c r="DFN45" s="31"/>
      <c r="DFO45" s="30"/>
      <c r="DFP45" s="31"/>
      <c r="DFQ45" s="30"/>
      <c r="DFR45" s="31"/>
      <c r="DFS45" s="30"/>
      <c r="DFT45" s="31"/>
      <c r="DFU45" s="30"/>
      <c r="DFV45" s="31"/>
      <c r="DFW45" s="30"/>
      <c r="DFX45" s="31"/>
      <c r="DFY45" s="30"/>
      <c r="DFZ45" s="31"/>
      <c r="DGA45" s="30"/>
      <c r="DGB45" s="31"/>
      <c r="DGC45" s="30"/>
      <c r="DGD45" s="31"/>
      <c r="DGE45" s="30"/>
      <c r="DGF45" s="31"/>
      <c r="DGG45" s="30"/>
      <c r="DGH45" s="31"/>
      <c r="DGI45" s="30"/>
      <c r="DGJ45" s="31"/>
      <c r="DGK45" s="30"/>
      <c r="DGL45" s="31"/>
      <c r="DGM45" s="30"/>
      <c r="DGN45" s="31"/>
      <c r="DGO45" s="30"/>
      <c r="DGP45" s="31"/>
      <c r="DGQ45" s="30"/>
      <c r="DGR45" s="31"/>
      <c r="DGS45" s="30"/>
      <c r="DGT45" s="31"/>
      <c r="DGU45" s="30"/>
      <c r="DGV45" s="31"/>
      <c r="DGW45" s="30"/>
      <c r="DGX45" s="31"/>
      <c r="DGY45" s="30"/>
      <c r="DGZ45" s="31"/>
      <c r="DHA45" s="30"/>
      <c r="DHB45" s="31"/>
      <c r="DHC45" s="30"/>
      <c r="DHD45" s="31"/>
      <c r="DHE45" s="30"/>
      <c r="DHF45" s="31"/>
      <c r="DHG45" s="30"/>
      <c r="DHH45" s="31"/>
      <c r="DHI45" s="30"/>
      <c r="DHJ45" s="31"/>
      <c r="DHK45" s="30"/>
      <c r="DHL45" s="31"/>
      <c r="DHM45" s="30"/>
      <c r="DHN45" s="31"/>
      <c r="DHO45" s="30"/>
      <c r="DHP45" s="31"/>
      <c r="DHQ45" s="30"/>
      <c r="DHR45" s="31"/>
      <c r="DHS45" s="30"/>
      <c r="DHT45" s="31"/>
      <c r="DHU45" s="30"/>
      <c r="DHV45" s="31"/>
      <c r="DHW45" s="30"/>
      <c r="DHX45" s="31"/>
      <c r="DHY45" s="30"/>
      <c r="DHZ45" s="31"/>
      <c r="DIA45" s="30"/>
      <c r="DIB45" s="31"/>
      <c r="DIC45" s="30"/>
      <c r="DID45" s="31"/>
      <c r="DIE45" s="30"/>
      <c r="DIF45" s="31"/>
      <c r="DIG45" s="30"/>
      <c r="DIH45" s="31"/>
      <c r="DII45" s="30"/>
      <c r="DIJ45" s="31"/>
      <c r="DIK45" s="30"/>
      <c r="DIL45" s="31"/>
      <c r="DIM45" s="30"/>
      <c r="DIN45" s="31"/>
      <c r="DIO45" s="30"/>
      <c r="DIP45" s="31"/>
      <c r="DIQ45" s="30"/>
      <c r="DIR45" s="31"/>
      <c r="DIS45" s="30"/>
      <c r="DIT45" s="31"/>
      <c r="DIU45" s="30"/>
      <c r="DIV45" s="31"/>
      <c r="DIW45" s="30"/>
      <c r="DIX45" s="31"/>
      <c r="DIY45" s="30"/>
      <c r="DIZ45" s="31"/>
      <c r="DJA45" s="30"/>
      <c r="DJB45" s="31"/>
      <c r="DJC45" s="30"/>
      <c r="DJD45" s="31"/>
      <c r="DJE45" s="30"/>
      <c r="DJF45" s="31"/>
      <c r="DJG45" s="30"/>
      <c r="DJH45" s="31"/>
      <c r="DJI45" s="30"/>
      <c r="DJJ45" s="31"/>
      <c r="DJK45" s="30"/>
      <c r="DJL45" s="31"/>
      <c r="DJM45" s="30"/>
      <c r="DJN45" s="31"/>
      <c r="DJO45" s="30"/>
      <c r="DJP45" s="31"/>
      <c r="DJQ45" s="30"/>
      <c r="DJR45" s="31"/>
      <c r="DJS45" s="30"/>
      <c r="DJT45" s="31"/>
      <c r="DJU45" s="30"/>
      <c r="DJV45" s="31"/>
      <c r="DJW45" s="30"/>
      <c r="DJX45" s="31"/>
      <c r="DJY45" s="30"/>
      <c r="DJZ45" s="31"/>
      <c r="DKA45" s="30"/>
      <c r="DKB45" s="31"/>
      <c r="DKC45" s="30"/>
      <c r="DKD45" s="31"/>
      <c r="DKE45" s="30"/>
      <c r="DKF45" s="31"/>
      <c r="DKG45" s="30"/>
      <c r="DKH45" s="31"/>
      <c r="DKI45" s="30"/>
      <c r="DKJ45" s="31"/>
      <c r="DKK45" s="30"/>
      <c r="DKL45" s="31"/>
      <c r="DKM45" s="30"/>
      <c r="DKN45" s="31"/>
      <c r="DKO45" s="30"/>
      <c r="DKP45" s="31"/>
      <c r="DKQ45" s="30"/>
      <c r="DKR45" s="31"/>
      <c r="DKS45" s="30"/>
      <c r="DKT45" s="31"/>
      <c r="DKU45" s="30"/>
      <c r="DKV45" s="31"/>
      <c r="DKW45" s="30"/>
      <c r="DKX45" s="31"/>
      <c r="DKY45" s="30"/>
      <c r="DKZ45" s="31"/>
      <c r="DLA45" s="30"/>
      <c r="DLB45" s="31"/>
      <c r="DLC45" s="30"/>
      <c r="DLD45" s="31"/>
      <c r="DLE45" s="30"/>
      <c r="DLF45" s="31"/>
      <c r="DLG45" s="30"/>
      <c r="DLH45" s="31"/>
      <c r="DLI45" s="30"/>
      <c r="DLJ45" s="31"/>
      <c r="DLK45" s="30"/>
      <c r="DLL45" s="31"/>
      <c r="DLM45" s="30"/>
      <c r="DLN45" s="31"/>
      <c r="DLO45" s="30"/>
      <c r="DLP45" s="31"/>
      <c r="DLQ45" s="30"/>
      <c r="DLR45" s="31"/>
      <c r="DLS45" s="30"/>
      <c r="DLT45" s="31"/>
      <c r="DLU45" s="30"/>
      <c r="DLV45" s="31"/>
      <c r="DLW45" s="30"/>
      <c r="DLX45" s="31"/>
      <c r="DLY45" s="30"/>
      <c r="DLZ45" s="31"/>
      <c r="DMA45" s="30"/>
      <c r="DMB45" s="31"/>
      <c r="DMC45" s="30"/>
      <c r="DMD45" s="31"/>
      <c r="DME45" s="30"/>
      <c r="DMF45" s="31"/>
      <c r="DMG45" s="30"/>
      <c r="DMH45" s="31"/>
      <c r="DMI45" s="30"/>
      <c r="DMJ45" s="31"/>
      <c r="DMK45" s="30"/>
      <c r="DML45" s="31"/>
      <c r="DMM45" s="30"/>
      <c r="DMN45" s="31"/>
      <c r="DMO45" s="30"/>
      <c r="DMP45" s="31"/>
      <c r="DMQ45" s="30"/>
      <c r="DMR45" s="31"/>
      <c r="DMS45" s="30"/>
      <c r="DMT45" s="31"/>
      <c r="DMU45" s="30"/>
      <c r="DMV45" s="31"/>
      <c r="DMW45" s="30"/>
      <c r="DMX45" s="31"/>
      <c r="DMY45" s="30"/>
      <c r="DMZ45" s="31"/>
      <c r="DNA45" s="30"/>
      <c r="DNB45" s="31"/>
      <c r="DNC45" s="30"/>
      <c r="DND45" s="31"/>
      <c r="DNE45" s="30"/>
      <c r="DNF45" s="31"/>
      <c r="DNG45" s="30"/>
      <c r="DNH45" s="31"/>
      <c r="DNI45" s="30"/>
      <c r="DNJ45" s="31"/>
      <c r="DNK45" s="30"/>
      <c r="DNL45" s="31"/>
      <c r="DNM45" s="30"/>
      <c r="DNN45" s="31"/>
      <c r="DNO45" s="30"/>
      <c r="DNP45" s="31"/>
      <c r="DNQ45" s="30"/>
      <c r="DNR45" s="31"/>
      <c r="DNS45" s="30"/>
      <c r="DNT45" s="31"/>
      <c r="DNU45" s="30"/>
      <c r="DNV45" s="31"/>
      <c r="DNW45" s="30"/>
      <c r="DNX45" s="31"/>
      <c r="DNY45" s="30"/>
      <c r="DNZ45" s="31"/>
      <c r="DOA45" s="30"/>
      <c r="DOB45" s="31"/>
      <c r="DOC45" s="30"/>
      <c r="DOD45" s="31"/>
      <c r="DOE45" s="30"/>
      <c r="DOF45" s="31"/>
      <c r="DOG45" s="30"/>
      <c r="DOH45" s="31"/>
      <c r="DOI45" s="30"/>
      <c r="DOJ45" s="31"/>
      <c r="DOK45" s="30"/>
      <c r="DOL45" s="31"/>
      <c r="DOM45" s="30"/>
      <c r="DON45" s="31"/>
      <c r="DOO45" s="30"/>
      <c r="DOP45" s="31"/>
      <c r="DOQ45" s="30"/>
      <c r="DOR45" s="31"/>
      <c r="DOS45" s="30"/>
      <c r="DOT45" s="31"/>
      <c r="DOU45" s="30"/>
      <c r="DOV45" s="31"/>
      <c r="DOW45" s="30"/>
      <c r="DOX45" s="31"/>
      <c r="DOY45" s="30"/>
      <c r="DOZ45" s="31"/>
      <c r="DPA45" s="30"/>
      <c r="DPB45" s="31"/>
      <c r="DPC45" s="30"/>
      <c r="DPD45" s="31"/>
      <c r="DPE45" s="30"/>
      <c r="DPF45" s="31"/>
      <c r="DPG45" s="30"/>
      <c r="DPH45" s="31"/>
      <c r="DPI45" s="30"/>
      <c r="DPJ45" s="31"/>
      <c r="DPK45" s="30"/>
      <c r="DPL45" s="31"/>
      <c r="DPM45" s="30"/>
      <c r="DPN45" s="31"/>
      <c r="DPO45" s="30"/>
      <c r="DPP45" s="31"/>
      <c r="DPQ45" s="30"/>
      <c r="DPR45" s="31"/>
      <c r="DPS45" s="30"/>
      <c r="DPT45" s="31"/>
      <c r="DPU45" s="30"/>
      <c r="DPV45" s="31"/>
      <c r="DPW45" s="30"/>
      <c r="DPX45" s="31"/>
      <c r="DPY45" s="30"/>
      <c r="DPZ45" s="31"/>
      <c r="DQA45" s="30"/>
      <c r="DQB45" s="31"/>
      <c r="DQC45" s="30"/>
      <c r="DQD45" s="31"/>
      <c r="DQE45" s="30"/>
      <c r="DQF45" s="31"/>
      <c r="DQG45" s="30"/>
      <c r="DQH45" s="31"/>
      <c r="DQI45" s="30"/>
      <c r="DQJ45" s="31"/>
      <c r="DQK45" s="30"/>
      <c r="DQL45" s="31"/>
      <c r="DQM45" s="30"/>
      <c r="DQN45" s="31"/>
      <c r="DQO45" s="30"/>
      <c r="DQP45" s="31"/>
      <c r="DQQ45" s="30"/>
      <c r="DQR45" s="31"/>
      <c r="DQS45" s="30"/>
      <c r="DQT45" s="31"/>
      <c r="DQU45" s="30"/>
      <c r="DQV45" s="31"/>
      <c r="DQW45" s="30"/>
      <c r="DQX45" s="31"/>
      <c r="DQY45" s="30"/>
      <c r="DQZ45" s="31"/>
      <c r="DRA45" s="30"/>
      <c r="DRB45" s="31"/>
      <c r="DRC45" s="30"/>
      <c r="DRD45" s="31"/>
      <c r="DRE45" s="30"/>
      <c r="DRF45" s="31"/>
      <c r="DRG45" s="30"/>
      <c r="DRH45" s="31"/>
      <c r="DRI45" s="30"/>
      <c r="DRJ45" s="31"/>
      <c r="DRK45" s="30"/>
      <c r="DRL45" s="31"/>
      <c r="DRM45" s="30"/>
      <c r="DRN45" s="31"/>
      <c r="DRO45" s="30"/>
      <c r="DRP45" s="31"/>
      <c r="DRQ45" s="30"/>
      <c r="DRR45" s="31"/>
      <c r="DRS45" s="30"/>
      <c r="DRT45" s="31"/>
      <c r="DRU45" s="30"/>
      <c r="DRV45" s="31"/>
      <c r="DRW45" s="30"/>
      <c r="DRX45" s="31"/>
      <c r="DRY45" s="30"/>
      <c r="DRZ45" s="31"/>
      <c r="DSA45" s="30"/>
      <c r="DSB45" s="31"/>
      <c r="DSC45" s="30"/>
      <c r="DSD45" s="31"/>
      <c r="DSE45" s="30"/>
      <c r="DSF45" s="31"/>
      <c r="DSG45" s="30"/>
      <c r="DSH45" s="31"/>
      <c r="DSI45" s="30"/>
      <c r="DSJ45" s="31"/>
      <c r="DSK45" s="30"/>
      <c r="DSL45" s="31"/>
      <c r="DSM45" s="30"/>
      <c r="DSN45" s="31"/>
      <c r="DSO45" s="30"/>
      <c r="DSP45" s="31"/>
      <c r="DSQ45" s="30"/>
      <c r="DSR45" s="31"/>
      <c r="DSS45" s="30"/>
      <c r="DST45" s="31"/>
      <c r="DSU45" s="30"/>
      <c r="DSV45" s="31"/>
      <c r="DSW45" s="30"/>
      <c r="DSX45" s="31"/>
      <c r="DSY45" s="30"/>
      <c r="DSZ45" s="31"/>
      <c r="DTA45" s="30"/>
      <c r="DTB45" s="31"/>
      <c r="DTC45" s="30"/>
      <c r="DTD45" s="31"/>
      <c r="DTE45" s="30"/>
      <c r="DTF45" s="31"/>
      <c r="DTG45" s="30"/>
      <c r="DTH45" s="31"/>
      <c r="DTI45" s="30"/>
      <c r="DTJ45" s="31"/>
      <c r="DTK45" s="30"/>
      <c r="DTL45" s="31"/>
      <c r="DTM45" s="30"/>
      <c r="DTN45" s="31"/>
      <c r="DTO45" s="30"/>
      <c r="DTP45" s="31"/>
      <c r="DTQ45" s="30"/>
      <c r="DTR45" s="31"/>
      <c r="DTS45" s="30"/>
      <c r="DTT45" s="31"/>
      <c r="DTU45" s="30"/>
      <c r="DTV45" s="31"/>
      <c r="DTW45" s="30"/>
      <c r="DTX45" s="31"/>
      <c r="DTY45" s="30"/>
      <c r="DTZ45" s="31"/>
      <c r="DUA45" s="30"/>
      <c r="DUB45" s="31"/>
      <c r="DUC45" s="30"/>
      <c r="DUD45" s="31"/>
      <c r="DUE45" s="30"/>
      <c r="DUF45" s="31"/>
      <c r="DUG45" s="30"/>
      <c r="DUH45" s="31"/>
      <c r="DUI45" s="30"/>
      <c r="DUJ45" s="31"/>
      <c r="DUK45" s="30"/>
      <c r="DUL45" s="31"/>
      <c r="DUM45" s="30"/>
      <c r="DUN45" s="31"/>
      <c r="DUO45" s="30"/>
      <c r="DUP45" s="31"/>
      <c r="DUQ45" s="30"/>
      <c r="DUR45" s="31"/>
      <c r="DUS45" s="30"/>
      <c r="DUT45" s="31"/>
      <c r="DUU45" s="30"/>
      <c r="DUV45" s="31"/>
      <c r="DUW45" s="30"/>
      <c r="DUX45" s="31"/>
      <c r="DUY45" s="30"/>
      <c r="DUZ45" s="31"/>
      <c r="DVA45" s="30"/>
      <c r="DVB45" s="31"/>
      <c r="DVC45" s="30"/>
      <c r="DVD45" s="31"/>
      <c r="DVE45" s="30"/>
      <c r="DVF45" s="31"/>
      <c r="DVG45" s="30"/>
      <c r="DVH45" s="31"/>
      <c r="DVI45" s="30"/>
      <c r="DVJ45" s="31"/>
      <c r="DVK45" s="30"/>
      <c r="DVL45" s="31"/>
      <c r="DVM45" s="30"/>
      <c r="DVN45" s="31"/>
      <c r="DVO45" s="30"/>
      <c r="DVP45" s="31"/>
      <c r="DVQ45" s="30"/>
      <c r="DVR45" s="31"/>
      <c r="DVS45" s="30"/>
      <c r="DVT45" s="31"/>
      <c r="DVU45" s="30"/>
      <c r="DVV45" s="31"/>
      <c r="DVW45" s="30"/>
      <c r="DVX45" s="31"/>
      <c r="DVY45" s="30"/>
      <c r="DVZ45" s="31"/>
      <c r="DWA45" s="30"/>
      <c r="DWB45" s="31"/>
      <c r="DWC45" s="30"/>
      <c r="DWD45" s="31"/>
      <c r="DWE45" s="30"/>
      <c r="DWF45" s="31"/>
      <c r="DWG45" s="30"/>
      <c r="DWH45" s="31"/>
      <c r="DWI45" s="30"/>
      <c r="DWJ45" s="31"/>
      <c r="DWK45" s="30"/>
      <c r="DWL45" s="31"/>
      <c r="DWM45" s="30"/>
      <c r="DWN45" s="31"/>
      <c r="DWO45" s="30"/>
      <c r="DWP45" s="31"/>
      <c r="DWQ45" s="30"/>
      <c r="DWR45" s="31"/>
      <c r="DWS45" s="30"/>
      <c r="DWT45" s="31"/>
      <c r="DWU45" s="30"/>
      <c r="DWV45" s="31"/>
      <c r="DWW45" s="30"/>
      <c r="DWX45" s="31"/>
      <c r="DWY45" s="30"/>
      <c r="DWZ45" s="31"/>
      <c r="DXA45" s="30"/>
      <c r="DXB45" s="31"/>
      <c r="DXC45" s="30"/>
      <c r="DXD45" s="31"/>
      <c r="DXE45" s="30"/>
      <c r="DXF45" s="31"/>
      <c r="DXG45" s="30"/>
      <c r="DXH45" s="31"/>
      <c r="DXI45" s="30"/>
      <c r="DXJ45" s="31"/>
      <c r="DXK45" s="30"/>
      <c r="DXL45" s="31"/>
      <c r="DXM45" s="30"/>
      <c r="DXN45" s="31"/>
      <c r="DXO45" s="30"/>
      <c r="DXP45" s="31"/>
      <c r="DXQ45" s="30"/>
      <c r="DXR45" s="31"/>
      <c r="DXS45" s="30"/>
      <c r="DXT45" s="31"/>
      <c r="DXU45" s="30"/>
      <c r="DXV45" s="31"/>
      <c r="DXW45" s="30"/>
      <c r="DXX45" s="31"/>
      <c r="DXY45" s="30"/>
      <c r="DXZ45" s="31"/>
      <c r="DYA45" s="30"/>
      <c r="DYB45" s="31"/>
      <c r="DYC45" s="30"/>
      <c r="DYD45" s="31"/>
      <c r="DYE45" s="30"/>
      <c r="DYF45" s="31"/>
      <c r="DYG45" s="30"/>
      <c r="DYH45" s="31"/>
      <c r="DYI45" s="30"/>
      <c r="DYJ45" s="31"/>
      <c r="DYK45" s="30"/>
      <c r="DYL45" s="31"/>
      <c r="DYM45" s="30"/>
      <c r="DYN45" s="31"/>
      <c r="DYO45" s="30"/>
      <c r="DYP45" s="31"/>
      <c r="DYQ45" s="30"/>
      <c r="DYR45" s="31"/>
      <c r="DYS45" s="30"/>
      <c r="DYT45" s="31"/>
      <c r="DYU45" s="30"/>
      <c r="DYV45" s="31"/>
      <c r="DYW45" s="30"/>
      <c r="DYX45" s="31"/>
      <c r="DYY45" s="30"/>
      <c r="DYZ45" s="31"/>
      <c r="DZA45" s="30"/>
      <c r="DZB45" s="31"/>
      <c r="DZC45" s="30"/>
      <c r="DZD45" s="31"/>
      <c r="DZE45" s="30"/>
      <c r="DZF45" s="31"/>
      <c r="DZG45" s="30"/>
      <c r="DZH45" s="31"/>
      <c r="DZI45" s="30"/>
      <c r="DZJ45" s="31"/>
      <c r="DZK45" s="30"/>
      <c r="DZL45" s="31"/>
      <c r="DZM45" s="30"/>
      <c r="DZN45" s="31"/>
      <c r="DZO45" s="30"/>
      <c r="DZP45" s="31"/>
      <c r="DZQ45" s="30"/>
      <c r="DZR45" s="31"/>
      <c r="DZS45" s="30"/>
      <c r="DZT45" s="31"/>
      <c r="DZU45" s="30"/>
      <c r="DZV45" s="31"/>
      <c r="DZW45" s="30"/>
      <c r="DZX45" s="31"/>
      <c r="DZY45" s="30"/>
      <c r="DZZ45" s="31"/>
      <c r="EAA45" s="30"/>
      <c r="EAB45" s="31"/>
      <c r="EAC45" s="30"/>
      <c r="EAD45" s="31"/>
      <c r="EAE45" s="30"/>
      <c r="EAF45" s="31"/>
      <c r="EAG45" s="30"/>
      <c r="EAH45" s="31"/>
      <c r="EAI45" s="30"/>
      <c r="EAJ45" s="31"/>
      <c r="EAK45" s="30"/>
      <c r="EAL45" s="31"/>
      <c r="EAM45" s="30"/>
      <c r="EAN45" s="31"/>
      <c r="EAO45" s="30"/>
      <c r="EAP45" s="31"/>
      <c r="EAQ45" s="30"/>
      <c r="EAR45" s="31"/>
      <c r="EAS45" s="30"/>
      <c r="EAT45" s="31"/>
      <c r="EAU45" s="30"/>
      <c r="EAV45" s="31"/>
      <c r="EAW45" s="30"/>
      <c r="EAX45" s="31"/>
      <c r="EAY45" s="30"/>
      <c r="EAZ45" s="31"/>
      <c r="EBA45" s="30"/>
      <c r="EBB45" s="31"/>
      <c r="EBC45" s="30"/>
      <c r="EBD45" s="31"/>
      <c r="EBE45" s="30"/>
      <c r="EBF45" s="31"/>
      <c r="EBG45" s="30"/>
      <c r="EBH45" s="31"/>
      <c r="EBI45" s="30"/>
      <c r="EBJ45" s="31"/>
      <c r="EBK45" s="30"/>
      <c r="EBL45" s="31"/>
      <c r="EBM45" s="30"/>
      <c r="EBN45" s="31"/>
      <c r="EBO45" s="30"/>
      <c r="EBP45" s="31"/>
      <c r="EBQ45" s="30"/>
      <c r="EBR45" s="31"/>
      <c r="EBS45" s="30"/>
      <c r="EBT45" s="31"/>
      <c r="EBU45" s="30"/>
      <c r="EBV45" s="31"/>
      <c r="EBW45" s="30"/>
      <c r="EBX45" s="31"/>
      <c r="EBY45" s="30"/>
      <c r="EBZ45" s="31"/>
      <c r="ECA45" s="30"/>
      <c r="ECB45" s="31"/>
      <c r="ECC45" s="30"/>
      <c r="ECD45" s="31"/>
      <c r="ECE45" s="30"/>
      <c r="ECF45" s="31"/>
      <c r="ECG45" s="30"/>
      <c r="ECH45" s="31"/>
      <c r="ECI45" s="30"/>
      <c r="ECJ45" s="31"/>
      <c r="ECK45" s="30"/>
      <c r="ECL45" s="31"/>
      <c r="ECM45" s="30"/>
      <c r="ECN45" s="31"/>
      <c r="ECO45" s="30"/>
      <c r="ECP45" s="31"/>
      <c r="ECQ45" s="30"/>
      <c r="ECR45" s="31"/>
      <c r="ECS45" s="30"/>
      <c r="ECT45" s="31"/>
      <c r="ECU45" s="30"/>
      <c r="ECV45" s="31"/>
      <c r="ECW45" s="30"/>
      <c r="ECX45" s="31"/>
      <c r="ECY45" s="30"/>
      <c r="ECZ45" s="31"/>
      <c r="EDA45" s="30"/>
      <c r="EDB45" s="31"/>
      <c r="EDC45" s="30"/>
      <c r="EDD45" s="31"/>
      <c r="EDE45" s="30"/>
      <c r="EDF45" s="31"/>
      <c r="EDG45" s="30"/>
      <c r="EDH45" s="31"/>
      <c r="EDI45" s="30"/>
      <c r="EDJ45" s="31"/>
      <c r="EDK45" s="30"/>
      <c r="EDL45" s="31"/>
      <c r="EDM45" s="30"/>
      <c r="EDN45" s="31"/>
      <c r="EDO45" s="30"/>
      <c r="EDP45" s="31"/>
      <c r="EDQ45" s="30"/>
      <c r="EDR45" s="31"/>
      <c r="EDS45" s="30"/>
      <c r="EDT45" s="31"/>
      <c r="EDU45" s="30"/>
      <c r="EDV45" s="31"/>
      <c r="EDW45" s="30"/>
      <c r="EDX45" s="31"/>
      <c r="EDY45" s="30"/>
      <c r="EDZ45" s="31"/>
      <c r="EEA45" s="30"/>
      <c r="EEB45" s="31"/>
      <c r="EEC45" s="30"/>
      <c r="EED45" s="31"/>
      <c r="EEE45" s="30"/>
      <c r="EEF45" s="31"/>
      <c r="EEG45" s="30"/>
      <c r="EEH45" s="31"/>
      <c r="EEI45" s="30"/>
      <c r="EEJ45" s="31"/>
      <c r="EEK45" s="30"/>
      <c r="EEL45" s="31"/>
      <c r="EEM45" s="30"/>
      <c r="EEN45" s="31"/>
      <c r="EEO45" s="30"/>
      <c r="EEP45" s="31"/>
      <c r="EEQ45" s="30"/>
      <c r="EER45" s="31"/>
      <c r="EES45" s="30"/>
      <c r="EET45" s="31"/>
      <c r="EEU45" s="30"/>
      <c r="EEV45" s="31"/>
      <c r="EEW45" s="30"/>
      <c r="EEX45" s="31"/>
      <c r="EEY45" s="30"/>
      <c r="EEZ45" s="31"/>
      <c r="EFA45" s="30"/>
      <c r="EFB45" s="31"/>
      <c r="EFC45" s="30"/>
      <c r="EFD45" s="31"/>
      <c r="EFE45" s="30"/>
      <c r="EFF45" s="31"/>
      <c r="EFG45" s="30"/>
      <c r="EFH45" s="31"/>
      <c r="EFI45" s="30"/>
      <c r="EFJ45" s="31"/>
      <c r="EFK45" s="30"/>
      <c r="EFL45" s="31"/>
      <c r="EFM45" s="30"/>
      <c r="EFN45" s="31"/>
      <c r="EFO45" s="30"/>
      <c r="EFP45" s="31"/>
      <c r="EFQ45" s="30"/>
      <c r="EFR45" s="31"/>
      <c r="EFS45" s="30"/>
      <c r="EFT45" s="31"/>
      <c r="EFU45" s="30"/>
      <c r="EFV45" s="31"/>
      <c r="EFW45" s="30"/>
      <c r="EFX45" s="31"/>
      <c r="EFY45" s="30"/>
      <c r="EFZ45" s="31"/>
      <c r="EGA45" s="30"/>
      <c r="EGB45" s="31"/>
      <c r="EGC45" s="30"/>
      <c r="EGD45" s="31"/>
      <c r="EGE45" s="30"/>
      <c r="EGF45" s="31"/>
      <c r="EGG45" s="30"/>
      <c r="EGH45" s="31"/>
      <c r="EGI45" s="30"/>
      <c r="EGJ45" s="31"/>
      <c r="EGK45" s="30"/>
      <c r="EGL45" s="31"/>
      <c r="EGM45" s="30"/>
      <c r="EGN45" s="31"/>
      <c r="EGO45" s="30"/>
      <c r="EGP45" s="31"/>
      <c r="EGQ45" s="30"/>
      <c r="EGR45" s="31"/>
      <c r="EGS45" s="30"/>
      <c r="EGT45" s="31"/>
      <c r="EGU45" s="30"/>
      <c r="EGV45" s="31"/>
      <c r="EGW45" s="30"/>
      <c r="EGX45" s="31"/>
      <c r="EGY45" s="30"/>
      <c r="EGZ45" s="31"/>
      <c r="EHA45" s="30"/>
      <c r="EHB45" s="31"/>
      <c r="EHC45" s="30"/>
      <c r="EHD45" s="31"/>
      <c r="EHE45" s="30"/>
      <c r="EHF45" s="31"/>
      <c r="EHG45" s="30"/>
      <c r="EHH45" s="31"/>
      <c r="EHI45" s="30"/>
      <c r="EHJ45" s="31"/>
      <c r="EHK45" s="30"/>
      <c r="EHL45" s="31"/>
      <c r="EHM45" s="30"/>
      <c r="EHN45" s="31"/>
      <c r="EHO45" s="30"/>
      <c r="EHP45" s="31"/>
      <c r="EHQ45" s="30"/>
      <c r="EHR45" s="31"/>
      <c r="EHS45" s="30"/>
      <c r="EHT45" s="31"/>
      <c r="EHU45" s="30"/>
      <c r="EHV45" s="31"/>
      <c r="EHW45" s="30"/>
      <c r="EHX45" s="31"/>
      <c r="EHY45" s="30"/>
      <c r="EHZ45" s="31"/>
      <c r="EIA45" s="30"/>
      <c r="EIB45" s="31"/>
      <c r="EIC45" s="30"/>
      <c r="EID45" s="31"/>
      <c r="EIE45" s="30"/>
      <c r="EIF45" s="31"/>
      <c r="EIG45" s="30"/>
      <c r="EIH45" s="31"/>
      <c r="EII45" s="30"/>
      <c r="EIJ45" s="31"/>
      <c r="EIK45" s="30"/>
      <c r="EIL45" s="31"/>
      <c r="EIM45" s="30"/>
      <c r="EIN45" s="31"/>
      <c r="EIO45" s="30"/>
      <c r="EIP45" s="31"/>
      <c r="EIQ45" s="30"/>
      <c r="EIR45" s="31"/>
      <c r="EIS45" s="30"/>
      <c r="EIT45" s="31"/>
      <c r="EIU45" s="30"/>
      <c r="EIV45" s="31"/>
      <c r="EIW45" s="30"/>
      <c r="EIX45" s="31"/>
      <c r="EIY45" s="30"/>
      <c r="EIZ45" s="31"/>
      <c r="EJA45" s="30"/>
      <c r="EJB45" s="31"/>
      <c r="EJC45" s="30"/>
      <c r="EJD45" s="31"/>
      <c r="EJE45" s="30"/>
      <c r="EJF45" s="31"/>
      <c r="EJG45" s="30"/>
      <c r="EJH45" s="31"/>
      <c r="EJI45" s="30"/>
      <c r="EJJ45" s="31"/>
      <c r="EJK45" s="30"/>
      <c r="EJL45" s="31"/>
      <c r="EJM45" s="30"/>
      <c r="EJN45" s="31"/>
      <c r="EJO45" s="30"/>
      <c r="EJP45" s="31"/>
      <c r="EJQ45" s="30"/>
      <c r="EJR45" s="31"/>
      <c r="EJS45" s="30"/>
      <c r="EJT45" s="31"/>
      <c r="EJU45" s="30"/>
      <c r="EJV45" s="31"/>
      <c r="EJW45" s="30"/>
      <c r="EJX45" s="31"/>
      <c r="EJY45" s="30"/>
      <c r="EJZ45" s="31"/>
      <c r="EKA45" s="30"/>
      <c r="EKB45" s="31"/>
      <c r="EKC45" s="30"/>
      <c r="EKD45" s="31"/>
      <c r="EKE45" s="30"/>
      <c r="EKF45" s="31"/>
      <c r="EKG45" s="30"/>
      <c r="EKH45" s="31"/>
      <c r="EKI45" s="30"/>
      <c r="EKJ45" s="31"/>
      <c r="EKK45" s="30"/>
      <c r="EKL45" s="31"/>
      <c r="EKM45" s="30"/>
      <c r="EKN45" s="31"/>
      <c r="EKO45" s="30"/>
      <c r="EKP45" s="31"/>
      <c r="EKQ45" s="30"/>
      <c r="EKR45" s="31"/>
      <c r="EKS45" s="30"/>
      <c r="EKT45" s="31"/>
      <c r="EKU45" s="30"/>
      <c r="EKV45" s="31"/>
      <c r="EKW45" s="30"/>
      <c r="EKX45" s="31"/>
      <c r="EKY45" s="30"/>
      <c r="EKZ45" s="31"/>
      <c r="ELA45" s="30"/>
      <c r="ELB45" s="31"/>
      <c r="ELC45" s="30"/>
      <c r="ELD45" s="31"/>
      <c r="ELE45" s="30"/>
      <c r="ELF45" s="31"/>
      <c r="ELG45" s="30"/>
      <c r="ELH45" s="31"/>
      <c r="ELI45" s="30"/>
      <c r="ELJ45" s="31"/>
      <c r="ELK45" s="30"/>
      <c r="ELL45" s="31"/>
      <c r="ELM45" s="30"/>
      <c r="ELN45" s="31"/>
      <c r="ELO45" s="30"/>
      <c r="ELP45" s="31"/>
      <c r="ELQ45" s="30"/>
      <c r="ELR45" s="31"/>
      <c r="ELS45" s="30"/>
      <c r="ELT45" s="31"/>
      <c r="ELU45" s="30"/>
      <c r="ELV45" s="31"/>
      <c r="ELW45" s="30"/>
      <c r="ELX45" s="31"/>
      <c r="ELY45" s="30"/>
      <c r="ELZ45" s="31"/>
      <c r="EMA45" s="30"/>
      <c r="EMB45" s="31"/>
      <c r="EMC45" s="30"/>
      <c r="EMD45" s="31"/>
      <c r="EME45" s="30"/>
      <c r="EMF45" s="31"/>
      <c r="EMG45" s="30"/>
      <c r="EMH45" s="31"/>
      <c r="EMI45" s="30"/>
      <c r="EMJ45" s="31"/>
      <c r="EMK45" s="30"/>
      <c r="EML45" s="31"/>
      <c r="EMM45" s="30"/>
      <c r="EMN45" s="31"/>
      <c r="EMO45" s="30"/>
      <c r="EMP45" s="31"/>
      <c r="EMQ45" s="30"/>
      <c r="EMR45" s="31"/>
      <c r="EMS45" s="30"/>
      <c r="EMT45" s="31"/>
      <c r="EMU45" s="30"/>
      <c r="EMV45" s="31"/>
      <c r="EMW45" s="30"/>
      <c r="EMX45" s="31"/>
      <c r="EMY45" s="30"/>
      <c r="EMZ45" s="31"/>
      <c r="ENA45" s="30"/>
      <c r="ENB45" s="31"/>
      <c r="ENC45" s="30"/>
      <c r="END45" s="31"/>
      <c r="ENE45" s="30"/>
      <c r="ENF45" s="31"/>
      <c r="ENG45" s="30"/>
      <c r="ENH45" s="31"/>
      <c r="ENI45" s="30"/>
      <c r="ENJ45" s="31"/>
      <c r="ENK45" s="30"/>
      <c r="ENL45" s="31"/>
      <c r="ENM45" s="30"/>
      <c r="ENN45" s="31"/>
      <c r="ENO45" s="30"/>
      <c r="ENP45" s="31"/>
      <c r="ENQ45" s="30"/>
      <c r="ENR45" s="31"/>
      <c r="ENS45" s="30"/>
      <c r="ENT45" s="31"/>
      <c r="ENU45" s="30"/>
      <c r="ENV45" s="31"/>
      <c r="ENW45" s="30"/>
      <c r="ENX45" s="31"/>
      <c r="ENY45" s="30"/>
      <c r="ENZ45" s="31"/>
      <c r="EOA45" s="30"/>
      <c r="EOB45" s="31"/>
      <c r="EOC45" s="30"/>
      <c r="EOD45" s="31"/>
      <c r="EOE45" s="30"/>
      <c r="EOF45" s="31"/>
      <c r="EOG45" s="30"/>
      <c r="EOH45" s="31"/>
      <c r="EOI45" s="30"/>
      <c r="EOJ45" s="31"/>
      <c r="EOK45" s="30"/>
      <c r="EOL45" s="31"/>
      <c r="EOM45" s="30"/>
      <c r="EON45" s="31"/>
      <c r="EOO45" s="30"/>
      <c r="EOP45" s="31"/>
      <c r="EOQ45" s="30"/>
      <c r="EOR45" s="31"/>
      <c r="EOS45" s="30"/>
      <c r="EOT45" s="31"/>
      <c r="EOU45" s="30"/>
      <c r="EOV45" s="31"/>
      <c r="EOW45" s="30"/>
      <c r="EOX45" s="31"/>
      <c r="EOY45" s="30"/>
      <c r="EOZ45" s="31"/>
      <c r="EPA45" s="30"/>
      <c r="EPB45" s="31"/>
      <c r="EPC45" s="30"/>
      <c r="EPD45" s="31"/>
      <c r="EPE45" s="30"/>
      <c r="EPF45" s="31"/>
      <c r="EPG45" s="30"/>
      <c r="EPH45" s="31"/>
      <c r="EPI45" s="30"/>
      <c r="EPJ45" s="31"/>
      <c r="EPK45" s="30"/>
      <c r="EPL45" s="31"/>
      <c r="EPM45" s="30"/>
      <c r="EPN45" s="31"/>
      <c r="EPO45" s="30"/>
      <c r="EPP45" s="31"/>
      <c r="EPQ45" s="30"/>
      <c r="EPR45" s="31"/>
      <c r="EPS45" s="30"/>
      <c r="EPT45" s="31"/>
      <c r="EPU45" s="30"/>
      <c r="EPV45" s="31"/>
      <c r="EPW45" s="30"/>
      <c r="EPX45" s="31"/>
      <c r="EPY45" s="30"/>
      <c r="EPZ45" s="31"/>
      <c r="EQA45" s="30"/>
      <c r="EQB45" s="31"/>
      <c r="EQC45" s="30"/>
      <c r="EQD45" s="31"/>
      <c r="EQE45" s="30"/>
      <c r="EQF45" s="31"/>
      <c r="EQG45" s="30"/>
      <c r="EQH45" s="31"/>
      <c r="EQI45" s="30"/>
      <c r="EQJ45" s="31"/>
      <c r="EQK45" s="30"/>
      <c r="EQL45" s="31"/>
      <c r="EQM45" s="30"/>
      <c r="EQN45" s="31"/>
      <c r="EQO45" s="30"/>
      <c r="EQP45" s="31"/>
      <c r="EQQ45" s="30"/>
      <c r="EQR45" s="31"/>
      <c r="EQS45" s="30"/>
      <c r="EQT45" s="31"/>
      <c r="EQU45" s="30"/>
      <c r="EQV45" s="31"/>
      <c r="EQW45" s="30"/>
      <c r="EQX45" s="31"/>
      <c r="EQY45" s="30"/>
      <c r="EQZ45" s="31"/>
      <c r="ERA45" s="30"/>
      <c r="ERB45" s="31"/>
      <c r="ERC45" s="30"/>
      <c r="ERD45" s="31"/>
      <c r="ERE45" s="30"/>
      <c r="ERF45" s="31"/>
      <c r="ERG45" s="30"/>
      <c r="ERH45" s="31"/>
      <c r="ERI45" s="30"/>
      <c r="ERJ45" s="31"/>
      <c r="ERK45" s="30"/>
      <c r="ERL45" s="31"/>
      <c r="ERM45" s="30"/>
      <c r="ERN45" s="31"/>
      <c r="ERO45" s="30"/>
      <c r="ERP45" s="31"/>
      <c r="ERQ45" s="30"/>
      <c r="ERR45" s="31"/>
      <c r="ERS45" s="30"/>
      <c r="ERT45" s="31"/>
      <c r="ERU45" s="30"/>
      <c r="ERV45" s="31"/>
      <c r="ERW45" s="30"/>
      <c r="ERX45" s="31"/>
      <c r="ERY45" s="30"/>
      <c r="ERZ45" s="31"/>
      <c r="ESA45" s="30"/>
      <c r="ESB45" s="31"/>
      <c r="ESC45" s="30"/>
      <c r="ESD45" s="31"/>
      <c r="ESE45" s="30"/>
      <c r="ESF45" s="31"/>
      <c r="ESG45" s="30"/>
      <c r="ESH45" s="31"/>
      <c r="ESI45" s="30"/>
      <c r="ESJ45" s="31"/>
      <c r="ESK45" s="30"/>
      <c r="ESL45" s="31"/>
      <c r="ESM45" s="30"/>
      <c r="ESN45" s="31"/>
      <c r="ESO45" s="30"/>
      <c r="ESP45" s="31"/>
      <c r="ESQ45" s="30"/>
      <c r="ESR45" s="31"/>
      <c r="ESS45" s="30"/>
      <c r="EST45" s="31"/>
      <c r="ESU45" s="30"/>
      <c r="ESV45" s="31"/>
      <c r="ESW45" s="30"/>
      <c r="ESX45" s="31"/>
      <c r="ESY45" s="30"/>
      <c r="ESZ45" s="31"/>
      <c r="ETA45" s="30"/>
      <c r="ETB45" s="31"/>
      <c r="ETC45" s="30"/>
      <c r="ETD45" s="31"/>
      <c r="ETE45" s="30"/>
      <c r="ETF45" s="31"/>
      <c r="ETG45" s="30"/>
      <c r="ETH45" s="31"/>
      <c r="ETI45" s="30"/>
      <c r="ETJ45" s="31"/>
      <c r="ETK45" s="30"/>
      <c r="ETL45" s="31"/>
      <c r="ETM45" s="30"/>
      <c r="ETN45" s="31"/>
      <c r="ETO45" s="30"/>
      <c r="ETP45" s="31"/>
      <c r="ETQ45" s="30"/>
      <c r="ETR45" s="31"/>
      <c r="ETS45" s="30"/>
      <c r="ETT45" s="31"/>
      <c r="ETU45" s="30"/>
      <c r="ETV45" s="31"/>
      <c r="ETW45" s="30"/>
      <c r="ETX45" s="31"/>
      <c r="ETY45" s="30"/>
      <c r="ETZ45" s="31"/>
      <c r="EUA45" s="30"/>
      <c r="EUB45" s="31"/>
      <c r="EUC45" s="30"/>
      <c r="EUD45" s="31"/>
      <c r="EUE45" s="30"/>
      <c r="EUF45" s="31"/>
      <c r="EUG45" s="30"/>
      <c r="EUH45" s="31"/>
      <c r="EUI45" s="30"/>
      <c r="EUJ45" s="31"/>
      <c r="EUK45" s="30"/>
      <c r="EUL45" s="31"/>
      <c r="EUM45" s="30"/>
      <c r="EUN45" s="31"/>
      <c r="EUO45" s="30"/>
      <c r="EUP45" s="31"/>
      <c r="EUQ45" s="30"/>
      <c r="EUR45" s="31"/>
      <c r="EUS45" s="30"/>
      <c r="EUT45" s="31"/>
      <c r="EUU45" s="30"/>
      <c r="EUV45" s="31"/>
      <c r="EUW45" s="30"/>
      <c r="EUX45" s="31"/>
      <c r="EUY45" s="30"/>
      <c r="EUZ45" s="31"/>
      <c r="EVA45" s="30"/>
      <c r="EVB45" s="31"/>
      <c r="EVC45" s="30"/>
      <c r="EVD45" s="31"/>
      <c r="EVE45" s="30"/>
      <c r="EVF45" s="31"/>
      <c r="EVG45" s="30"/>
      <c r="EVH45" s="31"/>
      <c r="EVI45" s="30"/>
      <c r="EVJ45" s="31"/>
      <c r="EVK45" s="30"/>
      <c r="EVL45" s="31"/>
      <c r="EVM45" s="30"/>
      <c r="EVN45" s="31"/>
      <c r="EVO45" s="30"/>
      <c r="EVP45" s="31"/>
      <c r="EVQ45" s="30"/>
      <c r="EVR45" s="31"/>
      <c r="EVS45" s="30"/>
      <c r="EVT45" s="31"/>
      <c r="EVU45" s="30"/>
      <c r="EVV45" s="31"/>
      <c r="EVW45" s="30"/>
      <c r="EVX45" s="31"/>
      <c r="EVY45" s="30"/>
      <c r="EVZ45" s="31"/>
      <c r="EWA45" s="30"/>
      <c r="EWB45" s="31"/>
      <c r="EWC45" s="30"/>
      <c r="EWD45" s="31"/>
      <c r="EWE45" s="30"/>
      <c r="EWF45" s="31"/>
      <c r="EWG45" s="30"/>
      <c r="EWH45" s="31"/>
      <c r="EWI45" s="30"/>
      <c r="EWJ45" s="31"/>
      <c r="EWK45" s="30"/>
      <c r="EWL45" s="31"/>
      <c r="EWM45" s="30"/>
      <c r="EWN45" s="31"/>
      <c r="EWO45" s="30"/>
      <c r="EWP45" s="31"/>
      <c r="EWQ45" s="30"/>
      <c r="EWR45" s="31"/>
      <c r="EWS45" s="30"/>
      <c r="EWT45" s="31"/>
      <c r="EWU45" s="30"/>
      <c r="EWV45" s="31"/>
      <c r="EWW45" s="30"/>
      <c r="EWX45" s="31"/>
      <c r="EWY45" s="30"/>
      <c r="EWZ45" s="31"/>
      <c r="EXA45" s="30"/>
      <c r="EXB45" s="31"/>
      <c r="EXC45" s="30"/>
      <c r="EXD45" s="31"/>
      <c r="EXE45" s="30"/>
      <c r="EXF45" s="31"/>
      <c r="EXG45" s="30"/>
      <c r="EXH45" s="31"/>
      <c r="EXI45" s="30"/>
      <c r="EXJ45" s="31"/>
      <c r="EXK45" s="30"/>
      <c r="EXL45" s="31"/>
      <c r="EXM45" s="30"/>
      <c r="EXN45" s="31"/>
      <c r="EXO45" s="30"/>
      <c r="EXP45" s="31"/>
      <c r="EXQ45" s="30"/>
      <c r="EXR45" s="31"/>
      <c r="EXS45" s="30"/>
      <c r="EXT45" s="31"/>
      <c r="EXU45" s="30"/>
      <c r="EXV45" s="31"/>
      <c r="EXW45" s="30"/>
      <c r="EXX45" s="31"/>
      <c r="EXY45" s="30"/>
      <c r="EXZ45" s="31"/>
      <c r="EYA45" s="30"/>
      <c r="EYB45" s="31"/>
      <c r="EYC45" s="30"/>
      <c r="EYD45" s="31"/>
      <c r="EYE45" s="30"/>
      <c r="EYF45" s="31"/>
      <c r="EYG45" s="30"/>
      <c r="EYH45" s="31"/>
      <c r="EYI45" s="30"/>
      <c r="EYJ45" s="31"/>
      <c r="EYK45" s="30"/>
      <c r="EYL45" s="31"/>
      <c r="EYM45" s="30"/>
      <c r="EYN45" s="31"/>
      <c r="EYO45" s="30"/>
      <c r="EYP45" s="31"/>
      <c r="EYQ45" s="30"/>
      <c r="EYR45" s="31"/>
      <c r="EYS45" s="30"/>
      <c r="EYT45" s="31"/>
      <c r="EYU45" s="30"/>
      <c r="EYV45" s="31"/>
      <c r="EYW45" s="30"/>
      <c r="EYX45" s="31"/>
      <c r="EYY45" s="30"/>
      <c r="EYZ45" s="31"/>
      <c r="EZA45" s="30"/>
      <c r="EZB45" s="31"/>
      <c r="EZC45" s="30"/>
      <c r="EZD45" s="31"/>
      <c r="EZE45" s="30"/>
      <c r="EZF45" s="31"/>
      <c r="EZG45" s="30"/>
      <c r="EZH45" s="31"/>
      <c r="EZI45" s="30"/>
      <c r="EZJ45" s="31"/>
      <c r="EZK45" s="30"/>
      <c r="EZL45" s="31"/>
      <c r="EZM45" s="30"/>
      <c r="EZN45" s="31"/>
      <c r="EZO45" s="30"/>
      <c r="EZP45" s="31"/>
      <c r="EZQ45" s="30"/>
      <c r="EZR45" s="31"/>
      <c r="EZS45" s="30"/>
      <c r="EZT45" s="31"/>
      <c r="EZU45" s="30"/>
      <c r="EZV45" s="31"/>
      <c r="EZW45" s="30"/>
      <c r="EZX45" s="31"/>
      <c r="EZY45" s="30"/>
      <c r="EZZ45" s="31"/>
      <c r="FAA45" s="30"/>
      <c r="FAB45" s="31"/>
      <c r="FAC45" s="30"/>
      <c r="FAD45" s="31"/>
      <c r="FAE45" s="30"/>
      <c r="FAF45" s="31"/>
      <c r="FAG45" s="30"/>
      <c r="FAH45" s="31"/>
      <c r="FAI45" s="30"/>
      <c r="FAJ45" s="31"/>
      <c r="FAK45" s="30"/>
      <c r="FAL45" s="31"/>
      <c r="FAM45" s="30"/>
      <c r="FAN45" s="31"/>
      <c r="FAO45" s="30"/>
      <c r="FAP45" s="31"/>
      <c r="FAQ45" s="30"/>
      <c r="FAR45" s="31"/>
      <c r="FAS45" s="30"/>
      <c r="FAT45" s="31"/>
      <c r="FAU45" s="30"/>
      <c r="FAV45" s="31"/>
      <c r="FAW45" s="30"/>
      <c r="FAX45" s="31"/>
      <c r="FAY45" s="30"/>
      <c r="FAZ45" s="31"/>
      <c r="FBA45" s="30"/>
      <c r="FBB45" s="31"/>
      <c r="FBC45" s="30"/>
      <c r="FBD45" s="31"/>
      <c r="FBE45" s="30"/>
      <c r="FBF45" s="31"/>
      <c r="FBG45" s="30"/>
      <c r="FBH45" s="31"/>
      <c r="FBI45" s="30"/>
      <c r="FBJ45" s="31"/>
      <c r="FBK45" s="30"/>
      <c r="FBL45" s="31"/>
      <c r="FBM45" s="30"/>
      <c r="FBN45" s="31"/>
      <c r="FBO45" s="30"/>
      <c r="FBP45" s="31"/>
      <c r="FBQ45" s="30"/>
      <c r="FBR45" s="31"/>
      <c r="FBS45" s="30"/>
      <c r="FBT45" s="31"/>
      <c r="FBU45" s="30"/>
      <c r="FBV45" s="31"/>
      <c r="FBW45" s="30"/>
      <c r="FBX45" s="31"/>
      <c r="FBY45" s="30"/>
      <c r="FBZ45" s="31"/>
      <c r="FCA45" s="30"/>
      <c r="FCB45" s="31"/>
      <c r="FCC45" s="30"/>
      <c r="FCD45" s="31"/>
      <c r="FCE45" s="30"/>
      <c r="FCF45" s="31"/>
      <c r="FCG45" s="30"/>
      <c r="FCH45" s="31"/>
      <c r="FCI45" s="30"/>
      <c r="FCJ45" s="31"/>
      <c r="FCK45" s="30"/>
      <c r="FCL45" s="31"/>
      <c r="FCM45" s="30"/>
      <c r="FCN45" s="31"/>
      <c r="FCO45" s="30"/>
      <c r="FCP45" s="31"/>
      <c r="FCQ45" s="30"/>
      <c r="FCR45" s="31"/>
      <c r="FCS45" s="30"/>
      <c r="FCT45" s="31"/>
      <c r="FCU45" s="30"/>
      <c r="FCV45" s="31"/>
      <c r="FCW45" s="30"/>
      <c r="FCX45" s="31"/>
      <c r="FCY45" s="30"/>
      <c r="FCZ45" s="31"/>
      <c r="FDA45" s="30"/>
      <c r="FDB45" s="31"/>
      <c r="FDC45" s="30"/>
      <c r="FDD45" s="31"/>
      <c r="FDE45" s="30"/>
      <c r="FDF45" s="31"/>
      <c r="FDG45" s="30"/>
      <c r="FDH45" s="31"/>
      <c r="FDI45" s="30"/>
      <c r="FDJ45" s="31"/>
      <c r="FDK45" s="30"/>
      <c r="FDL45" s="31"/>
      <c r="FDM45" s="30"/>
      <c r="FDN45" s="31"/>
      <c r="FDO45" s="30"/>
      <c r="FDP45" s="31"/>
      <c r="FDQ45" s="30"/>
      <c r="FDR45" s="31"/>
      <c r="FDS45" s="30"/>
      <c r="FDT45" s="31"/>
      <c r="FDU45" s="30"/>
      <c r="FDV45" s="31"/>
      <c r="FDW45" s="30"/>
      <c r="FDX45" s="31"/>
      <c r="FDY45" s="30"/>
      <c r="FDZ45" s="31"/>
      <c r="FEA45" s="30"/>
      <c r="FEB45" s="31"/>
      <c r="FEC45" s="30"/>
      <c r="FED45" s="31"/>
      <c r="FEE45" s="30"/>
      <c r="FEF45" s="31"/>
      <c r="FEG45" s="30"/>
      <c r="FEH45" s="31"/>
      <c r="FEI45" s="30"/>
      <c r="FEJ45" s="31"/>
      <c r="FEK45" s="30"/>
      <c r="FEL45" s="31"/>
      <c r="FEM45" s="30"/>
      <c r="FEN45" s="31"/>
      <c r="FEO45" s="30"/>
      <c r="FEP45" s="31"/>
      <c r="FEQ45" s="30"/>
      <c r="FER45" s="31"/>
      <c r="FES45" s="30"/>
      <c r="FET45" s="31"/>
      <c r="FEU45" s="30"/>
      <c r="FEV45" s="31"/>
      <c r="FEW45" s="30"/>
      <c r="FEX45" s="31"/>
      <c r="FEY45" s="30"/>
      <c r="FEZ45" s="31"/>
      <c r="FFA45" s="30"/>
      <c r="FFB45" s="31"/>
      <c r="FFC45" s="30"/>
      <c r="FFD45" s="31"/>
      <c r="FFE45" s="30"/>
      <c r="FFF45" s="31"/>
      <c r="FFG45" s="30"/>
      <c r="FFH45" s="31"/>
      <c r="FFI45" s="30"/>
      <c r="FFJ45" s="31"/>
      <c r="FFK45" s="30"/>
      <c r="FFL45" s="31"/>
      <c r="FFM45" s="30"/>
      <c r="FFN45" s="31"/>
      <c r="FFO45" s="30"/>
      <c r="FFP45" s="31"/>
      <c r="FFQ45" s="30"/>
      <c r="FFR45" s="31"/>
      <c r="FFS45" s="30"/>
      <c r="FFT45" s="31"/>
      <c r="FFU45" s="30"/>
      <c r="FFV45" s="31"/>
      <c r="FFW45" s="30"/>
      <c r="FFX45" s="31"/>
      <c r="FFY45" s="30"/>
      <c r="FFZ45" s="31"/>
      <c r="FGA45" s="30"/>
      <c r="FGB45" s="31"/>
      <c r="FGC45" s="30"/>
      <c r="FGD45" s="31"/>
      <c r="FGE45" s="30"/>
      <c r="FGF45" s="31"/>
      <c r="FGG45" s="30"/>
      <c r="FGH45" s="31"/>
      <c r="FGI45" s="30"/>
      <c r="FGJ45" s="31"/>
      <c r="FGK45" s="30"/>
      <c r="FGL45" s="31"/>
      <c r="FGM45" s="30"/>
      <c r="FGN45" s="31"/>
      <c r="FGO45" s="30"/>
      <c r="FGP45" s="31"/>
      <c r="FGQ45" s="30"/>
      <c r="FGR45" s="31"/>
      <c r="FGS45" s="30"/>
      <c r="FGT45" s="31"/>
      <c r="FGU45" s="30"/>
      <c r="FGV45" s="31"/>
      <c r="FGW45" s="30"/>
      <c r="FGX45" s="31"/>
      <c r="FGY45" s="30"/>
      <c r="FGZ45" s="31"/>
      <c r="FHA45" s="30"/>
      <c r="FHB45" s="31"/>
      <c r="FHC45" s="30"/>
      <c r="FHD45" s="31"/>
      <c r="FHE45" s="30"/>
      <c r="FHF45" s="31"/>
      <c r="FHG45" s="30"/>
      <c r="FHH45" s="31"/>
      <c r="FHI45" s="30"/>
      <c r="FHJ45" s="31"/>
      <c r="FHK45" s="30"/>
      <c r="FHL45" s="31"/>
      <c r="FHM45" s="30"/>
      <c r="FHN45" s="31"/>
      <c r="FHO45" s="30"/>
      <c r="FHP45" s="31"/>
      <c r="FHQ45" s="30"/>
      <c r="FHR45" s="31"/>
      <c r="FHS45" s="30"/>
      <c r="FHT45" s="31"/>
      <c r="FHU45" s="30"/>
      <c r="FHV45" s="31"/>
      <c r="FHW45" s="30"/>
      <c r="FHX45" s="31"/>
      <c r="FHY45" s="30"/>
      <c r="FHZ45" s="31"/>
      <c r="FIA45" s="30"/>
      <c r="FIB45" s="31"/>
      <c r="FIC45" s="30"/>
      <c r="FID45" s="31"/>
      <c r="FIE45" s="30"/>
      <c r="FIF45" s="31"/>
      <c r="FIG45" s="30"/>
      <c r="FIH45" s="31"/>
      <c r="FII45" s="30"/>
      <c r="FIJ45" s="31"/>
      <c r="FIK45" s="30"/>
      <c r="FIL45" s="31"/>
      <c r="FIM45" s="30"/>
      <c r="FIN45" s="31"/>
      <c r="FIO45" s="30"/>
      <c r="FIP45" s="31"/>
      <c r="FIQ45" s="30"/>
      <c r="FIR45" s="31"/>
      <c r="FIS45" s="30"/>
      <c r="FIT45" s="31"/>
      <c r="FIU45" s="30"/>
      <c r="FIV45" s="31"/>
      <c r="FIW45" s="30"/>
      <c r="FIX45" s="31"/>
      <c r="FIY45" s="30"/>
      <c r="FIZ45" s="31"/>
      <c r="FJA45" s="30"/>
      <c r="FJB45" s="31"/>
      <c r="FJC45" s="30"/>
      <c r="FJD45" s="31"/>
      <c r="FJE45" s="30"/>
      <c r="FJF45" s="31"/>
      <c r="FJG45" s="30"/>
      <c r="FJH45" s="31"/>
      <c r="FJI45" s="30"/>
      <c r="FJJ45" s="31"/>
      <c r="FJK45" s="30"/>
      <c r="FJL45" s="31"/>
      <c r="FJM45" s="30"/>
      <c r="FJN45" s="31"/>
      <c r="FJO45" s="30"/>
      <c r="FJP45" s="31"/>
      <c r="FJQ45" s="30"/>
      <c r="FJR45" s="31"/>
      <c r="FJS45" s="30"/>
      <c r="FJT45" s="31"/>
      <c r="FJU45" s="30"/>
      <c r="FJV45" s="31"/>
      <c r="FJW45" s="30"/>
      <c r="FJX45" s="31"/>
      <c r="FJY45" s="30"/>
      <c r="FJZ45" s="31"/>
      <c r="FKA45" s="30"/>
      <c r="FKB45" s="31"/>
      <c r="FKC45" s="30"/>
      <c r="FKD45" s="31"/>
      <c r="FKE45" s="30"/>
      <c r="FKF45" s="31"/>
      <c r="FKG45" s="30"/>
      <c r="FKH45" s="31"/>
      <c r="FKI45" s="30"/>
      <c r="FKJ45" s="31"/>
      <c r="FKK45" s="30"/>
      <c r="FKL45" s="31"/>
      <c r="FKM45" s="30"/>
      <c r="FKN45" s="31"/>
      <c r="FKO45" s="30"/>
      <c r="FKP45" s="31"/>
      <c r="FKQ45" s="30"/>
      <c r="FKR45" s="31"/>
      <c r="FKS45" s="30"/>
      <c r="FKT45" s="31"/>
      <c r="FKU45" s="30"/>
      <c r="FKV45" s="31"/>
      <c r="FKW45" s="30"/>
      <c r="FKX45" s="31"/>
      <c r="FKY45" s="30"/>
      <c r="FKZ45" s="31"/>
      <c r="FLA45" s="30"/>
      <c r="FLB45" s="31"/>
      <c r="FLC45" s="30"/>
      <c r="FLD45" s="31"/>
      <c r="FLE45" s="30"/>
      <c r="FLF45" s="31"/>
      <c r="FLG45" s="30"/>
      <c r="FLH45" s="31"/>
      <c r="FLI45" s="30"/>
      <c r="FLJ45" s="31"/>
      <c r="FLK45" s="30"/>
      <c r="FLL45" s="31"/>
      <c r="FLM45" s="30"/>
      <c r="FLN45" s="31"/>
      <c r="FLO45" s="30"/>
      <c r="FLP45" s="31"/>
      <c r="FLQ45" s="30"/>
      <c r="FLR45" s="31"/>
      <c r="FLS45" s="30"/>
      <c r="FLT45" s="31"/>
      <c r="FLU45" s="30"/>
      <c r="FLV45" s="31"/>
      <c r="FLW45" s="30"/>
      <c r="FLX45" s="31"/>
      <c r="FLY45" s="30"/>
      <c r="FLZ45" s="31"/>
      <c r="FMA45" s="30"/>
      <c r="FMB45" s="31"/>
      <c r="FMC45" s="30"/>
      <c r="FMD45" s="31"/>
      <c r="FME45" s="30"/>
      <c r="FMF45" s="31"/>
      <c r="FMG45" s="30"/>
      <c r="FMH45" s="31"/>
      <c r="FMI45" s="30"/>
      <c r="FMJ45" s="31"/>
      <c r="FMK45" s="30"/>
      <c r="FML45" s="31"/>
      <c r="FMM45" s="30"/>
      <c r="FMN45" s="31"/>
      <c r="FMO45" s="30"/>
      <c r="FMP45" s="31"/>
      <c r="FMQ45" s="30"/>
      <c r="FMR45" s="31"/>
      <c r="FMS45" s="30"/>
      <c r="FMT45" s="31"/>
      <c r="FMU45" s="30"/>
      <c r="FMV45" s="31"/>
      <c r="FMW45" s="30"/>
      <c r="FMX45" s="31"/>
      <c r="FMY45" s="30"/>
      <c r="FMZ45" s="31"/>
      <c r="FNA45" s="30"/>
      <c r="FNB45" s="31"/>
      <c r="FNC45" s="30"/>
      <c r="FND45" s="31"/>
      <c r="FNE45" s="30"/>
      <c r="FNF45" s="31"/>
      <c r="FNG45" s="30"/>
      <c r="FNH45" s="31"/>
      <c r="FNI45" s="30"/>
      <c r="FNJ45" s="31"/>
      <c r="FNK45" s="30"/>
      <c r="FNL45" s="31"/>
      <c r="FNM45" s="30"/>
      <c r="FNN45" s="31"/>
      <c r="FNO45" s="30"/>
      <c r="FNP45" s="31"/>
      <c r="FNQ45" s="30"/>
      <c r="FNR45" s="31"/>
      <c r="FNS45" s="30"/>
      <c r="FNT45" s="31"/>
      <c r="FNU45" s="30"/>
      <c r="FNV45" s="31"/>
      <c r="FNW45" s="30"/>
      <c r="FNX45" s="31"/>
      <c r="FNY45" s="30"/>
      <c r="FNZ45" s="31"/>
      <c r="FOA45" s="30"/>
      <c r="FOB45" s="31"/>
      <c r="FOC45" s="30"/>
      <c r="FOD45" s="31"/>
      <c r="FOE45" s="30"/>
      <c r="FOF45" s="31"/>
      <c r="FOG45" s="30"/>
      <c r="FOH45" s="31"/>
      <c r="FOI45" s="30"/>
      <c r="FOJ45" s="31"/>
      <c r="FOK45" s="30"/>
      <c r="FOL45" s="31"/>
      <c r="FOM45" s="30"/>
      <c r="FON45" s="31"/>
      <c r="FOO45" s="30"/>
      <c r="FOP45" s="31"/>
      <c r="FOQ45" s="30"/>
      <c r="FOR45" s="31"/>
      <c r="FOS45" s="30"/>
      <c r="FOT45" s="31"/>
      <c r="FOU45" s="30"/>
      <c r="FOV45" s="31"/>
      <c r="FOW45" s="30"/>
      <c r="FOX45" s="31"/>
      <c r="FOY45" s="30"/>
      <c r="FOZ45" s="31"/>
      <c r="FPA45" s="30"/>
      <c r="FPB45" s="31"/>
      <c r="FPC45" s="30"/>
      <c r="FPD45" s="31"/>
      <c r="FPE45" s="30"/>
      <c r="FPF45" s="31"/>
      <c r="FPG45" s="30"/>
      <c r="FPH45" s="31"/>
      <c r="FPI45" s="30"/>
      <c r="FPJ45" s="31"/>
      <c r="FPK45" s="30"/>
      <c r="FPL45" s="31"/>
      <c r="FPM45" s="30"/>
      <c r="FPN45" s="31"/>
      <c r="FPO45" s="30"/>
      <c r="FPP45" s="31"/>
      <c r="FPQ45" s="30"/>
      <c r="FPR45" s="31"/>
      <c r="FPS45" s="30"/>
      <c r="FPT45" s="31"/>
      <c r="FPU45" s="30"/>
      <c r="FPV45" s="31"/>
      <c r="FPW45" s="30"/>
      <c r="FPX45" s="31"/>
      <c r="FPY45" s="30"/>
      <c r="FPZ45" s="31"/>
      <c r="FQA45" s="30"/>
      <c r="FQB45" s="31"/>
      <c r="FQC45" s="30"/>
      <c r="FQD45" s="31"/>
      <c r="FQE45" s="30"/>
      <c r="FQF45" s="31"/>
      <c r="FQG45" s="30"/>
      <c r="FQH45" s="31"/>
      <c r="FQI45" s="30"/>
      <c r="FQJ45" s="31"/>
      <c r="FQK45" s="30"/>
      <c r="FQL45" s="31"/>
      <c r="FQM45" s="30"/>
      <c r="FQN45" s="31"/>
      <c r="FQO45" s="30"/>
      <c r="FQP45" s="31"/>
      <c r="FQQ45" s="30"/>
      <c r="FQR45" s="31"/>
      <c r="FQS45" s="30"/>
      <c r="FQT45" s="31"/>
      <c r="FQU45" s="30"/>
      <c r="FQV45" s="31"/>
      <c r="FQW45" s="30"/>
      <c r="FQX45" s="31"/>
      <c r="FQY45" s="30"/>
      <c r="FQZ45" s="31"/>
      <c r="FRA45" s="30"/>
      <c r="FRB45" s="31"/>
      <c r="FRC45" s="30"/>
      <c r="FRD45" s="31"/>
      <c r="FRE45" s="30"/>
      <c r="FRF45" s="31"/>
      <c r="FRG45" s="30"/>
      <c r="FRH45" s="31"/>
      <c r="FRI45" s="30"/>
      <c r="FRJ45" s="31"/>
      <c r="FRK45" s="30"/>
      <c r="FRL45" s="31"/>
      <c r="FRM45" s="30"/>
      <c r="FRN45" s="31"/>
      <c r="FRO45" s="30"/>
      <c r="FRP45" s="31"/>
      <c r="FRQ45" s="30"/>
      <c r="FRR45" s="31"/>
      <c r="FRS45" s="30"/>
      <c r="FRT45" s="31"/>
      <c r="FRU45" s="30"/>
      <c r="FRV45" s="31"/>
      <c r="FRW45" s="30"/>
      <c r="FRX45" s="31"/>
      <c r="FRY45" s="30"/>
      <c r="FRZ45" s="31"/>
      <c r="FSA45" s="30"/>
      <c r="FSB45" s="31"/>
      <c r="FSC45" s="30"/>
      <c r="FSD45" s="31"/>
      <c r="FSE45" s="30"/>
      <c r="FSF45" s="31"/>
      <c r="FSG45" s="30"/>
      <c r="FSH45" s="31"/>
      <c r="FSI45" s="30"/>
      <c r="FSJ45" s="31"/>
      <c r="FSK45" s="30"/>
      <c r="FSL45" s="31"/>
      <c r="FSM45" s="30"/>
      <c r="FSN45" s="31"/>
      <c r="FSO45" s="30"/>
      <c r="FSP45" s="31"/>
      <c r="FSQ45" s="30"/>
      <c r="FSR45" s="31"/>
      <c r="FSS45" s="30"/>
      <c r="FST45" s="31"/>
      <c r="FSU45" s="30"/>
      <c r="FSV45" s="31"/>
      <c r="FSW45" s="30"/>
      <c r="FSX45" s="31"/>
      <c r="FSY45" s="30"/>
      <c r="FSZ45" s="31"/>
      <c r="FTA45" s="30"/>
      <c r="FTB45" s="31"/>
      <c r="FTC45" s="30"/>
      <c r="FTD45" s="31"/>
      <c r="FTE45" s="30"/>
      <c r="FTF45" s="31"/>
      <c r="FTG45" s="30"/>
      <c r="FTH45" s="31"/>
      <c r="FTI45" s="30"/>
      <c r="FTJ45" s="31"/>
      <c r="FTK45" s="30"/>
      <c r="FTL45" s="31"/>
      <c r="FTM45" s="30"/>
      <c r="FTN45" s="31"/>
      <c r="FTO45" s="30"/>
      <c r="FTP45" s="31"/>
      <c r="FTQ45" s="30"/>
      <c r="FTR45" s="31"/>
      <c r="FTS45" s="30"/>
      <c r="FTT45" s="31"/>
      <c r="FTU45" s="30"/>
      <c r="FTV45" s="31"/>
      <c r="FTW45" s="30"/>
      <c r="FTX45" s="31"/>
      <c r="FTY45" s="30"/>
      <c r="FTZ45" s="31"/>
      <c r="FUA45" s="30"/>
      <c r="FUB45" s="31"/>
      <c r="FUC45" s="30"/>
      <c r="FUD45" s="31"/>
      <c r="FUE45" s="30"/>
      <c r="FUF45" s="31"/>
      <c r="FUG45" s="30"/>
      <c r="FUH45" s="31"/>
      <c r="FUI45" s="30"/>
      <c r="FUJ45" s="31"/>
      <c r="FUK45" s="30"/>
      <c r="FUL45" s="31"/>
      <c r="FUM45" s="30"/>
      <c r="FUN45" s="31"/>
      <c r="FUO45" s="30"/>
      <c r="FUP45" s="31"/>
      <c r="FUQ45" s="30"/>
      <c r="FUR45" s="31"/>
      <c r="FUS45" s="30"/>
      <c r="FUT45" s="31"/>
      <c r="FUU45" s="30"/>
      <c r="FUV45" s="31"/>
      <c r="FUW45" s="30"/>
      <c r="FUX45" s="31"/>
      <c r="FUY45" s="30"/>
      <c r="FUZ45" s="31"/>
      <c r="FVA45" s="30"/>
      <c r="FVB45" s="31"/>
      <c r="FVC45" s="30"/>
      <c r="FVD45" s="31"/>
      <c r="FVE45" s="30"/>
      <c r="FVF45" s="31"/>
      <c r="FVG45" s="30"/>
      <c r="FVH45" s="31"/>
      <c r="FVI45" s="30"/>
      <c r="FVJ45" s="31"/>
      <c r="FVK45" s="30"/>
      <c r="FVL45" s="31"/>
      <c r="FVM45" s="30"/>
      <c r="FVN45" s="31"/>
      <c r="FVO45" s="30"/>
      <c r="FVP45" s="31"/>
      <c r="FVQ45" s="30"/>
      <c r="FVR45" s="31"/>
      <c r="FVS45" s="30"/>
      <c r="FVT45" s="31"/>
      <c r="FVU45" s="30"/>
      <c r="FVV45" s="31"/>
      <c r="FVW45" s="30"/>
      <c r="FVX45" s="31"/>
      <c r="FVY45" s="30"/>
      <c r="FVZ45" s="31"/>
      <c r="FWA45" s="30"/>
      <c r="FWB45" s="31"/>
      <c r="FWC45" s="30"/>
      <c r="FWD45" s="31"/>
      <c r="FWE45" s="30"/>
      <c r="FWF45" s="31"/>
      <c r="FWG45" s="30"/>
      <c r="FWH45" s="31"/>
      <c r="FWI45" s="30"/>
      <c r="FWJ45" s="31"/>
      <c r="FWK45" s="30"/>
      <c r="FWL45" s="31"/>
      <c r="FWM45" s="30"/>
      <c r="FWN45" s="31"/>
      <c r="FWO45" s="30"/>
      <c r="FWP45" s="31"/>
      <c r="FWQ45" s="30"/>
      <c r="FWR45" s="31"/>
      <c r="FWS45" s="30"/>
      <c r="FWT45" s="31"/>
      <c r="FWU45" s="30"/>
      <c r="FWV45" s="31"/>
      <c r="FWW45" s="30"/>
      <c r="FWX45" s="31"/>
      <c r="FWY45" s="30"/>
      <c r="FWZ45" s="31"/>
      <c r="FXA45" s="30"/>
      <c r="FXB45" s="31"/>
      <c r="FXC45" s="30"/>
      <c r="FXD45" s="31"/>
      <c r="FXE45" s="30"/>
      <c r="FXF45" s="31"/>
      <c r="FXG45" s="30"/>
      <c r="FXH45" s="31"/>
      <c r="FXI45" s="30"/>
      <c r="FXJ45" s="31"/>
      <c r="FXK45" s="30"/>
      <c r="FXL45" s="31"/>
      <c r="FXM45" s="30"/>
      <c r="FXN45" s="31"/>
      <c r="FXO45" s="30"/>
      <c r="FXP45" s="31"/>
      <c r="FXQ45" s="30"/>
      <c r="FXR45" s="31"/>
      <c r="FXS45" s="30"/>
      <c r="FXT45" s="31"/>
      <c r="FXU45" s="30"/>
      <c r="FXV45" s="31"/>
      <c r="FXW45" s="30"/>
      <c r="FXX45" s="31"/>
      <c r="FXY45" s="30"/>
      <c r="FXZ45" s="31"/>
      <c r="FYA45" s="30"/>
      <c r="FYB45" s="31"/>
      <c r="FYC45" s="30"/>
      <c r="FYD45" s="31"/>
      <c r="FYE45" s="30"/>
      <c r="FYF45" s="31"/>
      <c r="FYG45" s="30"/>
      <c r="FYH45" s="31"/>
      <c r="FYI45" s="30"/>
      <c r="FYJ45" s="31"/>
      <c r="FYK45" s="30"/>
      <c r="FYL45" s="31"/>
      <c r="FYM45" s="30"/>
      <c r="FYN45" s="31"/>
      <c r="FYO45" s="30"/>
      <c r="FYP45" s="31"/>
      <c r="FYQ45" s="30"/>
      <c r="FYR45" s="31"/>
      <c r="FYS45" s="30"/>
      <c r="FYT45" s="31"/>
      <c r="FYU45" s="30"/>
      <c r="FYV45" s="31"/>
      <c r="FYW45" s="30"/>
      <c r="FYX45" s="31"/>
      <c r="FYY45" s="30"/>
      <c r="FYZ45" s="31"/>
      <c r="FZA45" s="30"/>
      <c r="FZB45" s="31"/>
      <c r="FZC45" s="30"/>
      <c r="FZD45" s="31"/>
      <c r="FZE45" s="30"/>
      <c r="FZF45" s="31"/>
      <c r="FZG45" s="30"/>
      <c r="FZH45" s="31"/>
      <c r="FZI45" s="30"/>
      <c r="FZJ45" s="31"/>
      <c r="FZK45" s="30"/>
      <c r="FZL45" s="31"/>
      <c r="FZM45" s="30"/>
      <c r="FZN45" s="31"/>
      <c r="FZO45" s="30"/>
      <c r="FZP45" s="31"/>
      <c r="FZQ45" s="30"/>
      <c r="FZR45" s="31"/>
      <c r="FZS45" s="30"/>
      <c r="FZT45" s="31"/>
      <c r="FZU45" s="30"/>
      <c r="FZV45" s="31"/>
      <c r="FZW45" s="30"/>
      <c r="FZX45" s="31"/>
      <c r="FZY45" s="30"/>
      <c r="FZZ45" s="31"/>
      <c r="GAA45" s="30"/>
      <c r="GAB45" s="31"/>
      <c r="GAC45" s="30"/>
      <c r="GAD45" s="31"/>
      <c r="GAE45" s="30"/>
      <c r="GAF45" s="31"/>
      <c r="GAG45" s="30"/>
      <c r="GAH45" s="31"/>
      <c r="GAI45" s="30"/>
      <c r="GAJ45" s="31"/>
      <c r="GAK45" s="30"/>
      <c r="GAL45" s="31"/>
      <c r="GAM45" s="30"/>
      <c r="GAN45" s="31"/>
      <c r="GAO45" s="30"/>
      <c r="GAP45" s="31"/>
      <c r="GAQ45" s="30"/>
      <c r="GAR45" s="31"/>
      <c r="GAS45" s="30"/>
      <c r="GAT45" s="31"/>
      <c r="GAU45" s="30"/>
      <c r="GAV45" s="31"/>
      <c r="GAW45" s="30"/>
      <c r="GAX45" s="31"/>
      <c r="GAY45" s="30"/>
      <c r="GAZ45" s="31"/>
      <c r="GBA45" s="30"/>
      <c r="GBB45" s="31"/>
      <c r="GBC45" s="30"/>
      <c r="GBD45" s="31"/>
      <c r="GBE45" s="30"/>
      <c r="GBF45" s="31"/>
      <c r="GBG45" s="30"/>
      <c r="GBH45" s="31"/>
      <c r="GBI45" s="30"/>
      <c r="GBJ45" s="31"/>
      <c r="GBK45" s="30"/>
      <c r="GBL45" s="31"/>
      <c r="GBM45" s="30"/>
      <c r="GBN45" s="31"/>
      <c r="GBO45" s="30"/>
      <c r="GBP45" s="31"/>
      <c r="GBQ45" s="30"/>
      <c r="GBR45" s="31"/>
      <c r="GBS45" s="30"/>
      <c r="GBT45" s="31"/>
      <c r="GBU45" s="30"/>
      <c r="GBV45" s="31"/>
      <c r="GBW45" s="30"/>
      <c r="GBX45" s="31"/>
      <c r="GBY45" s="30"/>
      <c r="GBZ45" s="31"/>
      <c r="GCA45" s="30"/>
      <c r="GCB45" s="31"/>
      <c r="GCC45" s="30"/>
      <c r="GCD45" s="31"/>
      <c r="GCE45" s="30"/>
      <c r="GCF45" s="31"/>
      <c r="GCG45" s="30"/>
      <c r="GCH45" s="31"/>
      <c r="GCI45" s="30"/>
      <c r="GCJ45" s="31"/>
      <c r="GCK45" s="30"/>
      <c r="GCL45" s="31"/>
      <c r="GCM45" s="30"/>
      <c r="GCN45" s="31"/>
      <c r="GCO45" s="30"/>
      <c r="GCP45" s="31"/>
      <c r="GCQ45" s="30"/>
      <c r="GCR45" s="31"/>
      <c r="GCS45" s="30"/>
      <c r="GCT45" s="31"/>
      <c r="GCU45" s="30"/>
      <c r="GCV45" s="31"/>
      <c r="GCW45" s="30"/>
      <c r="GCX45" s="31"/>
      <c r="GCY45" s="30"/>
      <c r="GCZ45" s="31"/>
      <c r="GDA45" s="30"/>
      <c r="GDB45" s="31"/>
      <c r="GDC45" s="30"/>
      <c r="GDD45" s="31"/>
      <c r="GDE45" s="30"/>
      <c r="GDF45" s="31"/>
      <c r="GDG45" s="30"/>
      <c r="GDH45" s="31"/>
      <c r="GDI45" s="30"/>
      <c r="GDJ45" s="31"/>
      <c r="GDK45" s="30"/>
      <c r="GDL45" s="31"/>
      <c r="GDM45" s="30"/>
      <c r="GDN45" s="31"/>
      <c r="GDO45" s="30"/>
      <c r="GDP45" s="31"/>
      <c r="GDQ45" s="30"/>
      <c r="GDR45" s="31"/>
      <c r="GDS45" s="30"/>
      <c r="GDT45" s="31"/>
      <c r="GDU45" s="30"/>
      <c r="GDV45" s="31"/>
      <c r="GDW45" s="30"/>
      <c r="GDX45" s="31"/>
      <c r="GDY45" s="30"/>
      <c r="GDZ45" s="31"/>
      <c r="GEA45" s="30"/>
      <c r="GEB45" s="31"/>
      <c r="GEC45" s="30"/>
      <c r="GED45" s="31"/>
      <c r="GEE45" s="30"/>
      <c r="GEF45" s="31"/>
      <c r="GEG45" s="30"/>
      <c r="GEH45" s="31"/>
      <c r="GEI45" s="30"/>
      <c r="GEJ45" s="31"/>
      <c r="GEK45" s="30"/>
      <c r="GEL45" s="31"/>
      <c r="GEM45" s="30"/>
      <c r="GEN45" s="31"/>
      <c r="GEO45" s="30"/>
      <c r="GEP45" s="31"/>
      <c r="GEQ45" s="30"/>
      <c r="GER45" s="31"/>
      <c r="GES45" s="30"/>
      <c r="GET45" s="31"/>
      <c r="GEU45" s="30"/>
      <c r="GEV45" s="31"/>
      <c r="GEW45" s="30"/>
      <c r="GEX45" s="31"/>
      <c r="GEY45" s="30"/>
      <c r="GEZ45" s="31"/>
      <c r="GFA45" s="30"/>
      <c r="GFB45" s="31"/>
      <c r="GFC45" s="30"/>
      <c r="GFD45" s="31"/>
      <c r="GFE45" s="30"/>
      <c r="GFF45" s="31"/>
      <c r="GFG45" s="30"/>
      <c r="GFH45" s="31"/>
      <c r="GFI45" s="30"/>
      <c r="GFJ45" s="31"/>
      <c r="GFK45" s="30"/>
      <c r="GFL45" s="31"/>
      <c r="GFM45" s="30"/>
      <c r="GFN45" s="31"/>
      <c r="GFO45" s="30"/>
      <c r="GFP45" s="31"/>
      <c r="GFQ45" s="30"/>
      <c r="GFR45" s="31"/>
      <c r="GFS45" s="30"/>
      <c r="GFT45" s="31"/>
      <c r="GFU45" s="30"/>
      <c r="GFV45" s="31"/>
      <c r="GFW45" s="30"/>
      <c r="GFX45" s="31"/>
      <c r="GFY45" s="30"/>
      <c r="GFZ45" s="31"/>
      <c r="GGA45" s="30"/>
      <c r="GGB45" s="31"/>
      <c r="GGC45" s="30"/>
      <c r="GGD45" s="31"/>
      <c r="GGE45" s="30"/>
      <c r="GGF45" s="31"/>
      <c r="GGG45" s="30"/>
      <c r="GGH45" s="31"/>
      <c r="GGI45" s="30"/>
      <c r="GGJ45" s="31"/>
      <c r="GGK45" s="30"/>
      <c r="GGL45" s="31"/>
      <c r="GGM45" s="30"/>
      <c r="GGN45" s="31"/>
      <c r="GGO45" s="30"/>
      <c r="GGP45" s="31"/>
      <c r="GGQ45" s="30"/>
      <c r="GGR45" s="31"/>
      <c r="GGS45" s="30"/>
      <c r="GGT45" s="31"/>
      <c r="GGU45" s="30"/>
      <c r="GGV45" s="31"/>
      <c r="GGW45" s="30"/>
      <c r="GGX45" s="31"/>
      <c r="GGY45" s="30"/>
      <c r="GGZ45" s="31"/>
      <c r="GHA45" s="30"/>
      <c r="GHB45" s="31"/>
      <c r="GHC45" s="30"/>
      <c r="GHD45" s="31"/>
      <c r="GHE45" s="30"/>
      <c r="GHF45" s="31"/>
      <c r="GHG45" s="30"/>
      <c r="GHH45" s="31"/>
      <c r="GHI45" s="30"/>
      <c r="GHJ45" s="31"/>
      <c r="GHK45" s="30"/>
      <c r="GHL45" s="31"/>
      <c r="GHM45" s="30"/>
      <c r="GHN45" s="31"/>
      <c r="GHO45" s="30"/>
      <c r="GHP45" s="31"/>
      <c r="GHQ45" s="30"/>
      <c r="GHR45" s="31"/>
      <c r="GHS45" s="30"/>
      <c r="GHT45" s="31"/>
      <c r="GHU45" s="30"/>
      <c r="GHV45" s="31"/>
      <c r="GHW45" s="30"/>
      <c r="GHX45" s="31"/>
      <c r="GHY45" s="30"/>
      <c r="GHZ45" s="31"/>
      <c r="GIA45" s="30"/>
      <c r="GIB45" s="31"/>
      <c r="GIC45" s="30"/>
      <c r="GID45" s="31"/>
      <c r="GIE45" s="30"/>
      <c r="GIF45" s="31"/>
      <c r="GIG45" s="30"/>
      <c r="GIH45" s="31"/>
      <c r="GII45" s="30"/>
      <c r="GIJ45" s="31"/>
      <c r="GIK45" s="30"/>
      <c r="GIL45" s="31"/>
      <c r="GIM45" s="30"/>
      <c r="GIN45" s="31"/>
      <c r="GIO45" s="30"/>
      <c r="GIP45" s="31"/>
      <c r="GIQ45" s="30"/>
      <c r="GIR45" s="31"/>
      <c r="GIS45" s="30"/>
      <c r="GIT45" s="31"/>
      <c r="GIU45" s="30"/>
      <c r="GIV45" s="31"/>
      <c r="GIW45" s="30"/>
      <c r="GIX45" s="31"/>
      <c r="GIY45" s="30"/>
      <c r="GIZ45" s="31"/>
      <c r="GJA45" s="30"/>
      <c r="GJB45" s="31"/>
      <c r="GJC45" s="30"/>
      <c r="GJD45" s="31"/>
      <c r="GJE45" s="30"/>
      <c r="GJF45" s="31"/>
      <c r="GJG45" s="30"/>
      <c r="GJH45" s="31"/>
      <c r="GJI45" s="30"/>
      <c r="GJJ45" s="31"/>
      <c r="GJK45" s="30"/>
      <c r="GJL45" s="31"/>
      <c r="GJM45" s="30"/>
      <c r="GJN45" s="31"/>
      <c r="GJO45" s="30"/>
      <c r="GJP45" s="31"/>
      <c r="GJQ45" s="30"/>
      <c r="GJR45" s="31"/>
      <c r="GJS45" s="30"/>
      <c r="GJT45" s="31"/>
      <c r="GJU45" s="30"/>
      <c r="GJV45" s="31"/>
      <c r="GJW45" s="30"/>
      <c r="GJX45" s="31"/>
      <c r="GJY45" s="30"/>
      <c r="GJZ45" s="31"/>
      <c r="GKA45" s="30"/>
      <c r="GKB45" s="31"/>
      <c r="GKC45" s="30"/>
      <c r="GKD45" s="31"/>
      <c r="GKE45" s="30"/>
      <c r="GKF45" s="31"/>
      <c r="GKG45" s="30"/>
      <c r="GKH45" s="31"/>
      <c r="GKI45" s="30"/>
      <c r="GKJ45" s="31"/>
      <c r="GKK45" s="30"/>
      <c r="GKL45" s="31"/>
      <c r="GKM45" s="30"/>
      <c r="GKN45" s="31"/>
      <c r="GKO45" s="30"/>
      <c r="GKP45" s="31"/>
      <c r="GKQ45" s="30"/>
      <c r="GKR45" s="31"/>
      <c r="GKS45" s="30"/>
      <c r="GKT45" s="31"/>
      <c r="GKU45" s="30"/>
      <c r="GKV45" s="31"/>
      <c r="GKW45" s="30"/>
      <c r="GKX45" s="31"/>
      <c r="GKY45" s="30"/>
      <c r="GKZ45" s="31"/>
      <c r="GLA45" s="30"/>
      <c r="GLB45" s="31"/>
      <c r="GLC45" s="30"/>
      <c r="GLD45" s="31"/>
      <c r="GLE45" s="30"/>
      <c r="GLF45" s="31"/>
      <c r="GLG45" s="30"/>
      <c r="GLH45" s="31"/>
      <c r="GLI45" s="30"/>
      <c r="GLJ45" s="31"/>
      <c r="GLK45" s="30"/>
      <c r="GLL45" s="31"/>
      <c r="GLM45" s="30"/>
      <c r="GLN45" s="31"/>
      <c r="GLO45" s="30"/>
      <c r="GLP45" s="31"/>
      <c r="GLQ45" s="30"/>
      <c r="GLR45" s="31"/>
      <c r="GLS45" s="30"/>
      <c r="GLT45" s="31"/>
      <c r="GLU45" s="30"/>
      <c r="GLV45" s="31"/>
      <c r="GLW45" s="30"/>
      <c r="GLX45" s="31"/>
      <c r="GLY45" s="30"/>
      <c r="GLZ45" s="31"/>
      <c r="GMA45" s="30"/>
      <c r="GMB45" s="31"/>
      <c r="GMC45" s="30"/>
      <c r="GMD45" s="31"/>
      <c r="GME45" s="30"/>
      <c r="GMF45" s="31"/>
      <c r="GMG45" s="30"/>
      <c r="GMH45" s="31"/>
      <c r="GMI45" s="30"/>
      <c r="GMJ45" s="31"/>
      <c r="GMK45" s="30"/>
      <c r="GML45" s="31"/>
      <c r="GMM45" s="30"/>
      <c r="GMN45" s="31"/>
      <c r="GMO45" s="30"/>
      <c r="GMP45" s="31"/>
      <c r="GMQ45" s="30"/>
      <c r="GMR45" s="31"/>
      <c r="GMS45" s="30"/>
      <c r="GMT45" s="31"/>
      <c r="GMU45" s="30"/>
      <c r="GMV45" s="31"/>
      <c r="GMW45" s="30"/>
      <c r="GMX45" s="31"/>
      <c r="GMY45" s="30"/>
      <c r="GMZ45" s="31"/>
      <c r="GNA45" s="30"/>
      <c r="GNB45" s="31"/>
      <c r="GNC45" s="30"/>
      <c r="GND45" s="31"/>
      <c r="GNE45" s="30"/>
      <c r="GNF45" s="31"/>
      <c r="GNG45" s="30"/>
      <c r="GNH45" s="31"/>
      <c r="GNI45" s="30"/>
      <c r="GNJ45" s="31"/>
      <c r="GNK45" s="30"/>
      <c r="GNL45" s="31"/>
      <c r="GNM45" s="30"/>
      <c r="GNN45" s="31"/>
      <c r="GNO45" s="30"/>
      <c r="GNP45" s="31"/>
      <c r="GNQ45" s="30"/>
      <c r="GNR45" s="31"/>
      <c r="GNS45" s="30"/>
      <c r="GNT45" s="31"/>
      <c r="GNU45" s="30"/>
      <c r="GNV45" s="31"/>
      <c r="GNW45" s="30"/>
      <c r="GNX45" s="31"/>
      <c r="GNY45" s="30"/>
      <c r="GNZ45" s="31"/>
      <c r="GOA45" s="30"/>
      <c r="GOB45" s="31"/>
      <c r="GOC45" s="30"/>
      <c r="GOD45" s="31"/>
      <c r="GOE45" s="30"/>
      <c r="GOF45" s="31"/>
      <c r="GOG45" s="30"/>
      <c r="GOH45" s="31"/>
      <c r="GOI45" s="30"/>
      <c r="GOJ45" s="31"/>
      <c r="GOK45" s="30"/>
      <c r="GOL45" s="31"/>
      <c r="GOM45" s="30"/>
      <c r="GON45" s="31"/>
      <c r="GOO45" s="30"/>
      <c r="GOP45" s="31"/>
      <c r="GOQ45" s="30"/>
      <c r="GOR45" s="31"/>
      <c r="GOS45" s="30"/>
      <c r="GOT45" s="31"/>
      <c r="GOU45" s="30"/>
      <c r="GOV45" s="31"/>
      <c r="GOW45" s="30"/>
      <c r="GOX45" s="31"/>
      <c r="GOY45" s="30"/>
      <c r="GOZ45" s="31"/>
      <c r="GPA45" s="30"/>
      <c r="GPB45" s="31"/>
      <c r="GPC45" s="30"/>
      <c r="GPD45" s="31"/>
      <c r="GPE45" s="30"/>
      <c r="GPF45" s="31"/>
      <c r="GPG45" s="30"/>
      <c r="GPH45" s="31"/>
      <c r="GPI45" s="30"/>
      <c r="GPJ45" s="31"/>
      <c r="GPK45" s="30"/>
      <c r="GPL45" s="31"/>
      <c r="GPM45" s="30"/>
      <c r="GPN45" s="31"/>
      <c r="GPO45" s="30"/>
      <c r="GPP45" s="31"/>
      <c r="GPQ45" s="30"/>
      <c r="GPR45" s="31"/>
      <c r="GPS45" s="30"/>
      <c r="GPT45" s="31"/>
      <c r="GPU45" s="30"/>
      <c r="GPV45" s="31"/>
      <c r="GPW45" s="30"/>
      <c r="GPX45" s="31"/>
      <c r="GPY45" s="30"/>
      <c r="GPZ45" s="31"/>
      <c r="GQA45" s="30"/>
      <c r="GQB45" s="31"/>
      <c r="GQC45" s="30"/>
      <c r="GQD45" s="31"/>
      <c r="GQE45" s="30"/>
      <c r="GQF45" s="31"/>
      <c r="GQG45" s="30"/>
      <c r="GQH45" s="31"/>
      <c r="GQI45" s="30"/>
      <c r="GQJ45" s="31"/>
      <c r="GQK45" s="30"/>
      <c r="GQL45" s="31"/>
      <c r="GQM45" s="30"/>
      <c r="GQN45" s="31"/>
      <c r="GQO45" s="30"/>
      <c r="GQP45" s="31"/>
      <c r="GQQ45" s="30"/>
      <c r="GQR45" s="31"/>
      <c r="GQS45" s="30"/>
      <c r="GQT45" s="31"/>
      <c r="GQU45" s="30"/>
      <c r="GQV45" s="31"/>
      <c r="GQW45" s="30"/>
      <c r="GQX45" s="31"/>
      <c r="GQY45" s="30"/>
      <c r="GQZ45" s="31"/>
      <c r="GRA45" s="30"/>
      <c r="GRB45" s="31"/>
      <c r="GRC45" s="30"/>
      <c r="GRD45" s="31"/>
      <c r="GRE45" s="30"/>
      <c r="GRF45" s="31"/>
      <c r="GRG45" s="30"/>
      <c r="GRH45" s="31"/>
      <c r="GRI45" s="30"/>
      <c r="GRJ45" s="31"/>
      <c r="GRK45" s="30"/>
      <c r="GRL45" s="31"/>
      <c r="GRM45" s="30"/>
      <c r="GRN45" s="31"/>
      <c r="GRO45" s="30"/>
      <c r="GRP45" s="31"/>
      <c r="GRQ45" s="30"/>
      <c r="GRR45" s="31"/>
      <c r="GRS45" s="30"/>
      <c r="GRT45" s="31"/>
      <c r="GRU45" s="30"/>
      <c r="GRV45" s="31"/>
      <c r="GRW45" s="30"/>
      <c r="GRX45" s="31"/>
      <c r="GRY45" s="30"/>
      <c r="GRZ45" s="31"/>
      <c r="GSA45" s="30"/>
      <c r="GSB45" s="31"/>
      <c r="GSC45" s="30"/>
      <c r="GSD45" s="31"/>
      <c r="GSE45" s="30"/>
      <c r="GSF45" s="31"/>
      <c r="GSG45" s="30"/>
      <c r="GSH45" s="31"/>
      <c r="GSI45" s="30"/>
      <c r="GSJ45" s="31"/>
      <c r="GSK45" s="30"/>
      <c r="GSL45" s="31"/>
      <c r="GSM45" s="30"/>
      <c r="GSN45" s="31"/>
      <c r="GSO45" s="30"/>
      <c r="GSP45" s="31"/>
      <c r="GSQ45" s="30"/>
      <c r="GSR45" s="31"/>
      <c r="GSS45" s="30"/>
      <c r="GST45" s="31"/>
      <c r="GSU45" s="30"/>
      <c r="GSV45" s="31"/>
      <c r="GSW45" s="30"/>
      <c r="GSX45" s="31"/>
      <c r="GSY45" s="30"/>
      <c r="GSZ45" s="31"/>
      <c r="GTA45" s="30"/>
      <c r="GTB45" s="31"/>
      <c r="GTC45" s="30"/>
      <c r="GTD45" s="31"/>
      <c r="GTE45" s="30"/>
      <c r="GTF45" s="31"/>
      <c r="GTG45" s="30"/>
      <c r="GTH45" s="31"/>
      <c r="GTI45" s="30"/>
      <c r="GTJ45" s="31"/>
      <c r="GTK45" s="30"/>
      <c r="GTL45" s="31"/>
      <c r="GTM45" s="30"/>
      <c r="GTN45" s="31"/>
      <c r="GTO45" s="30"/>
      <c r="GTP45" s="31"/>
      <c r="GTQ45" s="30"/>
      <c r="GTR45" s="31"/>
      <c r="GTS45" s="30"/>
      <c r="GTT45" s="31"/>
      <c r="GTU45" s="30"/>
      <c r="GTV45" s="31"/>
      <c r="GTW45" s="30"/>
      <c r="GTX45" s="31"/>
      <c r="GTY45" s="30"/>
      <c r="GTZ45" s="31"/>
      <c r="GUA45" s="30"/>
      <c r="GUB45" s="31"/>
      <c r="GUC45" s="30"/>
      <c r="GUD45" s="31"/>
      <c r="GUE45" s="30"/>
      <c r="GUF45" s="31"/>
      <c r="GUG45" s="30"/>
      <c r="GUH45" s="31"/>
      <c r="GUI45" s="30"/>
      <c r="GUJ45" s="31"/>
      <c r="GUK45" s="30"/>
      <c r="GUL45" s="31"/>
      <c r="GUM45" s="30"/>
      <c r="GUN45" s="31"/>
      <c r="GUO45" s="30"/>
      <c r="GUP45" s="31"/>
      <c r="GUQ45" s="30"/>
      <c r="GUR45" s="31"/>
      <c r="GUS45" s="30"/>
      <c r="GUT45" s="31"/>
      <c r="GUU45" s="30"/>
      <c r="GUV45" s="31"/>
      <c r="GUW45" s="30"/>
      <c r="GUX45" s="31"/>
      <c r="GUY45" s="30"/>
      <c r="GUZ45" s="31"/>
      <c r="GVA45" s="30"/>
      <c r="GVB45" s="31"/>
      <c r="GVC45" s="30"/>
      <c r="GVD45" s="31"/>
      <c r="GVE45" s="30"/>
      <c r="GVF45" s="31"/>
      <c r="GVG45" s="30"/>
      <c r="GVH45" s="31"/>
      <c r="GVI45" s="30"/>
      <c r="GVJ45" s="31"/>
      <c r="GVK45" s="30"/>
      <c r="GVL45" s="31"/>
      <c r="GVM45" s="30"/>
      <c r="GVN45" s="31"/>
      <c r="GVO45" s="30"/>
      <c r="GVP45" s="31"/>
      <c r="GVQ45" s="30"/>
      <c r="GVR45" s="31"/>
      <c r="GVS45" s="30"/>
      <c r="GVT45" s="31"/>
      <c r="GVU45" s="30"/>
      <c r="GVV45" s="31"/>
      <c r="GVW45" s="30"/>
      <c r="GVX45" s="31"/>
      <c r="GVY45" s="30"/>
      <c r="GVZ45" s="31"/>
      <c r="GWA45" s="30"/>
      <c r="GWB45" s="31"/>
      <c r="GWC45" s="30"/>
      <c r="GWD45" s="31"/>
      <c r="GWE45" s="30"/>
      <c r="GWF45" s="31"/>
      <c r="GWG45" s="30"/>
      <c r="GWH45" s="31"/>
      <c r="GWI45" s="30"/>
      <c r="GWJ45" s="31"/>
      <c r="GWK45" s="30"/>
      <c r="GWL45" s="31"/>
      <c r="GWM45" s="30"/>
      <c r="GWN45" s="31"/>
      <c r="GWO45" s="30"/>
      <c r="GWP45" s="31"/>
      <c r="GWQ45" s="30"/>
      <c r="GWR45" s="31"/>
      <c r="GWS45" s="30"/>
      <c r="GWT45" s="31"/>
      <c r="GWU45" s="30"/>
      <c r="GWV45" s="31"/>
      <c r="GWW45" s="30"/>
      <c r="GWX45" s="31"/>
      <c r="GWY45" s="30"/>
      <c r="GWZ45" s="31"/>
      <c r="GXA45" s="30"/>
      <c r="GXB45" s="31"/>
      <c r="GXC45" s="30"/>
      <c r="GXD45" s="31"/>
      <c r="GXE45" s="30"/>
      <c r="GXF45" s="31"/>
      <c r="GXG45" s="30"/>
      <c r="GXH45" s="31"/>
      <c r="GXI45" s="30"/>
      <c r="GXJ45" s="31"/>
      <c r="GXK45" s="30"/>
      <c r="GXL45" s="31"/>
      <c r="GXM45" s="30"/>
      <c r="GXN45" s="31"/>
      <c r="GXO45" s="30"/>
      <c r="GXP45" s="31"/>
      <c r="GXQ45" s="30"/>
      <c r="GXR45" s="31"/>
      <c r="GXS45" s="30"/>
      <c r="GXT45" s="31"/>
      <c r="GXU45" s="30"/>
      <c r="GXV45" s="31"/>
      <c r="GXW45" s="30"/>
      <c r="GXX45" s="31"/>
      <c r="GXY45" s="30"/>
      <c r="GXZ45" s="31"/>
      <c r="GYA45" s="30"/>
      <c r="GYB45" s="31"/>
      <c r="GYC45" s="30"/>
      <c r="GYD45" s="31"/>
      <c r="GYE45" s="30"/>
      <c r="GYF45" s="31"/>
      <c r="GYG45" s="30"/>
      <c r="GYH45" s="31"/>
      <c r="GYI45" s="30"/>
      <c r="GYJ45" s="31"/>
      <c r="GYK45" s="30"/>
      <c r="GYL45" s="31"/>
      <c r="GYM45" s="30"/>
      <c r="GYN45" s="31"/>
      <c r="GYO45" s="30"/>
      <c r="GYP45" s="31"/>
      <c r="GYQ45" s="30"/>
      <c r="GYR45" s="31"/>
      <c r="GYS45" s="30"/>
      <c r="GYT45" s="31"/>
      <c r="GYU45" s="30"/>
      <c r="GYV45" s="31"/>
      <c r="GYW45" s="30"/>
      <c r="GYX45" s="31"/>
      <c r="GYY45" s="30"/>
      <c r="GYZ45" s="31"/>
      <c r="GZA45" s="30"/>
      <c r="GZB45" s="31"/>
      <c r="GZC45" s="30"/>
      <c r="GZD45" s="31"/>
      <c r="GZE45" s="30"/>
      <c r="GZF45" s="31"/>
      <c r="GZG45" s="30"/>
      <c r="GZH45" s="31"/>
      <c r="GZI45" s="30"/>
      <c r="GZJ45" s="31"/>
      <c r="GZK45" s="30"/>
      <c r="GZL45" s="31"/>
      <c r="GZM45" s="30"/>
      <c r="GZN45" s="31"/>
      <c r="GZO45" s="30"/>
      <c r="GZP45" s="31"/>
      <c r="GZQ45" s="30"/>
      <c r="GZR45" s="31"/>
      <c r="GZS45" s="30"/>
      <c r="GZT45" s="31"/>
      <c r="GZU45" s="30"/>
      <c r="GZV45" s="31"/>
      <c r="GZW45" s="30"/>
      <c r="GZX45" s="31"/>
      <c r="GZY45" s="30"/>
      <c r="GZZ45" s="31"/>
      <c r="HAA45" s="30"/>
      <c r="HAB45" s="31"/>
      <c r="HAC45" s="30"/>
      <c r="HAD45" s="31"/>
      <c r="HAE45" s="30"/>
      <c r="HAF45" s="31"/>
      <c r="HAG45" s="30"/>
      <c r="HAH45" s="31"/>
      <c r="HAI45" s="30"/>
      <c r="HAJ45" s="31"/>
      <c r="HAK45" s="30"/>
      <c r="HAL45" s="31"/>
      <c r="HAM45" s="30"/>
      <c r="HAN45" s="31"/>
      <c r="HAO45" s="30"/>
      <c r="HAP45" s="31"/>
      <c r="HAQ45" s="30"/>
      <c r="HAR45" s="31"/>
      <c r="HAS45" s="30"/>
      <c r="HAT45" s="31"/>
      <c r="HAU45" s="30"/>
      <c r="HAV45" s="31"/>
      <c r="HAW45" s="30"/>
      <c r="HAX45" s="31"/>
      <c r="HAY45" s="30"/>
      <c r="HAZ45" s="31"/>
      <c r="HBA45" s="30"/>
      <c r="HBB45" s="31"/>
      <c r="HBC45" s="30"/>
      <c r="HBD45" s="31"/>
      <c r="HBE45" s="30"/>
      <c r="HBF45" s="31"/>
      <c r="HBG45" s="30"/>
      <c r="HBH45" s="31"/>
      <c r="HBI45" s="30"/>
      <c r="HBJ45" s="31"/>
      <c r="HBK45" s="30"/>
      <c r="HBL45" s="31"/>
      <c r="HBM45" s="30"/>
      <c r="HBN45" s="31"/>
      <c r="HBO45" s="30"/>
      <c r="HBP45" s="31"/>
      <c r="HBQ45" s="30"/>
      <c r="HBR45" s="31"/>
      <c r="HBS45" s="30"/>
      <c r="HBT45" s="31"/>
      <c r="HBU45" s="30"/>
      <c r="HBV45" s="31"/>
      <c r="HBW45" s="30"/>
      <c r="HBX45" s="31"/>
      <c r="HBY45" s="30"/>
      <c r="HBZ45" s="31"/>
      <c r="HCA45" s="30"/>
      <c r="HCB45" s="31"/>
      <c r="HCC45" s="30"/>
      <c r="HCD45" s="31"/>
      <c r="HCE45" s="30"/>
      <c r="HCF45" s="31"/>
      <c r="HCG45" s="30"/>
      <c r="HCH45" s="31"/>
      <c r="HCI45" s="30"/>
      <c r="HCJ45" s="31"/>
      <c r="HCK45" s="30"/>
      <c r="HCL45" s="31"/>
      <c r="HCM45" s="30"/>
      <c r="HCN45" s="31"/>
      <c r="HCO45" s="30"/>
      <c r="HCP45" s="31"/>
      <c r="HCQ45" s="30"/>
      <c r="HCR45" s="31"/>
      <c r="HCS45" s="30"/>
      <c r="HCT45" s="31"/>
      <c r="HCU45" s="30"/>
      <c r="HCV45" s="31"/>
      <c r="HCW45" s="30"/>
      <c r="HCX45" s="31"/>
      <c r="HCY45" s="30"/>
      <c r="HCZ45" s="31"/>
      <c r="HDA45" s="30"/>
      <c r="HDB45" s="31"/>
      <c r="HDC45" s="30"/>
      <c r="HDD45" s="31"/>
      <c r="HDE45" s="30"/>
      <c r="HDF45" s="31"/>
      <c r="HDG45" s="30"/>
      <c r="HDH45" s="31"/>
      <c r="HDI45" s="30"/>
      <c r="HDJ45" s="31"/>
      <c r="HDK45" s="30"/>
      <c r="HDL45" s="31"/>
      <c r="HDM45" s="30"/>
      <c r="HDN45" s="31"/>
      <c r="HDO45" s="30"/>
      <c r="HDP45" s="31"/>
      <c r="HDQ45" s="30"/>
      <c r="HDR45" s="31"/>
      <c r="HDS45" s="30"/>
      <c r="HDT45" s="31"/>
      <c r="HDU45" s="30"/>
      <c r="HDV45" s="31"/>
      <c r="HDW45" s="30"/>
      <c r="HDX45" s="31"/>
      <c r="HDY45" s="30"/>
      <c r="HDZ45" s="31"/>
      <c r="HEA45" s="30"/>
      <c r="HEB45" s="31"/>
      <c r="HEC45" s="30"/>
      <c r="HED45" s="31"/>
      <c r="HEE45" s="30"/>
      <c r="HEF45" s="31"/>
      <c r="HEG45" s="30"/>
      <c r="HEH45" s="31"/>
      <c r="HEI45" s="30"/>
      <c r="HEJ45" s="31"/>
      <c r="HEK45" s="30"/>
      <c r="HEL45" s="31"/>
      <c r="HEM45" s="30"/>
      <c r="HEN45" s="31"/>
      <c r="HEO45" s="30"/>
      <c r="HEP45" s="31"/>
      <c r="HEQ45" s="30"/>
      <c r="HER45" s="31"/>
      <c r="HES45" s="30"/>
      <c r="HET45" s="31"/>
      <c r="HEU45" s="30"/>
      <c r="HEV45" s="31"/>
      <c r="HEW45" s="30"/>
      <c r="HEX45" s="31"/>
      <c r="HEY45" s="30"/>
      <c r="HEZ45" s="31"/>
      <c r="HFA45" s="30"/>
      <c r="HFB45" s="31"/>
      <c r="HFC45" s="30"/>
      <c r="HFD45" s="31"/>
      <c r="HFE45" s="30"/>
      <c r="HFF45" s="31"/>
      <c r="HFG45" s="30"/>
      <c r="HFH45" s="31"/>
      <c r="HFI45" s="30"/>
      <c r="HFJ45" s="31"/>
      <c r="HFK45" s="30"/>
      <c r="HFL45" s="31"/>
      <c r="HFM45" s="30"/>
      <c r="HFN45" s="31"/>
      <c r="HFO45" s="30"/>
      <c r="HFP45" s="31"/>
      <c r="HFQ45" s="30"/>
      <c r="HFR45" s="31"/>
      <c r="HFS45" s="30"/>
      <c r="HFT45" s="31"/>
      <c r="HFU45" s="30"/>
      <c r="HFV45" s="31"/>
      <c r="HFW45" s="30"/>
      <c r="HFX45" s="31"/>
      <c r="HFY45" s="30"/>
      <c r="HFZ45" s="31"/>
      <c r="HGA45" s="30"/>
      <c r="HGB45" s="31"/>
      <c r="HGC45" s="30"/>
      <c r="HGD45" s="31"/>
      <c r="HGE45" s="30"/>
      <c r="HGF45" s="31"/>
      <c r="HGG45" s="30"/>
      <c r="HGH45" s="31"/>
      <c r="HGI45" s="30"/>
      <c r="HGJ45" s="31"/>
      <c r="HGK45" s="30"/>
      <c r="HGL45" s="31"/>
      <c r="HGM45" s="30"/>
      <c r="HGN45" s="31"/>
      <c r="HGO45" s="30"/>
      <c r="HGP45" s="31"/>
      <c r="HGQ45" s="30"/>
      <c r="HGR45" s="31"/>
      <c r="HGS45" s="30"/>
      <c r="HGT45" s="31"/>
      <c r="HGU45" s="30"/>
      <c r="HGV45" s="31"/>
      <c r="HGW45" s="30"/>
      <c r="HGX45" s="31"/>
      <c r="HGY45" s="30"/>
      <c r="HGZ45" s="31"/>
      <c r="HHA45" s="30"/>
      <c r="HHB45" s="31"/>
      <c r="HHC45" s="30"/>
      <c r="HHD45" s="31"/>
      <c r="HHE45" s="30"/>
      <c r="HHF45" s="31"/>
      <c r="HHG45" s="30"/>
      <c r="HHH45" s="31"/>
      <c r="HHI45" s="30"/>
      <c r="HHJ45" s="31"/>
      <c r="HHK45" s="30"/>
      <c r="HHL45" s="31"/>
      <c r="HHM45" s="30"/>
      <c r="HHN45" s="31"/>
      <c r="HHO45" s="30"/>
      <c r="HHP45" s="31"/>
      <c r="HHQ45" s="30"/>
      <c r="HHR45" s="31"/>
      <c r="HHS45" s="30"/>
      <c r="HHT45" s="31"/>
      <c r="HHU45" s="30"/>
      <c r="HHV45" s="31"/>
      <c r="HHW45" s="30"/>
      <c r="HHX45" s="31"/>
      <c r="HHY45" s="30"/>
      <c r="HHZ45" s="31"/>
      <c r="HIA45" s="30"/>
      <c r="HIB45" s="31"/>
      <c r="HIC45" s="30"/>
      <c r="HID45" s="31"/>
      <c r="HIE45" s="30"/>
      <c r="HIF45" s="31"/>
      <c r="HIG45" s="30"/>
      <c r="HIH45" s="31"/>
      <c r="HII45" s="30"/>
      <c r="HIJ45" s="31"/>
      <c r="HIK45" s="30"/>
      <c r="HIL45" s="31"/>
      <c r="HIM45" s="30"/>
      <c r="HIN45" s="31"/>
      <c r="HIO45" s="30"/>
      <c r="HIP45" s="31"/>
      <c r="HIQ45" s="30"/>
      <c r="HIR45" s="31"/>
      <c r="HIS45" s="30"/>
      <c r="HIT45" s="31"/>
      <c r="HIU45" s="30"/>
      <c r="HIV45" s="31"/>
      <c r="HIW45" s="30"/>
      <c r="HIX45" s="31"/>
      <c r="HIY45" s="30"/>
      <c r="HIZ45" s="31"/>
      <c r="HJA45" s="30"/>
      <c r="HJB45" s="31"/>
      <c r="HJC45" s="30"/>
      <c r="HJD45" s="31"/>
      <c r="HJE45" s="30"/>
      <c r="HJF45" s="31"/>
      <c r="HJG45" s="30"/>
      <c r="HJH45" s="31"/>
      <c r="HJI45" s="30"/>
      <c r="HJJ45" s="31"/>
      <c r="HJK45" s="30"/>
      <c r="HJL45" s="31"/>
      <c r="HJM45" s="30"/>
      <c r="HJN45" s="31"/>
      <c r="HJO45" s="30"/>
      <c r="HJP45" s="31"/>
      <c r="HJQ45" s="30"/>
      <c r="HJR45" s="31"/>
      <c r="HJS45" s="30"/>
      <c r="HJT45" s="31"/>
      <c r="HJU45" s="30"/>
      <c r="HJV45" s="31"/>
      <c r="HJW45" s="30"/>
      <c r="HJX45" s="31"/>
      <c r="HJY45" s="30"/>
      <c r="HJZ45" s="31"/>
      <c r="HKA45" s="30"/>
      <c r="HKB45" s="31"/>
      <c r="HKC45" s="30"/>
      <c r="HKD45" s="31"/>
      <c r="HKE45" s="30"/>
      <c r="HKF45" s="31"/>
      <c r="HKG45" s="30"/>
      <c r="HKH45" s="31"/>
      <c r="HKI45" s="30"/>
      <c r="HKJ45" s="31"/>
      <c r="HKK45" s="30"/>
      <c r="HKL45" s="31"/>
      <c r="HKM45" s="30"/>
      <c r="HKN45" s="31"/>
      <c r="HKO45" s="30"/>
      <c r="HKP45" s="31"/>
      <c r="HKQ45" s="30"/>
      <c r="HKR45" s="31"/>
      <c r="HKS45" s="30"/>
      <c r="HKT45" s="31"/>
      <c r="HKU45" s="30"/>
      <c r="HKV45" s="31"/>
      <c r="HKW45" s="30"/>
      <c r="HKX45" s="31"/>
      <c r="HKY45" s="30"/>
      <c r="HKZ45" s="31"/>
      <c r="HLA45" s="30"/>
      <c r="HLB45" s="31"/>
      <c r="HLC45" s="30"/>
      <c r="HLD45" s="31"/>
      <c r="HLE45" s="30"/>
      <c r="HLF45" s="31"/>
      <c r="HLG45" s="30"/>
      <c r="HLH45" s="31"/>
      <c r="HLI45" s="30"/>
      <c r="HLJ45" s="31"/>
      <c r="HLK45" s="30"/>
      <c r="HLL45" s="31"/>
      <c r="HLM45" s="30"/>
      <c r="HLN45" s="31"/>
      <c r="HLO45" s="30"/>
      <c r="HLP45" s="31"/>
      <c r="HLQ45" s="30"/>
      <c r="HLR45" s="31"/>
      <c r="HLS45" s="30"/>
      <c r="HLT45" s="31"/>
      <c r="HLU45" s="30"/>
      <c r="HLV45" s="31"/>
      <c r="HLW45" s="30"/>
      <c r="HLX45" s="31"/>
      <c r="HLY45" s="30"/>
      <c r="HLZ45" s="31"/>
      <c r="HMA45" s="30"/>
      <c r="HMB45" s="31"/>
      <c r="HMC45" s="30"/>
      <c r="HMD45" s="31"/>
      <c r="HME45" s="30"/>
      <c r="HMF45" s="31"/>
      <c r="HMG45" s="30"/>
      <c r="HMH45" s="31"/>
      <c r="HMI45" s="30"/>
      <c r="HMJ45" s="31"/>
      <c r="HMK45" s="30"/>
      <c r="HML45" s="31"/>
      <c r="HMM45" s="30"/>
      <c r="HMN45" s="31"/>
      <c r="HMO45" s="30"/>
      <c r="HMP45" s="31"/>
      <c r="HMQ45" s="30"/>
      <c r="HMR45" s="31"/>
      <c r="HMS45" s="30"/>
      <c r="HMT45" s="31"/>
      <c r="HMU45" s="30"/>
      <c r="HMV45" s="31"/>
      <c r="HMW45" s="30"/>
      <c r="HMX45" s="31"/>
      <c r="HMY45" s="30"/>
      <c r="HMZ45" s="31"/>
      <c r="HNA45" s="30"/>
      <c r="HNB45" s="31"/>
      <c r="HNC45" s="30"/>
      <c r="HND45" s="31"/>
      <c r="HNE45" s="30"/>
      <c r="HNF45" s="31"/>
      <c r="HNG45" s="30"/>
      <c r="HNH45" s="31"/>
      <c r="HNI45" s="30"/>
      <c r="HNJ45" s="31"/>
      <c r="HNK45" s="30"/>
      <c r="HNL45" s="31"/>
      <c r="HNM45" s="30"/>
      <c r="HNN45" s="31"/>
      <c r="HNO45" s="30"/>
      <c r="HNP45" s="31"/>
      <c r="HNQ45" s="30"/>
      <c r="HNR45" s="31"/>
      <c r="HNS45" s="30"/>
      <c r="HNT45" s="31"/>
      <c r="HNU45" s="30"/>
      <c r="HNV45" s="31"/>
      <c r="HNW45" s="30"/>
      <c r="HNX45" s="31"/>
      <c r="HNY45" s="30"/>
      <c r="HNZ45" s="31"/>
      <c r="HOA45" s="30"/>
      <c r="HOB45" s="31"/>
      <c r="HOC45" s="30"/>
      <c r="HOD45" s="31"/>
      <c r="HOE45" s="30"/>
      <c r="HOF45" s="31"/>
      <c r="HOG45" s="30"/>
      <c r="HOH45" s="31"/>
      <c r="HOI45" s="30"/>
      <c r="HOJ45" s="31"/>
      <c r="HOK45" s="30"/>
      <c r="HOL45" s="31"/>
      <c r="HOM45" s="30"/>
      <c r="HON45" s="31"/>
      <c r="HOO45" s="30"/>
      <c r="HOP45" s="31"/>
      <c r="HOQ45" s="30"/>
      <c r="HOR45" s="31"/>
      <c r="HOS45" s="30"/>
      <c r="HOT45" s="31"/>
      <c r="HOU45" s="30"/>
      <c r="HOV45" s="31"/>
      <c r="HOW45" s="30"/>
      <c r="HOX45" s="31"/>
      <c r="HOY45" s="30"/>
      <c r="HOZ45" s="31"/>
      <c r="HPA45" s="30"/>
      <c r="HPB45" s="31"/>
      <c r="HPC45" s="30"/>
      <c r="HPD45" s="31"/>
      <c r="HPE45" s="30"/>
      <c r="HPF45" s="31"/>
      <c r="HPG45" s="30"/>
      <c r="HPH45" s="31"/>
      <c r="HPI45" s="30"/>
      <c r="HPJ45" s="31"/>
      <c r="HPK45" s="30"/>
      <c r="HPL45" s="31"/>
      <c r="HPM45" s="30"/>
      <c r="HPN45" s="31"/>
      <c r="HPO45" s="30"/>
      <c r="HPP45" s="31"/>
      <c r="HPQ45" s="30"/>
      <c r="HPR45" s="31"/>
      <c r="HPS45" s="30"/>
      <c r="HPT45" s="31"/>
      <c r="HPU45" s="30"/>
      <c r="HPV45" s="31"/>
      <c r="HPW45" s="30"/>
      <c r="HPX45" s="31"/>
      <c r="HPY45" s="30"/>
      <c r="HPZ45" s="31"/>
      <c r="HQA45" s="30"/>
      <c r="HQB45" s="31"/>
      <c r="HQC45" s="30"/>
      <c r="HQD45" s="31"/>
      <c r="HQE45" s="30"/>
      <c r="HQF45" s="31"/>
      <c r="HQG45" s="30"/>
      <c r="HQH45" s="31"/>
      <c r="HQI45" s="30"/>
      <c r="HQJ45" s="31"/>
      <c r="HQK45" s="30"/>
      <c r="HQL45" s="31"/>
      <c r="HQM45" s="30"/>
      <c r="HQN45" s="31"/>
      <c r="HQO45" s="30"/>
      <c r="HQP45" s="31"/>
      <c r="HQQ45" s="30"/>
      <c r="HQR45" s="31"/>
      <c r="HQS45" s="30"/>
      <c r="HQT45" s="31"/>
      <c r="HQU45" s="30"/>
      <c r="HQV45" s="31"/>
      <c r="HQW45" s="30"/>
      <c r="HQX45" s="31"/>
      <c r="HQY45" s="30"/>
      <c r="HQZ45" s="31"/>
      <c r="HRA45" s="30"/>
      <c r="HRB45" s="31"/>
      <c r="HRC45" s="30"/>
      <c r="HRD45" s="31"/>
      <c r="HRE45" s="30"/>
      <c r="HRF45" s="31"/>
      <c r="HRG45" s="30"/>
      <c r="HRH45" s="31"/>
      <c r="HRI45" s="30"/>
      <c r="HRJ45" s="31"/>
      <c r="HRK45" s="30"/>
      <c r="HRL45" s="31"/>
      <c r="HRM45" s="30"/>
      <c r="HRN45" s="31"/>
      <c r="HRO45" s="30"/>
      <c r="HRP45" s="31"/>
      <c r="HRQ45" s="30"/>
      <c r="HRR45" s="31"/>
      <c r="HRS45" s="30"/>
      <c r="HRT45" s="31"/>
      <c r="HRU45" s="30"/>
      <c r="HRV45" s="31"/>
      <c r="HRW45" s="30"/>
      <c r="HRX45" s="31"/>
      <c r="HRY45" s="30"/>
      <c r="HRZ45" s="31"/>
      <c r="HSA45" s="30"/>
      <c r="HSB45" s="31"/>
      <c r="HSC45" s="30"/>
      <c r="HSD45" s="31"/>
      <c r="HSE45" s="30"/>
      <c r="HSF45" s="31"/>
      <c r="HSG45" s="30"/>
      <c r="HSH45" s="31"/>
      <c r="HSI45" s="30"/>
      <c r="HSJ45" s="31"/>
      <c r="HSK45" s="30"/>
      <c r="HSL45" s="31"/>
      <c r="HSM45" s="30"/>
      <c r="HSN45" s="31"/>
      <c r="HSO45" s="30"/>
      <c r="HSP45" s="31"/>
      <c r="HSQ45" s="30"/>
      <c r="HSR45" s="31"/>
      <c r="HSS45" s="30"/>
      <c r="HST45" s="31"/>
      <c r="HSU45" s="30"/>
      <c r="HSV45" s="31"/>
      <c r="HSW45" s="30"/>
      <c r="HSX45" s="31"/>
      <c r="HSY45" s="30"/>
      <c r="HSZ45" s="31"/>
      <c r="HTA45" s="30"/>
      <c r="HTB45" s="31"/>
      <c r="HTC45" s="30"/>
      <c r="HTD45" s="31"/>
      <c r="HTE45" s="30"/>
      <c r="HTF45" s="31"/>
      <c r="HTG45" s="30"/>
      <c r="HTH45" s="31"/>
      <c r="HTI45" s="30"/>
      <c r="HTJ45" s="31"/>
      <c r="HTK45" s="30"/>
      <c r="HTL45" s="31"/>
      <c r="HTM45" s="30"/>
      <c r="HTN45" s="31"/>
      <c r="HTO45" s="30"/>
      <c r="HTP45" s="31"/>
      <c r="HTQ45" s="30"/>
      <c r="HTR45" s="31"/>
      <c r="HTS45" s="30"/>
      <c r="HTT45" s="31"/>
      <c r="HTU45" s="30"/>
      <c r="HTV45" s="31"/>
      <c r="HTW45" s="30"/>
      <c r="HTX45" s="31"/>
      <c r="HTY45" s="30"/>
      <c r="HTZ45" s="31"/>
      <c r="HUA45" s="30"/>
      <c r="HUB45" s="31"/>
      <c r="HUC45" s="30"/>
      <c r="HUD45" s="31"/>
      <c r="HUE45" s="30"/>
      <c r="HUF45" s="31"/>
      <c r="HUG45" s="30"/>
      <c r="HUH45" s="31"/>
      <c r="HUI45" s="30"/>
      <c r="HUJ45" s="31"/>
      <c r="HUK45" s="30"/>
      <c r="HUL45" s="31"/>
      <c r="HUM45" s="30"/>
      <c r="HUN45" s="31"/>
      <c r="HUO45" s="30"/>
      <c r="HUP45" s="31"/>
      <c r="HUQ45" s="30"/>
      <c r="HUR45" s="31"/>
      <c r="HUS45" s="30"/>
      <c r="HUT45" s="31"/>
      <c r="HUU45" s="30"/>
      <c r="HUV45" s="31"/>
      <c r="HUW45" s="30"/>
      <c r="HUX45" s="31"/>
      <c r="HUY45" s="30"/>
      <c r="HUZ45" s="31"/>
      <c r="HVA45" s="30"/>
      <c r="HVB45" s="31"/>
      <c r="HVC45" s="30"/>
      <c r="HVD45" s="31"/>
      <c r="HVE45" s="30"/>
      <c r="HVF45" s="31"/>
      <c r="HVG45" s="30"/>
      <c r="HVH45" s="31"/>
      <c r="HVI45" s="30"/>
      <c r="HVJ45" s="31"/>
      <c r="HVK45" s="30"/>
      <c r="HVL45" s="31"/>
      <c r="HVM45" s="30"/>
      <c r="HVN45" s="31"/>
      <c r="HVO45" s="30"/>
      <c r="HVP45" s="31"/>
      <c r="HVQ45" s="30"/>
      <c r="HVR45" s="31"/>
      <c r="HVS45" s="30"/>
      <c r="HVT45" s="31"/>
      <c r="HVU45" s="30"/>
      <c r="HVV45" s="31"/>
      <c r="HVW45" s="30"/>
      <c r="HVX45" s="31"/>
      <c r="HVY45" s="30"/>
      <c r="HVZ45" s="31"/>
      <c r="HWA45" s="30"/>
      <c r="HWB45" s="31"/>
      <c r="HWC45" s="30"/>
      <c r="HWD45" s="31"/>
      <c r="HWE45" s="30"/>
      <c r="HWF45" s="31"/>
      <c r="HWG45" s="30"/>
      <c r="HWH45" s="31"/>
      <c r="HWI45" s="30"/>
      <c r="HWJ45" s="31"/>
      <c r="HWK45" s="30"/>
      <c r="HWL45" s="31"/>
      <c r="HWM45" s="30"/>
      <c r="HWN45" s="31"/>
      <c r="HWO45" s="30"/>
      <c r="HWP45" s="31"/>
      <c r="HWQ45" s="30"/>
      <c r="HWR45" s="31"/>
      <c r="HWS45" s="30"/>
      <c r="HWT45" s="31"/>
      <c r="HWU45" s="30"/>
      <c r="HWV45" s="31"/>
      <c r="HWW45" s="30"/>
      <c r="HWX45" s="31"/>
      <c r="HWY45" s="30"/>
      <c r="HWZ45" s="31"/>
      <c r="HXA45" s="30"/>
      <c r="HXB45" s="31"/>
      <c r="HXC45" s="30"/>
      <c r="HXD45" s="31"/>
      <c r="HXE45" s="30"/>
      <c r="HXF45" s="31"/>
      <c r="HXG45" s="30"/>
      <c r="HXH45" s="31"/>
      <c r="HXI45" s="30"/>
      <c r="HXJ45" s="31"/>
      <c r="HXK45" s="30"/>
      <c r="HXL45" s="31"/>
      <c r="HXM45" s="30"/>
      <c r="HXN45" s="31"/>
      <c r="HXO45" s="30"/>
      <c r="HXP45" s="31"/>
      <c r="HXQ45" s="30"/>
      <c r="HXR45" s="31"/>
      <c r="HXS45" s="30"/>
      <c r="HXT45" s="31"/>
      <c r="HXU45" s="30"/>
      <c r="HXV45" s="31"/>
      <c r="HXW45" s="30"/>
      <c r="HXX45" s="31"/>
      <c r="HXY45" s="30"/>
      <c r="HXZ45" s="31"/>
      <c r="HYA45" s="30"/>
      <c r="HYB45" s="31"/>
      <c r="HYC45" s="30"/>
      <c r="HYD45" s="31"/>
      <c r="HYE45" s="30"/>
      <c r="HYF45" s="31"/>
      <c r="HYG45" s="30"/>
      <c r="HYH45" s="31"/>
      <c r="HYI45" s="30"/>
      <c r="HYJ45" s="31"/>
      <c r="HYK45" s="30"/>
      <c r="HYL45" s="31"/>
      <c r="HYM45" s="30"/>
      <c r="HYN45" s="31"/>
      <c r="HYO45" s="30"/>
      <c r="HYP45" s="31"/>
      <c r="HYQ45" s="30"/>
      <c r="HYR45" s="31"/>
      <c r="HYS45" s="30"/>
      <c r="HYT45" s="31"/>
      <c r="HYU45" s="30"/>
      <c r="HYV45" s="31"/>
      <c r="HYW45" s="30"/>
      <c r="HYX45" s="31"/>
      <c r="HYY45" s="30"/>
      <c r="HYZ45" s="31"/>
      <c r="HZA45" s="30"/>
      <c r="HZB45" s="31"/>
      <c r="HZC45" s="30"/>
      <c r="HZD45" s="31"/>
      <c r="HZE45" s="30"/>
      <c r="HZF45" s="31"/>
      <c r="HZG45" s="30"/>
      <c r="HZH45" s="31"/>
      <c r="HZI45" s="30"/>
      <c r="HZJ45" s="31"/>
      <c r="HZK45" s="30"/>
      <c r="HZL45" s="31"/>
      <c r="HZM45" s="30"/>
      <c r="HZN45" s="31"/>
      <c r="HZO45" s="30"/>
      <c r="HZP45" s="31"/>
      <c r="HZQ45" s="30"/>
      <c r="HZR45" s="31"/>
      <c r="HZS45" s="30"/>
      <c r="HZT45" s="31"/>
      <c r="HZU45" s="30"/>
      <c r="HZV45" s="31"/>
      <c r="HZW45" s="30"/>
      <c r="HZX45" s="31"/>
      <c r="HZY45" s="30"/>
      <c r="HZZ45" s="31"/>
      <c r="IAA45" s="30"/>
      <c r="IAB45" s="31"/>
      <c r="IAC45" s="30"/>
      <c r="IAD45" s="31"/>
      <c r="IAE45" s="30"/>
      <c r="IAF45" s="31"/>
      <c r="IAG45" s="30"/>
      <c r="IAH45" s="31"/>
      <c r="IAI45" s="30"/>
      <c r="IAJ45" s="31"/>
      <c r="IAK45" s="30"/>
      <c r="IAL45" s="31"/>
      <c r="IAM45" s="30"/>
      <c r="IAN45" s="31"/>
      <c r="IAO45" s="30"/>
      <c r="IAP45" s="31"/>
      <c r="IAQ45" s="30"/>
      <c r="IAR45" s="31"/>
      <c r="IAS45" s="30"/>
      <c r="IAT45" s="31"/>
      <c r="IAU45" s="30"/>
      <c r="IAV45" s="31"/>
      <c r="IAW45" s="30"/>
      <c r="IAX45" s="31"/>
      <c r="IAY45" s="30"/>
      <c r="IAZ45" s="31"/>
      <c r="IBA45" s="30"/>
      <c r="IBB45" s="31"/>
      <c r="IBC45" s="30"/>
      <c r="IBD45" s="31"/>
      <c r="IBE45" s="30"/>
      <c r="IBF45" s="31"/>
      <c r="IBG45" s="30"/>
      <c r="IBH45" s="31"/>
      <c r="IBI45" s="30"/>
      <c r="IBJ45" s="31"/>
      <c r="IBK45" s="30"/>
      <c r="IBL45" s="31"/>
      <c r="IBM45" s="30"/>
      <c r="IBN45" s="31"/>
      <c r="IBO45" s="30"/>
      <c r="IBP45" s="31"/>
      <c r="IBQ45" s="30"/>
      <c r="IBR45" s="31"/>
      <c r="IBS45" s="30"/>
      <c r="IBT45" s="31"/>
      <c r="IBU45" s="30"/>
      <c r="IBV45" s="31"/>
      <c r="IBW45" s="30"/>
      <c r="IBX45" s="31"/>
      <c r="IBY45" s="30"/>
      <c r="IBZ45" s="31"/>
      <c r="ICA45" s="30"/>
      <c r="ICB45" s="31"/>
      <c r="ICC45" s="30"/>
      <c r="ICD45" s="31"/>
      <c r="ICE45" s="30"/>
      <c r="ICF45" s="31"/>
      <c r="ICG45" s="30"/>
      <c r="ICH45" s="31"/>
      <c r="ICI45" s="30"/>
      <c r="ICJ45" s="31"/>
      <c r="ICK45" s="30"/>
      <c r="ICL45" s="31"/>
      <c r="ICM45" s="30"/>
      <c r="ICN45" s="31"/>
      <c r="ICO45" s="30"/>
      <c r="ICP45" s="31"/>
      <c r="ICQ45" s="30"/>
      <c r="ICR45" s="31"/>
      <c r="ICS45" s="30"/>
      <c r="ICT45" s="31"/>
      <c r="ICU45" s="30"/>
      <c r="ICV45" s="31"/>
      <c r="ICW45" s="30"/>
      <c r="ICX45" s="31"/>
      <c r="ICY45" s="30"/>
      <c r="ICZ45" s="31"/>
      <c r="IDA45" s="30"/>
      <c r="IDB45" s="31"/>
      <c r="IDC45" s="30"/>
      <c r="IDD45" s="31"/>
      <c r="IDE45" s="30"/>
      <c r="IDF45" s="31"/>
      <c r="IDG45" s="30"/>
      <c r="IDH45" s="31"/>
      <c r="IDI45" s="30"/>
      <c r="IDJ45" s="31"/>
      <c r="IDK45" s="30"/>
      <c r="IDL45" s="31"/>
      <c r="IDM45" s="30"/>
      <c r="IDN45" s="31"/>
      <c r="IDO45" s="30"/>
      <c r="IDP45" s="31"/>
      <c r="IDQ45" s="30"/>
      <c r="IDR45" s="31"/>
      <c r="IDS45" s="30"/>
      <c r="IDT45" s="31"/>
      <c r="IDU45" s="30"/>
      <c r="IDV45" s="31"/>
      <c r="IDW45" s="30"/>
      <c r="IDX45" s="31"/>
      <c r="IDY45" s="30"/>
      <c r="IDZ45" s="31"/>
      <c r="IEA45" s="30"/>
      <c r="IEB45" s="31"/>
      <c r="IEC45" s="30"/>
      <c r="IED45" s="31"/>
      <c r="IEE45" s="30"/>
      <c r="IEF45" s="31"/>
      <c r="IEG45" s="30"/>
      <c r="IEH45" s="31"/>
      <c r="IEI45" s="30"/>
      <c r="IEJ45" s="31"/>
      <c r="IEK45" s="30"/>
      <c r="IEL45" s="31"/>
      <c r="IEM45" s="30"/>
      <c r="IEN45" s="31"/>
      <c r="IEO45" s="30"/>
      <c r="IEP45" s="31"/>
      <c r="IEQ45" s="30"/>
      <c r="IER45" s="31"/>
      <c r="IES45" s="30"/>
      <c r="IET45" s="31"/>
      <c r="IEU45" s="30"/>
      <c r="IEV45" s="31"/>
      <c r="IEW45" s="30"/>
      <c r="IEX45" s="31"/>
      <c r="IEY45" s="30"/>
      <c r="IEZ45" s="31"/>
      <c r="IFA45" s="30"/>
      <c r="IFB45" s="31"/>
      <c r="IFC45" s="30"/>
      <c r="IFD45" s="31"/>
      <c r="IFE45" s="30"/>
      <c r="IFF45" s="31"/>
      <c r="IFG45" s="30"/>
      <c r="IFH45" s="31"/>
      <c r="IFI45" s="30"/>
      <c r="IFJ45" s="31"/>
      <c r="IFK45" s="30"/>
      <c r="IFL45" s="31"/>
      <c r="IFM45" s="30"/>
      <c r="IFN45" s="31"/>
      <c r="IFO45" s="30"/>
      <c r="IFP45" s="31"/>
      <c r="IFQ45" s="30"/>
      <c r="IFR45" s="31"/>
      <c r="IFS45" s="30"/>
      <c r="IFT45" s="31"/>
      <c r="IFU45" s="30"/>
      <c r="IFV45" s="31"/>
      <c r="IFW45" s="30"/>
      <c r="IFX45" s="31"/>
      <c r="IFY45" s="30"/>
      <c r="IFZ45" s="31"/>
      <c r="IGA45" s="30"/>
      <c r="IGB45" s="31"/>
      <c r="IGC45" s="30"/>
      <c r="IGD45" s="31"/>
      <c r="IGE45" s="30"/>
      <c r="IGF45" s="31"/>
      <c r="IGG45" s="30"/>
      <c r="IGH45" s="31"/>
      <c r="IGI45" s="30"/>
      <c r="IGJ45" s="31"/>
      <c r="IGK45" s="30"/>
      <c r="IGL45" s="31"/>
      <c r="IGM45" s="30"/>
      <c r="IGN45" s="31"/>
      <c r="IGO45" s="30"/>
      <c r="IGP45" s="31"/>
      <c r="IGQ45" s="30"/>
      <c r="IGR45" s="31"/>
      <c r="IGS45" s="30"/>
      <c r="IGT45" s="31"/>
      <c r="IGU45" s="30"/>
      <c r="IGV45" s="31"/>
      <c r="IGW45" s="30"/>
      <c r="IGX45" s="31"/>
      <c r="IGY45" s="30"/>
      <c r="IGZ45" s="31"/>
      <c r="IHA45" s="30"/>
      <c r="IHB45" s="31"/>
      <c r="IHC45" s="30"/>
      <c r="IHD45" s="31"/>
      <c r="IHE45" s="30"/>
      <c r="IHF45" s="31"/>
      <c r="IHG45" s="30"/>
      <c r="IHH45" s="31"/>
      <c r="IHI45" s="30"/>
      <c r="IHJ45" s="31"/>
      <c r="IHK45" s="30"/>
      <c r="IHL45" s="31"/>
      <c r="IHM45" s="30"/>
      <c r="IHN45" s="31"/>
      <c r="IHO45" s="30"/>
      <c r="IHP45" s="31"/>
      <c r="IHQ45" s="30"/>
      <c r="IHR45" s="31"/>
      <c r="IHS45" s="30"/>
      <c r="IHT45" s="31"/>
      <c r="IHU45" s="30"/>
      <c r="IHV45" s="31"/>
      <c r="IHW45" s="30"/>
      <c r="IHX45" s="31"/>
      <c r="IHY45" s="30"/>
      <c r="IHZ45" s="31"/>
      <c r="IIA45" s="30"/>
      <c r="IIB45" s="31"/>
      <c r="IIC45" s="30"/>
      <c r="IID45" s="31"/>
      <c r="IIE45" s="30"/>
      <c r="IIF45" s="31"/>
      <c r="IIG45" s="30"/>
      <c r="IIH45" s="31"/>
      <c r="III45" s="30"/>
      <c r="IIJ45" s="31"/>
      <c r="IIK45" s="30"/>
      <c r="IIL45" s="31"/>
      <c r="IIM45" s="30"/>
      <c r="IIN45" s="31"/>
      <c r="IIO45" s="30"/>
      <c r="IIP45" s="31"/>
      <c r="IIQ45" s="30"/>
      <c r="IIR45" s="31"/>
      <c r="IIS45" s="30"/>
      <c r="IIT45" s="31"/>
      <c r="IIU45" s="30"/>
      <c r="IIV45" s="31"/>
      <c r="IIW45" s="30"/>
      <c r="IIX45" s="31"/>
      <c r="IIY45" s="30"/>
      <c r="IIZ45" s="31"/>
      <c r="IJA45" s="30"/>
      <c r="IJB45" s="31"/>
      <c r="IJC45" s="30"/>
      <c r="IJD45" s="31"/>
      <c r="IJE45" s="30"/>
      <c r="IJF45" s="31"/>
      <c r="IJG45" s="30"/>
      <c r="IJH45" s="31"/>
      <c r="IJI45" s="30"/>
      <c r="IJJ45" s="31"/>
      <c r="IJK45" s="30"/>
      <c r="IJL45" s="31"/>
      <c r="IJM45" s="30"/>
      <c r="IJN45" s="31"/>
      <c r="IJO45" s="30"/>
      <c r="IJP45" s="31"/>
      <c r="IJQ45" s="30"/>
      <c r="IJR45" s="31"/>
      <c r="IJS45" s="30"/>
      <c r="IJT45" s="31"/>
      <c r="IJU45" s="30"/>
      <c r="IJV45" s="31"/>
      <c r="IJW45" s="30"/>
      <c r="IJX45" s="31"/>
      <c r="IJY45" s="30"/>
      <c r="IJZ45" s="31"/>
      <c r="IKA45" s="30"/>
      <c r="IKB45" s="31"/>
      <c r="IKC45" s="30"/>
      <c r="IKD45" s="31"/>
      <c r="IKE45" s="30"/>
      <c r="IKF45" s="31"/>
      <c r="IKG45" s="30"/>
      <c r="IKH45" s="31"/>
      <c r="IKI45" s="30"/>
      <c r="IKJ45" s="31"/>
      <c r="IKK45" s="30"/>
      <c r="IKL45" s="31"/>
      <c r="IKM45" s="30"/>
      <c r="IKN45" s="31"/>
      <c r="IKO45" s="30"/>
      <c r="IKP45" s="31"/>
      <c r="IKQ45" s="30"/>
      <c r="IKR45" s="31"/>
      <c r="IKS45" s="30"/>
      <c r="IKT45" s="31"/>
      <c r="IKU45" s="30"/>
      <c r="IKV45" s="31"/>
      <c r="IKW45" s="30"/>
      <c r="IKX45" s="31"/>
      <c r="IKY45" s="30"/>
      <c r="IKZ45" s="31"/>
      <c r="ILA45" s="30"/>
      <c r="ILB45" s="31"/>
      <c r="ILC45" s="30"/>
      <c r="ILD45" s="31"/>
      <c r="ILE45" s="30"/>
      <c r="ILF45" s="31"/>
      <c r="ILG45" s="30"/>
      <c r="ILH45" s="31"/>
      <c r="ILI45" s="30"/>
      <c r="ILJ45" s="31"/>
      <c r="ILK45" s="30"/>
      <c r="ILL45" s="31"/>
      <c r="ILM45" s="30"/>
      <c r="ILN45" s="31"/>
      <c r="ILO45" s="30"/>
      <c r="ILP45" s="31"/>
      <c r="ILQ45" s="30"/>
      <c r="ILR45" s="31"/>
      <c r="ILS45" s="30"/>
      <c r="ILT45" s="31"/>
      <c r="ILU45" s="30"/>
      <c r="ILV45" s="31"/>
      <c r="ILW45" s="30"/>
      <c r="ILX45" s="31"/>
      <c r="ILY45" s="30"/>
      <c r="ILZ45" s="31"/>
      <c r="IMA45" s="30"/>
      <c r="IMB45" s="31"/>
      <c r="IMC45" s="30"/>
      <c r="IMD45" s="31"/>
      <c r="IME45" s="30"/>
      <c r="IMF45" s="31"/>
      <c r="IMG45" s="30"/>
      <c r="IMH45" s="31"/>
      <c r="IMI45" s="30"/>
      <c r="IMJ45" s="31"/>
      <c r="IMK45" s="30"/>
      <c r="IML45" s="31"/>
      <c r="IMM45" s="30"/>
      <c r="IMN45" s="31"/>
      <c r="IMO45" s="30"/>
      <c r="IMP45" s="31"/>
      <c r="IMQ45" s="30"/>
      <c r="IMR45" s="31"/>
      <c r="IMS45" s="30"/>
      <c r="IMT45" s="31"/>
      <c r="IMU45" s="30"/>
      <c r="IMV45" s="31"/>
      <c r="IMW45" s="30"/>
      <c r="IMX45" s="31"/>
      <c r="IMY45" s="30"/>
      <c r="IMZ45" s="31"/>
      <c r="INA45" s="30"/>
      <c r="INB45" s="31"/>
      <c r="INC45" s="30"/>
      <c r="IND45" s="31"/>
      <c r="INE45" s="30"/>
      <c r="INF45" s="31"/>
      <c r="ING45" s="30"/>
      <c r="INH45" s="31"/>
      <c r="INI45" s="30"/>
      <c r="INJ45" s="31"/>
      <c r="INK45" s="30"/>
      <c r="INL45" s="31"/>
      <c r="INM45" s="30"/>
      <c r="INN45" s="31"/>
      <c r="INO45" s="30"/>
      <c r="INP45" s="31"/>
      <c r="INQ45" s="30"/>
      <c r="INR45" s="31"/>
      <c r="INS45" s="30"/>
      <c r="INT45" s="31"/>
      <c r="INU45" s="30"/>
      <c r="INV45" s="31"/>
      <c r="INW45" s="30"/>
      <c r="INX45" s="31"/>
      <c r="INY45" s="30"/>
      <c r="INZ45" s="31"/>
      <c r="IOA45" s="30"/>
      <c r="IOB45" s="31"/>
      <c r="IOC45" s="30"/>
      <c r="IOD45" s="31"/>
      <c r="IOE45" s="30"/>
      <c r="IOF45" s="31"/>
      <c r="IOG45" s="30"/>
      <c r="IOH45" s="31"/>
      <c r="IOI45" s="30"/>
      <c r="IOJ45" s="31"/>
      <c r="IOK45" s="30"/>
      <c r="IOL45" s="31"/>
      <c r="IOM45" s="30"/>
      <c r="ION45" s="31"/>
      <c r="IOO45" s="30"/>
      <c r="IOP45" s="31"/>
      <c r="IOQ45" s="30"/>
      <c r="IOR45" s="31"/>
      <c r="IOS45" s="30"/>
      <c r="IOT45" s="31"/>
      <c r="IOU45" s="30"/>
      <c r="IOV45" s="31"/>
      <c r="IOW45" s="30"/>
      <c r="IOX45" s="31"/>
      <c r="IOY45" s="30"/>
      <c r="IOZ45" s="31"/>
      <c r="IPA45" s="30"/>
      <c r="IPB45" s="31"/>
      <c r="IPC45" s="30"/>
      <c r="IPD45" s="31"/>
      <c r="IPE45" s="30"/>
      <c r="IPF45" s="31"/>
      <c r="IPG45" s="30"/>
      <c r="IPH45" s="31"/>
      <c r="IPI45" s="30"/>
      <c r="IPJ45" s="31"/>
      <c r="IPK45" s="30"/>
      <c r="IPL45" s="31"/>
      <c r="IPM45" s="30"/>
      <c r="IPN45" s="31"/>
      <c r="IPO45" s="30"/>
      <c r="IPP45" s="31"/>
      <c r="IPQ45" s="30"/>
      <c r="IPR45" s="31"/>
      <c r="IPS45" s="30"/>
      <c r="IPT45" s="31"/>
      <c r="IPU45" s="30"/>
      <c r="IPV45" s="31"/>
      <c r="IPW45" s="30"/>
      <c r="IPX45" s="31"/>
      <c r="IPY45" s="30"/>
      <c r="IPZ45" s="31"/>
      <c r="IQA45" s="30"/>
      <c r="IQB45" s="31"/>
      <c r="IQC45" s="30"/>
      <c r="IQD45" s="31"/>
      <c r="IQE45" s="30"/>
      <c r="IQF45" s="31"/>
      <c r="IQG45" s="30"/>
      <c r="IQH45" s="31"/>
      <c r="IQI45" s="30"/>
      <c r="IQJ45" s="31"/>
      <c r="IQK45" s="30"/>
      <c r="IQL45" s="31"/>
      <c r="IQM45" s="30"/>
      <c r="IQN45" s="31"/>
      <c r="IQO45" s="30"/>
      <c r="IQP45" s="31"/>
      <c r="IQQ45" s="30"/>
      <c r="IQR45" s="31"/>
      <c r="IQS45" s="30"/>
      <c r="IQT45" s="31"/>
      <c r="IQU45" s="30"/>
      <c r="IQV45" s="31"/>
      <c r="IQW45" s="30"/>
      <c r="IQX45" s="31"/>
      <c r="IQY45" s="30"/>
      <c r="IQZ45" s="31"/>
      <c r="IRA45" s="30"/>
      <c r="IRB45" s="31"/>
      <c r="IRC45" s="30"/>
      <c r="IRD45" s="31"/>
      <c r="IRE45" s="30"/>
      <c r="IRF45" s="31"/>
      <c r="IRG45" s="30"/>
      <c r="IRH45" s="31"/>
      <c r="IRI45" s="30"/>
      <c r="IRJ45" s="31"/>
      <c r="IRK45" s="30"/>
      <c r="IRL45" s="31"/>
      <c r="IRM45" s="30"/>
      <c r="IRN45" s="31"/>
      <c r="IRO45" s="30"/>
      <c r="IRP45" s="31"/>
      <c r="IRQ45" s="30"/>
      <c r="IRR45" s="31"/>
      <c r="IRS45" s="30"/>
      <c r="IRT45" s="31"/>
      <c r="IRU45" s="30"/>
      <c r="IRV45" s="31"/>
      <c r="IRW45" s="30"/>
      <c r="IRX45" s="31"/>
      <c r="IRY45" s="30"/>
      <c r="IRZ45" s="31"/>
      <c r="ISA45" s="30"/>
      <c r="ISB45" s="31"/>
      <c r="ISC45" s="30"/>
      <c r="ISD45" s="31"/>
      <c r="ISE45" s="30"/>
      <c r="ISF45" s="31"/>
      <c r="ISG45" s="30"/>
      <c r="ISH45" s="31"/>
      <c r="ISI45" s="30"/>
      <c r="ISJ45" s="31"/>
      <c r="ISK45" s="30"/>
      <c r="ISL45" s="31"/>
      <c r="ISM45" s="30"/>
      <c r="ISN45" s="31"/>
      <c r="ISO45" s="30"/>
      <c r="ISP45" s="31"/>
      <c r="ISQ45" s="30"/>
      <c r="ISR45" s="31"/>
      <c r="ISS45" s="30"/>
      <c r="IST45" s="31"/>
      <c r="ISU45" s="30"/>
      <c r="ISV45" s="31"/>
      <c r="ISW45" s="30"/>
      <c r="ISX45" s="31"/>
      <c r="ISY45" s="30"/>
      <c r="ISZ45" s="31"/>
      <c r="ITA45" s="30"/>
      <c r="ITB45" s="31"/>
      <c r="ITC45" s="30"/>
      <c r="ITD45" s="31"/>
      <c r="ITE45" s="30"/>
      <c r="ITF45" s="31"/>
      <c r="ITG45" s="30"/>
      <c r="ITH45" s="31"/>
      <c r="ITI45" s="30"/>
      <c r="ITJ45" s="31"/>
      <c r="ITK45" s="30"/>
      <c r="ITL45" s="31"/>
      <c r="ITM45" s="30"/>
      <c r="ITN45" s="31"/>
      <c r="ITO45" s="30"/>
      <c r="ITP45" s="31"/>
      <c r="ITQ45" s="30"/>
      <c r="ITR45" s="31"/>
      <c r="ITS45" s="30"/>
      <c r="ITT45" s="31"/>
      <c r="ITU45" s="30"/>
      <c r="ITV45" s="31"/>
      <c r="ITW45" s="30"/>
      <c r="ITX45" s="31"/>
      <c r="ITY45" s="30"/>
      <c r="ITZ45" s="31"/>
      <c r="IUA45" s="30"/>
      <c r="IUB45" s="31"/>
      <c r="IUC45" s="30"/>
      <c r="IUD45" s="31"/>
      <c r="IUE45" s="30"/>
      <c r="IUF45" s="31"/>
      <c r="IUG45" s="30"/>
      <c r="IUH45" s="31"/>
      <c r="IUI45" s="30"/>
      <c r="IUJ45" s="31"/>
      <c r="IUK45" s="30"/>
      <c r="IUL45" s="31"/>
      <c r="IUM45" s="30"/>
      <c r="IUN45" s="31"/>
      <c r="IUO45" s="30"/>
      <c r="IUP45" s="31"/>
      <c r="IUQ45" s="30"/>
      <c r="IUR45" s="31"/>
      <c r="IUS45" s="30"/>
      <c r="IUT45" s="31"/>
      <c r="IUU45" s="30"/>
      <c r="IUV45" s="31"/>
      <c r="IUW45" s="30"/>
      <c r="IUX45" s="31"/>
      <c r="IUY45" s="30"/>
      <c r="IUZ45" s="31"/>
      <c r="IVA45" s="30"/>
      <c r="IVB45" s="31"/>
      <c r="IVC45" s="30"/>
      <c r="IVD45" s="31"/>
      <c r="IVE45" s="30"/>
      <c r="IVF45" s="31"/>
      <c r="IVG45" s="30"/>
      <c r="IVH45" s="31"/>
      <c r="IVI45" s="30"/>
      <c r="IVJ45" s="31"/>
      <c r="IVK45" s="30"/>
      <c r="IVL45" s="31"/>
      <c r="IVM45" s="30"/>
      <c r="IVN45" s="31"/>
      <c r="IVO45" s="30"/>
      <c r="IVP45" s="31"/>
      <c r="IVQ45" s="30"/>
      <c r="IVR45" s="31"/>
      <c r="IVS45" s="30"/>
      <c r="IVT45" s="31"/>
      <c r="IVU45" s="30"/>
      <c r="IVV45" s="31"/>
      <c r="IVW45" s="30"/>
      <c r="IVX45" s="31"/>
      <c r="IVY45" s="30"/>
      <c r="IVZ45" s="31"/>
      <c r="IWA45" s="30"/>
      <c r="IWB45" s="31"/>
      <c r="IWC45" s="30"/>
      <c r="IWD45" s="31"/>
      <c r="IWE45" s="30"/>
      <c r="IWF45" s="31"/>
      <c r="IWG45" s="30"/>
      <c r="IWH45" s="31"/>
      <c r="IWI45" s="30"/>
      <c r="IWJ45" s="31"/>
      <c r="IWK45" s="30"/>
      <c r="IWL45" s="31"/>
      <c r="IWM45" s="30"/>
      <c r="IWN45" s="31"/>
      <c r="IWO45" s="30"/>
      <c r="IWP45" s="31"/>
      <c r="IWQ45" s="30"/>
      <c r="IWR45" s="31"/>
      <c r="IWS45" s="30"/>
      <c r="IWT45" s="31"/>
      <c r="IWU45" s="30"/>
      <c r="IWV45" s="31"/>
      <c r="IWW45" s="30"/>
      <c r="IWX45" s="31"/>
      <c r="IWY45" s="30"/>
      <c r="IWZ45" s="31"/>
      <c r="IXA45" s="30"/>
      <c r="IXB45" s="31"/>
      <c r="IXC45" s="30"/>
      <c r="IXD45" s="31"/>
      <c r="IXE45" s="30"/>
      <c r="IXF45" s="31"/>
      <c r="IXG45" s="30"/>
      <c r="IXH45" s="31"/>
      <c r="IXI45" s="30"/>
      <c r="IXJ45" s="31"/>
      <c r="IXK45" s="30"/>
      <c r="IXL45" s="31"/>
      <c r="IXM45" s="30"/>
      <c r="IXN45" s="31"/>
      <c r="IXO45" s="30"/>
      <c r="IXP45" s="31"/>
      <c r="IXQ45" s="30"/>
      <c r="IXR45" s="31"/>
      <c r="IXS45" s="30"/>
      <c r="IXT45" s="31"/>
      <c r="IXU45" s="30"/>
      <c r="IXV45" s="31"/>
      <c r="IXW45" s="30"/>
      <c r="IXX45" s="31"/>
      <c r="IXY45" s="30"/>
      <c r="IXZ45" s="31"/>
      <c r="IYA45" s="30"/>
      <c r="IYB45" s="31"/>
      <c r="IYC45" s="30"/>
      <c r="IYD45" s="31"/>
      <c r="IYE45" s="30"/>
      <c r="IYF45" s="31"/>
      <c r="IYG45" s="30"/>
      <c r="IYH45" s="31"/>
      <c r="IYI45" s="30"/>
      <c r="IYJ45" s="31"/>
      <c r="IYK45" s="30"/>
      <c r="IYL45" s="31"/>
      <c r="IYM45" s="30"/>
      <c r="IYN45" s="31"/>
      <c r="IYO45" s="30"/>
      <c r="IYP45" s="31"/>
      <c r="IYQ45" s="30"/>
      <c r="IYR45" s="31"/>
      <c r="IYS45" s="30"/>
      <c r="IYT45" s="31"/>
      <c r="IYU45" s="30"/>
      <c r="IYV45" s="31"/>
      <c r="IYW45" s="30"/>
      <c r="IYX45" s="31"/>
      <c r="IYY45" s="30"/>
      <c r="IYZ45" s="31"/>
      <c r="IZA45" s="30"/>
      <c r="IZB45" s="31"/>
      <c r="IZC45" s="30"/>
      <c r="IZD45" s="31"/>
      <c r="IZE45" s="30"/>
      <c r="IZF45" s="31"/>
      <c r="IZG45" s="30"/>
      <c r="IZH45" s="31"/>
      <c r="IZI45" s="30"/>
      <c r="IZJ45" s="31"/>
      <c r="IZK45" s="30"/>
      <c r="IZL45" s="31"/>
      <c r="IZM45" s="30"/>
      <c r="IZN45" s="31"/>
      <c r="IZO45" s="30"/>
      <c r="IZP45" s="31"/>
      <c r="IZQ45" s="30"/>
      <c r="IZR45" s="31"/>
      <c r="IZS45" s="30"/>
      <c r="IZT45" s="31"/>
      <c r="IZU45" s="30"/>
      <c r="IZV45" s="31"/>
      <c r="IZW45" s="30"/>
      <c r="IZX45" s="31"/>
      <c r="IZY45" s="30"/>
      <c r="IZZ45" s="31"/>
      <c r="JAA45" s="30"/>
      <c r="JAB45" s="31"/>
      <c r="JAC45" s="30"/>
      <c r="JAD45" s="31"/>
      <c r="JAE45" s="30"/>
      <c r="JAF45" s="31"/>
      <c r="JAG45" s="30"/>
      <c r="JAH45" s="31"/>
      <c r="JAI45" s="30"/>
      <c r="JAJ45" s="31"/>
      <c r="JAK45" s="30"/>
      <c r="JAL45" s="31"/>
      <c r="JAM45" s="30"/>
      <c r="JAN45" s="31"/>
      <c r="JAO45" s="30"/>
      <c r="JAP45" s="31"/>
      <c r="JAQ45" s="30"/>
      <c r="JAR45" s="31"/>
      <c r="JAS45" s="30"/>
      <c r="JAT45" s="31"/>
      <c r="JAU45" s="30"/>
      <c r="JAV45" s="31"/>
      <c r="JAW45" s="30"/>
      <c r="JAX45" s="31"/>
      <c r="JAY45" s="30"/>
      <c r="JAZ45" s="31"/>
      <c r="JBA45" s="30"/>
      <c r="JBB45" s="31"/>
      <c r="JBC45" s="30"/>
      <c r="JBD45" s="31"/>
      <c r="JBE45" s="30"/>
      <c r="JBF45" s="31"/>
      <c r="JBG45" s="30"/>
      <c r="JBH45" s="31"/>
      <c r="JBI45" s="30"/>
      <c r="JBJ45" s="31"/>
      <c r="JBK45" s="30"/>
      <c r="JBL45" s="31"/>
      <c r="JBM45" s="30"/>
      <c r="JBN45" s="31"/>
      <c r="JBO45" s="30"/>
      <c r="JBP45" s="31"/>
      <c r="JBQ45" s="30"/>
      <c r="JBR45" s="31"/>
      <c r="JBS45" s="30"/>
      <c r="JBT45" s="31"/>
      <c r="JBU45" s="30"/>
      <c r="JBV45" s="31"/>
      <c r="JBW45" s="30"/>
      <c r="JBX45" s="31"/>
      <c r="JBY45" s="30"/>
      <c r="JBZ45" s="31"/>
      <c r="JCA45" s="30"/>
      <c r="JCB45" s="31"/>
      <c r="JCC45" s="30"/>
      <c r="JCD45" s="31"/>
      <c r="JCE45" s="30"/>
      <c r="JCF45" s="31"/>
      <c r="JCG45" s="30"/>
      <c r="JCH45" s="31"/>
      <c r="JCI45" s="30"/>
      <c r="JCJ45" s="31"/>
      <c r="JCK45" s="30"/>
      <c r="JCL45" s="31"/>
      <c r="JCM45" s="30"/>
      <c r="JCN45" s="31"/>
      <c r="JCO45" s="30"/>
      <c r="JCP45" s="31"/>
      <c r="JCQ45" s="30"/>
      <c r="JCR45" s="31"/>
      <c r="JCS45" s="30"/>
      <c r="JCT45" s="31"/>
      <c r="JCU45" s="30"/>
      <c r="JCV45" s="31"/>
      <c r="JCW45" s="30"/>
      <c r="JCX45" s="31"/>
      <c r="JCY45" s="30"/>
      <c r="JCZ45" s="31"/>
      <c r="JDA45" s="30"/>
      <c r="JDB45" s="31"/>
      <c r="JDC45" s="30"/>
      <c r="JDD45" s="31"/>
      <c r="JDE45" s="30"/>
      <c r="JDF45" s="31"/>
      <c r="JDG45" s="30"/>
      <c r="JDH45" s="31"/>
      <c r="JDI45" s="30"/>
      <c r="JDJ45" s="31"/>
      <c r="JDK45" s="30"/>
      <c r="JDL45" s="31"/>
      <c r="JDM45" s="30"/>
      <c r="JDN45" s="31"/>
      <c r="JDO45" s="30"/>
      <c r="JDP45" s="31"/>
      <c r="JDQ45" s="30"/>
      <c r="JDR45" s="31"/>
      <c r="JDS45" s="30"/>
      <c r="JDT45" s="31"/>
      <c r="JDU45" s="30"/>
      <c r="JDV45" s="31"/>
      <c r="JDW45" s="30"/>
      <c r="JDX45" s="31"/>
      <c r="JDY45" s="30"/>
      <c r="JDZ45" s="31"/>
      <c r="JEA45" s="30"/>
      <c r="JEB45" s="31"/>
      <c r="JEC45" s="30"/>
      <c r="JED45" s="31"/>
      <c r="JEE45" s="30"/>
      <c r="JEF45" s="31"/>
      <c r="JEG45" s="30"/>
      <c r="JEH45" s="31"/>
      <c r="JEI45" s="30"/>
      <c r="JEJ45" s="31"/>
      <c r="JEK45" s="30"/>
      <c r="JEL45" s="31"/>
      <c r="JEM45" s="30"/>
      <c r="JEN45" s="31"/>
      <c r="JEO45" s="30"/>
      <c r="JEP45" s="31"/>
      <c r="JEQ45" s="30"/>
      <c r="JER45" s="31"/>
      <c r="JES45" s="30"/>
      <c r="JET45" s="31"/>
      <c r="JEU45" s="30"/>
      <c r="JEV45" s="31"/>
      <c r="JEW45" s="30"/>
      <c r="JEX45" s="31"/>
      <c r="JEY45" s="30"/>
      <c r="JEZ45" s="31"/>
      <c r="JFA45" s="30"/>
      <c r="JFB45" s="31"/>
      <c r="JFC45" s="30"/>
      <c r="JFD45" s="31"/>
      <c r="JFE45" s="30"/>
      <c r="JFF45" s="31"/>
      <c r="JFG45" s="30"/>
      <c r="JFH45" s="31"/>
      <c r="JFI45" s="30"/>
      <c r="JFJ45" s="31"/>
      <c r="JFK45" s="30"/>
      <c r="JFL45" s="31"/>
      <c r="JFM45" s="30"/>
      <c r="JFN45" s="31"/>
      <c r="JFO45" s="30"/>
      <c r="JFP45" s="31"/>
      <c r="JFQ45" s="30"/>
      <c r="JFR45" s="31"/>
      <c r="JFS45" s="30"/>
      <c r="JFT45" s="31"/>
      <c r="JFU45" s="30"/>
      <c r="JFV45" s="31"/>
      <c r="JFW45" s="30"/>
      <c r="JFX45" s="31"/>
      <c r="JFY45" s="30"/>
      <c r="JFZ45" s="31"/>
      <c r="JGA45" s="30"/>
      <c r="JGB45" s="31"/>
      <c r="JGC45" s="30"/>
      <c r="JGD45" s="31"/>
      <c r="JGE45" s="30"/>
      <c r="JGF45" s="31"/>
      <c r="JGG45" s="30"/>
      <c r="JGH45" s="31"/>
      <c r="JGI45" s="30"/>
      <c r="JGJ45" s="31"/>
      <c r="JGK45" s="30"/>
      <c r="JGL45" s="31"/>
      <c r="JGM45" s="30"/>
      <c r="JGN45" s="31"/>
      <c r="JGO45" s="30"/>
      <c r="JGP45" s="31"/>
      <c r="JGQ45" s="30"/>
      <c r="JGR45" s="31"/>
      <c r="JGS45" s="30"/>
      <c r="JGT45" s="31"/>
      <c r="JGU45" s="30"/>
      <c r="JGV45" s="31"/>
      <c r="JGW45" s="30"/>
      <c r="JGX45" s="31"/>
      <c r="JGY45" s="30"/>
      <c r="JGZ45" s="31"/>
      <c r="JHA45" s="30"/>
      <c r="JHB45" s="31"/>
      <c r="JHC45" s="30"/>
      <c r="JHD45" s="31"/>
      <c r="JHE45" s="30"/>
      <c r="JHF45" s="31"/>
      <c r="JHG45" s="30"/>
      <c r="JHH45" s="31"/>
      <c r="JHI45" s="30"/>
      <c r="JHJ45" s="31"/>
      <c r="JHK45" s="30"/>
      <c r="JHL45" s="31"/>
      <c r="JHM45" s="30"/>
      <c r="JHN45" s="31"/>
      <c r="JHO45" s="30"/>
      <c r="JHP45" s="31"/>
      <c r="JHQ45" s="30"/>
      <c r="JHR45" s="31"/>
      <c r="JHS45" s="30"/>
      <c r="JHT45" s="31"/>
      <c r="JHU45" s="30"/>
      <c r="JHV45" s="31"/>
      <c r="JHW45" s="30"/>
      <c r="JHX45" s="31"/>
      <c r="JHY45" s="30"/>
      <c r="JHZ45" s="31"/>
      <c r="JIA45" s="30"/>
      <c r="JIB45" s="31"/>
      <c r="JIC45" s="30"/>
      <c r="JID45" s="31"/>
      <c r="JIE45" s="30"/>
      <c r="JIF45" s="31"/>
      <c r="JIG45" s="30"/>
      <c r="JIH45" s="31"/>
      <c r="JII45" s="30"/>
      <c r="JIJ45" s="31"/>
      <c r="JIK45" s="30"/>
      <c r="JIL45" s="31"/>
      <c r="JIM45" s="30"/>
      <c r="JIN45" s="31"/>
      <c r="JIO45" s="30"/>
      <c r="JIP45" s="31"/>
      <c r="JIQ45" s="30"/>
      <c r="JIR45" s="31"/>
      <c r="JIS45" s="30"/>
      <c r="JIT45" s="31"/>
      <c r="JIU45" s="30"/>
      <c r="JIV45" s="31"/>
      <c r="JIW45" s="30"/>
      <c r="JIX45" s="31"/>
      <c r="JIY45" s="30"/>
      <c r="JIZ45" s="31"/>
      <c r="JJA45" s="30"/>
      <c r="JJB45" s="31"/>
      <c r="JJC45" s="30"/>
      <c r="JJD45" s="31"/>
      <c r="JJE45" s="30"/>
      <c r="JJF45" s="31"/>
      <c r="JJG45" s="30"/>
      <c r="JJH45" s="31"/>
      <c r="JJI45" s="30"/>
      <c r="JJJ45" s="31"/>
      <c r="JJK45" s="30"/>
      <c r="JJL45" s="31"/>
      <c r="JJM45" s="30"/>
      <c r="JJN45" s="31"/>
      <c r="JJO45" s="30"/>
      <c r="JJP45" s="31"/>
      <c r="JJQ45" s="30"/>
      <c r="JJR45" s="31"/>
      <c r="JJS45" s="30"/>
      <c r="JJT45" s="31"/>
      <c r="JJU45" s="30"/>
      <c r="JJV45" s="31"/>
      <c r="JJW45" s="30"/>
      <c r="JJX45" s="31"/>
      <c r="JJY45" s="30"/>
      <c r="JJZ45" s="31"/>
      <c r="JKA45" s="30"/>
      <c r="JKB45" s="31"/>
      <c r="JKC45" s="30"/>
      <c r="JKD45" s="31"/>
      <c r="JKE45" s="30"/>
      <c r="JKF45" s="31"/>
      <c r="JKG45" s="30"/>
      <c r="JKH45" s="31"/>
      <c r="JKI45" s="30"/>
      <c r="JKJ45" s="31"/>
      <c r="JKK45" s="30"/>
      <c r="JKL45" s="31"/>
      <c r="JKM45" s="30"/>
      <c r="JKN45" s="31"/>
      <c r="JKO45" s="30"/>
      <c r="JKP45" s="31"/>
      <c r="JKQ45" s="30"/>
      <c r="JKR45" s="31"/>
      <c r="JKS45" s="30"/>
      <c r="JKT45" s="31"/>
      <c r="JKU45" s="30"/>
      <c r="JKV45" s="31"/>
      <c r="JKW45" s="30"/>
      <c r="JKX45" s="31"/>
      <c r="JKY45" s="30"/>
      <c r="JKZ45" s="31"/>
      <c r="JLA45" s="30"/>
      <c r="JLB45" s="31"/>
      <c r="JLC45" s="30"/>
      <c r="JLD45" s="31"/>
      <c r="JLE45" s="30"/>
      <c r="JLF45" s="31"/>
      <c r="JLG45" s="30"/>
      <c r="JLH45" s="31"/>
      <c r="JLI45" s="30"/>
      <c r="JLJ45" s="31"/>
      <c r="JLK45" s="30"/>
      <c r="JLL45" s="31"/>
      <c r="JLM45" s="30"/>
      <c r="JLN45" s="31"/>
      <c r="JLO45" s="30"/>
      <c r="JLP45" s="31"/>
      <c r="JLQ45" s="30"/>
      <c r="JLR45" s="31"/>
      <c r="JLS45" s="30"/>
      <c r="JLT45" s="31"/>
      <c r="JLU45" s="30"/>
      <c r="JLV45" s="31"/>
      <c r="JLW45" s="30"/>
      <c r="JLX45" s="31"/>
      <c r="JLY45" s="30"/>
      <c r="JLZ45" s="31"/>
      <c r="JMA45" s="30"/>
      <c r="JMB45" s="31"/>
      <c r="JMC45" s="30"/>
      <c r="JMD45" s="31"/>
      <c r="JME45" s="30"/>
      <c r="JMF45" s="31"/>
      <c r="JMG45" s="30"/>
      <c r="JMH45" s="31"/>
      <c r="JMI45" s="30"/>
      <c r="JMJ45" s="31"/>
      <c r="JMK45" s="30"/>
      <c r="JML45" s="31"/>
      <c r="JMM45" s="30"/>
      <c r="JMN45" s="31"/>
      <c r="JMO45" s="30"/>
      <c r="JMP45" s="31"/>
      <c r="JMQ45" s="30"/>
      <c r="JMR45" s="31"/>
      <c r="JMS45" s="30"/>
      <c r="JMT45" s="31"/>
      <c r="JMU45" s="30"/>
      <c r="JMV45" s="31"/>
      <c r="JMW45" s="30"/>
      <c r="JMX45" s="31"/>
      <c r="JMY45" s="30"/>
      <c r="JMZ45" s="31"/>
      <c r="JNA45" s="30"/>
      <c r="JNB45" s="31"/>
      <c r="JNC45" s="30"/>
      <c r="JND45" s="31"/>
      <c r="JNE45" s="30"/>
      <c r="JNF45" s="31"/>
      <c r="JNG45" s="30"/>
      <c r="JNH45" s="31"/>
      <c r="JNI45" s="30"/>
      <c r="JNJ45" s="31"/>
      <c r="JNK45" s="30"/>
      <c r="JNL45" s="31"/>
      <c r="JNM45" s="30"/>
      <c r="JNN45" s="31"/>
      <c r="JNO45" s="30"/>
      <c r="JNP45" s="31"/>
      <c r="JNQ45" s="30"/>
      <c r="JNR45" s="31"/>
      <c r="JNS45" s="30"/>
      <c r="JNT45" s="31"/>
      <c r="JNU45" s="30"/>
      <c r="JNV45" s="31"/>
      <c r="JNW45" s="30"/>
      <c r="JNX45" s="31"/>
      <c r="JNY45" s="30"/>
      <c r="JNZ45" s="31"/>
      <c r="JOA45" s="30"/>
      <c r="JOB45" s="31"/>
      <c r="JOC45" s="30"/>
      <c r="JOD45" s="31"/>
      <c r="JOE45" s="30"/>
      <c r="JOF45" s="31"/>
      <c r="JOG45" s="30"/>
      <c r="JOH45" s="31"/>
      <c r="JOI45" s="30"/>
      <c r="JOJ45" s="31"/>
      <c r="JOK45" s="30"/>
      <c r="JOL45" s="31"/>
      <c r="JOM45" s="30"/>
      <c r="JON45" s="31"/>
      <c r="JOO45" s="30"/>
      <c r="JOP45" s="31"/>
      <c r="JOQ45" s="30"/>
      <c r="JOR45" s="31"/>
      <c r="JOS45" s="30"/>
      <c r="JOT45" s="31"/>
      <c r="JOU45" s="30"/>
      <c r="JOV45" s="31"/>
      <c r="JOW45" s="30"/>
      <c r="JOX45" s="31"/>
      <c r="JOY45" s="30"/>
      <c r="JOZ45" s="31"/>
      <c r="JPA45" s="30"/>
      <c r="JPB45" s="31"/>
      <c r="JPC45" s="30"/>
      <c r="JPD45" s="31"/>
      <c r="JPE45" s="30"/>
      <c r="JPF45" s="31"/>
      <c r="JPG45" s="30"/>
      <c r="JPH45" s="31"/>
      <c r="JPI45" s="30"/>
      <c r="JPJ45" s="31"/>
      <c r="JPK45" s="30"/>
      <c r="JPL45" s="31"/>
      <c r="JPM45" s="30"/>
      <c r="JPN45" s="31"/>
      <c r="JPO45" s="30"/>
      <c r="JPP45" s="31"/>
      <c r="JPQ45" s="30"/>
      <c r="JPR45" s="31"/>
      <c r="JPS45" s="30"/>
      <c r="JPT45" s="31"/>
      <c r="JPU45" s="30"/>
      <c r="JPV45" s="31"/>
      <c r="JPW45" s="30"/>
      <c r="JPX45" s="31"/>
      <c r="JPY45" s="30"/>
      <c r="JPZ45" s="31"/>
      <c r="JQA45" s="30"/>
      <c r="JQB45" s="31"/>
      <c r="JQC45" s="30"/>
      <c r="JQD45" s="31"/>
      <c r="JQE45" s="30"/>
      <c r="JQF45" s="31"/>
      <c r="JQG45" s="30"/>
      <c r="JQH45" s="31"/>
      <c r="JQI45" s="30"/>
      <c r="JQJ45" s="31"/>
      <c r="JQK45" s="30"/>
      <c r="JQL45" s="31"/>
      <c r="JQM45" s="30"/>
      <c r="JQN45" s="31"/>
      <c r="JQO45" s="30"/>
      <c r="JQP45" s="31"/>
      <c r="JQQ45" s="30"/>
      <c r="JQR45" s="31"/>
      <c r="JQS45" s="30"/>
      <c r="JQT45" s="31"/>
      <c r="JQU45" s="30"/>
      <c r="JQV45" s="31"/>
      <c r="JQW45" s="30"/>
      <c r="JQX45" s="31"/>
      <c r="JQY45" s="30"/>
      <c r="JQZ45" s="31"/>
      <c r="JRA45" s="30"/>
      <c r="JRB45" s="31"/>
      <c r="JRC45" s="30"/>
      <c r="JRD45" s="31"/>
      <c r="JRE45" s="30"/>
      <c r="JRF45" s="31"/>
      <c r="JRG45" s="30"/>
      <c r="JRH45" s="31"/>
      <c r="JRI45" s="30"/>
      <c r="JRJ45" s="31"/>
      <c r="JRK45" s="30"/>
      <c r="JRL45" s="31"/>
      <c r="JRM45" s="30"/>
      <c r="JRN45" s="31"/>
      <c r="JRO45" s="30"/>
      <c r="JRP45" s="31"/>
      <c r="JRQ45" s="30"/>
      <c r="JRR45" s="31"/>
      <c r="JRS45" s="30"/>
      <c r="JRT45" s="31"/>
      <c r="JRU45" s="30"/>
      <c r="JRV45" s="31"/>
      <c r="JRW45" s="30"/>
      <c r="JRX45" s="31"/>
      <c r="JRY45" s="30"/>
      <c r="JRZ45" s="31"/>
      <c r="JSA45" s="30"/>
      <c r="JSB45" s="31"/>
      <c r="JSC45" s="30"/>
      <c r="JSD45" s="31"/>
      <c r="JSE45" s="30"/>
      <c r="JSF45" s="31"/>
      <c r="JSG45" s="30"/>
      <c r="JSH45" s="31"/>
      <c r="JSI45" s="30"/>
      <c r="JSJ45" s="31"/>
      <c r="JSK45" s="30"/>
      <c r="JSL45" s="31"/>
      <c r="JSM45" s="30"/>
      <c r="JSN45" s="31"/>
      <c r="JSO45" s="30"/>
      <c r="JSP45" s="31"/>
      <c r="JSQ45" s="30"/>
      <c r="JSR45" s="31"/>
      <c r="JSS45" s="30"/>
      <c r="JST45" s="31"/>
      <c r="JSU45" s="30"/>
      <c r="JSV45" s="31"/>
      <c r="JSW45" s="30"/>
      <c r="JSX45" s="31"/>
      <c r="JSY45" s="30"/>
      <c r="JSZ45" s="31"/>
      <c r="JTA45" s="30"/>
      <c r="JTB45" s="31"/>
      <c r="JTC45" s="30"/>
      <c r="JTD45" s="31"/>
      <c r="JTE45" s="30"/>
      <c r="JTF45" s="31"/>
      <c r="JTG45" s="30"/>
      <c r="JTH45" s="31"/>
      <c r="JTI45" s="30"/>
      <c r="JTJ45" s="31"/>
      <c r="JTK45" s="30"/>
      <c r="JTL45" s="31"/>
      <c r="JTM45" s="30"/>
      <c r="JTN45" s="31"/>
      <c r="JTO45" s="30"/>
      <c r="JTP45" s="31"/>
      <c r="JTQ45" s="30"/>
      <c r="JTR45" s="31"/>
      <c r="JTS45" s="30"/>
      <c r="JTT45" s="31"/>
      <c r="JTU45" s="30"/>
      <c r="JTV45" s="31"/>
      <c r="JTW45" s="30"/>
      <c r="JTX45" s="31"/>
      <c r="JTY45" s="30"/>
      <c r="JTZ45" s="31"/>
      <c r="JUA45" s="30"/>
      <c r="JUB45" s="31"/>
      <c r="JUC45" s="30"/>
      <c r="JUD45" s="31"/>
      <c r="JUE45" s="30"/>
      <c r="JUF45" s="31"/>
      <c r="JUG45" s="30"/>
      <c r="JUH45" s="31"/>
      <c r="JUI45" s="30"/>
      <c r="JUJ45" s="31"/>
      <c r="JUK45" s="30"/>
      <c r="JUL45" s="31"/>
      <c r="JUM45" s="30"/>
      <c r="JUN45" s="31"/>
      <c r="JUO45" s="30"/>
      <c r="JUP45" s="31"/>
      <c r="JUQ45" s="30"/>
      <c r="JUR45" s="31"/>
      <c r="JUS45" s="30"/>
      <c r="JUT45" s="31"/>
      <c r="JUU45" s="30"/>
      <c r="JUV45" s="31"/>
      <c r="JUW45" s="30"/>
      <c r="JUX45" s="31"/>
      <c r="JUY45" s="30"/>
      <c r="JUZ45" s="31"/>
      <c r="JVA45" s="30"/>
      <c r="JVB45" s="31"/>
      <c r="JVC45" s="30"/>
      <c r="JVD45" s="31"/>
      <c r="JVE45" s="30"/>
      <c r="JVF45" s="31"/>
      <c r="JVG45" s="30"/>
      <c r="JVH45" s="31"/>
      <c r="JVI45" s="30"/>
      <c r="JVJ45" s="31"/>
      <c r="JVK45" s="30"/>
      <c r="JVL45" s="31"/>
      <c r="JVM45" s="30"/>
      <c r="JVN45" s="31"/>
      <c r="JVO45" s="30"/>
      <c r="JVP45" s="31"/>
      <c r="JVQ45" s="30"/>
      <c r="JVR45" s="31"/>
      <c r="JVS45" s="30"/>
      <c r="JVT45" s="31"/>
      <c r="JVU45" s="30"/>
      <c r="JVV45" s="31"/>
      <c r="JVW45" s="30"/>
      <c r="JVX45" s="31"/>
      <c r="JVY45" s="30"/>
      <c r="JVZ45" s="31"/>
      <c r="JWA45" s="30"/>
      <c r="JWB45" s="31"/>
      <c r="JWC45" s="30"/>
      <c r="JWD45" s="31"/>
      <c r="JWE45" s="30"/>
      <c r="JWF45" s="31"/>
      <c r="JWG45" s="30"/>
      <c r="JWH45" s="31"/>
      <c r="JWI45" s="30"/>
      <c r="JWJ45" s="31"/>
      <c r="JWK45" s="30"/>
      <c r="JWL45" s="31"/>
      <c r="JWM45" s="30"/>
      <c r="JWN45" s="31"/>
      <c r="JWO45" s="30"/>
      <c r="JWP45" s="31"/>
      <c r="JWQ45" s="30"/>
      <c r="JWR45" s="31"/>
      <c r="JWS45" s="30"/>
      <c r="JWT45" s="31"/>
      <c r="JWU45" s="30"/>
      <c r="JWV45" s="31"/>
      <c r="JWW45" s="30"/>
      <c r="JWX45" s="31"/>
      <c r="JWY45" s="30"/>
      <c r="JWZ45" s="31"/>
      <c r="JXA45" s="30"/>
      <c r="JXB45" s="31"/>
      <c r="JXC45" s="30"/>
      <c r="JXD45" s="31"/>
      <c r="JXE45" s="30"/>
      <c r="JXF45" s="31"/>
      <c r="JXG45" s="30"/>
      <c r="JXH45" s="31"/>
      <c r="JXI45" s="30"/>
      <c r="JXJ45" s="31"/>
      <c r="JXK45" s="30"/>
      <c r="JXL45" s="31"/>
      <c r="JXM45" s="30"/>
      <c r="JXN45" s="31"/>
      <c r="JXO45" s="30"/>
      <c r="JXP45" s="31"/>
      <c r="JXQ45" s="30"/>
      <c r="JXR45" s="31"/>
      <c r="JXS45" s="30"/>
      <c r="JXT45" s="31"/>
      <c r="JXU45" s="30"/>
      <c r="JXV45" s="31"/>
      <c r="JXW45" s="30"/>
      <c r="JXX45" s="31"/>
      <c r="JXY45" s="30"/>
      <c r="JXZ45" s="31"/>
      <c r="JYA45" s="30"/>
      <c r="JYB45" s="31"/>
      <c r="JYC45" s="30"/>
      <c r="JYD45" s="31"/>
      <c r="JYE45" s="30"/>
      <c r="JYF45" s="31"/>
      <c r="JYG45" s="30"/>
      <c r="JYH45" s="31"/>
      <c r="JYI45" s="30"/>
      <c r="JYJ45" s="31"/>
      <c r="JYK45" s="30"/>
      <c r="JYL45" s="31"/>
      <c r="JYM45" s="30"/>
      <c r="JYN45" s="31"/>
      <c r="JYO45" s="30"/>
      <c r="JYP45" s="31"/>
      <c r="JYQ45" s="30"/>
      <c r="JYR45" s="31"/>
      <c r="JYS45" s="30"/>
      <c r="JYT45" s="31"/>
      <c r="JYU45" s="30"/>
      <c r="JYV45" s="31"/>
      <c r="JYW45" s="30"/>
      <c r="JYX45" s="31"/>
      <c r="JYY45" s="30"/>
      <c r="JYZ45" s="31"/>
      <c r="JZA45" s="30"/>
      <c r="JZB45" s="31"/>
      <c r="JZC45" s="30"/>
      <c r="JZD45" s="31"/>
      <c r="JZE45" s="30"/>
      <c r="JZF45" s="31"/>
      <c r="JZG45" s="30"/>
      <c r="JZH45" s="31"/>
      <c r="JZI45" s="30"/>
      <c r="JZJ45" s="31"/>
      <c r="JZK45" s="30"/>
      <c r="JZL45" s="31"/>
      <c r="JZM45" s="30"/>
      <c r="JZN45" s="31"/>
      <c r="JZO45" s="30"/>
      <c r="JZP45" s="31"/>
      <c r="JZQ45" s="30"/>
      <c r="JZR45" s="31"/>
      <c r="JZS45" s="30"/>
      <c r="JZT45" s="31"/>
      <c r="JZU45" s="30"/>
      <c r="JZV45" s="31"/>
      <c r="JZW45" s="30"/>
      <c r="JZX45" s="31"/>
      <c r="JZY45" s="30"/>
      <c r="JZZ45" s="31"/>
      <c r="KAA45" s="30"/>
      <c r="KAB45" s="31"/>
      <c r="KAC45" s="30"/>
      <c r="KAD45" s="31"/>
      <c r="KAE45" s="30"/>
      <c r="KAF45" s="31"/>
      <c r="KAG45" s="30"/>
      <c r="KAH45" s="31"/>
      <c r="KAI45" s="30"/>
      <c r="KAJ45" s="31"/>
      <c r="KAK45" s="30"/>
      <c r="KAL45" s="31"/>
      <c r="KAM45" s="30"/>
      <c r="KAN45" s="31"/>
      <c r="KAO45" s="30"/>
      <c r="KAP45" s="31"/>
      <c r="KAQ45" s="30"/>
      <c r="KAR45" s="31"/>
      <c r="KAS45" s="30"/>
      <c r="KAT45" s="31"/>
      <c r="KAU45" s="30"/>
      <c r="KAV45" s="31"/>
      <c r="KAW45" s="30"/>
      <c r="KAX45" s="31"/>
      <c r="KAY45" s="30"/>
      <c r="KAZ45" s="31"/>
      <c r="KBA45" s="30"/>
      <c r="KBB45" s="31"/>
      <c r="KBC45" s="30"/>
      <c r="KBD45" s="31"/>
      <c r="KBE45" s="30"/>
      <c r="KBF45" s="31"/>
      <c r="KBG45" s="30"/>
      <c r="KBH45" s="31"/>
      <c r="KBI45" s="30"/>
      <c r="KBJ45" s="31"/>
      <c r="KBK45" s="30"/>
      <c r="KBL45" s="31"/>
      <c r="KBM45" s="30"/>
      <c r="KBN45" s="31"/>
      <c r="KBO45" s="30"/>
      <c r="KBP45" s="31"/>
      <c r="KBQ45" s="30"/>
      <c r="KBR45" s="31"/>
      <c r="KBS45" s="30"/>
      <c r="KBT45" s="31"/>
      <c r="KBU45" s="30"/>
      <c r="KBV45" s="31"/>
      <c r="KBW45" s="30"/>
      <c r="KBX45" s="31"/>
      <c r="KBY45" s="30"/>
      <c r="KBZ45" s="31"/>
      <c r="KCA45" s="30"/>
      <c r="KCB45" s="31"/>
      <c r="KCC45" s="30"/>
      <c r="KCD45" s="31"/>
      <c r="KCE45" s="30"/>
      <c r="KCF45" s="31"/>
      <c r="KCG45" s="30"/>
      <c r="KCH45" s="31"/>
      <c r="KCI45" s="30"/>
      <c r="KCJ45" s="31"/>
      <c r="KCK45" s="30"/>
      <c r="KCL45" s="31"/>
      <c r="KCM45" s="30"/>
      <c r="KCN45" s="31"/>
      <c r="KCO45" s="30"/>
      <c r="KCP45" s="31"/>
      <c r="KCQ45" s="30"/>
      <c r="KCR45" s="31"/>
      <c r="KCS45" s="30"/>
      <c r="KCT45" s="31"/>
      <c r="KCU45" s="30"/>
      <c r="KCV45" s="31"/>
      <c r="KCW45" s="30"/>
      <c r="KCX45" s="31"/>
      <c r="KCY45" s="30"/>
      <c r="KCZ45" s="31"/>
      <c r="KDA45" s="30"/>
      <c r="KDB45" s="31"/>
      <c r="KDC45" s="30"/>
      <c r="KDD45" s="31"/>
      <c r="KDE45" s="30"/>
      <c r="KDF45" s="31"/>
      <c r="KDG45" s="30"/>
      <c r="KDH45" s="31"/>
      <c r="KDI45" s="30"/>
      <c r="KDJ45" s="31"/>
      <c r="KDK45" s="30"/>
      <c r="KDL45" s="31"/>
      <c r="KDM45" s="30"/>
      <c r="KDN45" s="31"/>
      <c r="KDO45" s="30"/>
      <c r="KDP45" s="31"/>
      <c r="KDQ45" s="30"/>
      <c r="KDR45" s="31"/>
      <c r="KDS45" s="30"/>
      <c r="KDT45" s="31"/>
      <c r="KDU45" s="30"/>
      <c r="KDV45" s="31"/>
      <c r="KDW45" s="30"/>
      <c r="KDX45" s="31"/>
      <c r="KDY45" s="30"/>
      <c r="KDZ45" s="31"/>
      <c r="KEA45" s="30"/>
      <c r="KEB45" s="31"/>
      <c r="KEC45" s="30"/>
      <c r="KED45" s="31"/>
      <c r="KEE45" s="30"/>
      <c r="KEF45" s="31"/>
      <c r="KEG45" s="30"/>
      <c r="KEH45" s="31"/>
      <c r="KEI45" s="30"/>
      <c r="KEJ45" s="31"/>
      <c r="KEK45" s="30"/>
      <c r="KEL45" s="31"/>
      <c r="KEM45" s="30"/>
      <c r="KEN45" s="31"/>
      <c r="KEO45" s="30"/>
      <c r="KEP45" s="31"/>
      <c r="KEQ45" s="30"/>
      <c r="KER45" s="31"/>
      <c r="KES45" s="30"/>
      <c r="KET45" s="31"/>
      <c r="KEU45" s="30"/>
      <c r="KEV45" s="31"/>
      <c r="KEW45" s="30"/>
      <c r="KEX45" s="31"/>
      <c r="KEY45" s="30"/>
      <c r="KEZ45" s="31"/>
      <c r="KFA45" s="30"/>
      <c r="KFB45" s="31"/>
      <c r="KFC45" s="30"/>
      <c r="KFD45" s="31"/>
      <c r="KFE45" s="30"/>
      <c r="KFF45" s="31"/>
      <c r="KFG45" s="30"/>
      <c r="KFH45" s="31"/>
      <c r="KFI45" s="30"/>
      <c r="KFJ45" s="31"/>
      <c r="KFK45" s="30"/>
      <c r="KFL45" s="31"/>
      <c r="KFM45" s="30"/>
      <c r="KFN45" s="31"/>
      <c r="KFO45" s="30"/>
      <c r="KFP45" s="31"/>
      <c r="KFQ45" s="30"/>
      <c r="KFR45" s="31"/>
      <c r="KFS45" s="30"/>
      <c r="KFT45" s="31"/>
      <c r="KFU45" s="30"/>
      <c r="KFV45" s="31"/>
      <c r="KFW45" s="30"/>
      <c r="KFX45" s="31"/>
      <c r="KFY45" s="30"/>
      <c r="KFZ45" s="31"/>
      <c r="KGA45" s="30"/>
      <c r="KGB45" s="31"/>
      <c r="KGC45" s="30"/>
      <c r="KGD45" s="31"/>
      <c r="KGE45" s="30"/>
      <c r="KGF45" s="31"/>
      <c r="KGG45" s="30"/>
      <c r="KGH45" s="31"/>
      <c r="KGI45" s="30"/>
      <c r="KGJ45" s="31"/>
      <c r="KGK45" s="30"/>
      <c r="KGL45" s="31"/>
      <c r="KGM45" s="30"/>
      <c r="KGN45" s="31"/>
      <c r="KGO45" s="30"/>
      <c r="KGP45" s="31"/>
      <c r="KGQ45" s="30"/>
      <c r="KGR45" s="31"/>
      <c r="KGS45" s="30"/>
      <c r="KGT45" s="31"/>
      <c r="KGU45" s="30"/>
      <c r="KGV45" s="31"/>
      <c r="KGW45" s="30"/>
      <c r="KGX45" s="31"/>
      <c r="KGY45" s="30"/>
      <c r="KGZ45" s="31"/>
      <c r="KHA45" s="30"/>
      <c r="KHB45" s="31"/>
      <c r="KHC45" s="30"/>
      <c r="KHD45" s="31"/>
      <c r="KHE45" s="30"/>
      <c r="KHF45" s="31"/>
      <c r="KHG45" s="30"/>
      <c r="KHH45" s="31"/>
      <c r="KHI45" s="30"/>
      <c r="KHJ45" s="31"/>
      <c r="KHK45" s="30"/>
      <c r="KHL45" s="31"/>
      <c r="KHM45" s="30"/>
      <c r="KHN45" s="31"/>
      <c r="KHO45" s="30"/>
      <c r="KHP45" s="31"/>
      <c r="KHQ45" s="30"/>
      <c r="KHR45" s="31"/>
      <c r="KHS45" s="30"/>
      <c r="KHT45" s="31"/>
      <c r="KHU45" s="30"/>
      <c r="KHV45" s="31"/>
      <c r="KHW45" s="30"/>
      <c r="KHX45" s="31"/>
      <c r="KHY45" s="30"/>
      <c r="KHZ45" s="31"/>
      <c r="KIA45" s="30"/>
      <c r="KIB45" s="31"/>
      <c r="KIC45" s="30"/>
      <c r="KID45" s="31"/>
      <c r="KIE45" s="30"/>
      <c r="KIF45" s="31"/>
      <c r="KIG45" s="30"/>
      <c r="KIH45" s="31"/>
      <c r="KII45" s="30"/>
      <c r="KIJ45" s="31"/>
      <c r="KIK45" s="30"/>
      <c r="KIL45" s="31"/>
      <c r="KIM45" s="30"/>
      <c r="KIN45" s="31"/>
      <c r="KIO45" s="30"/>
      <c r="KIP45" s="31"/>
      <c r="KIQ45" s="30"/>
      <c r="KIR45" s="31"/>
      <c r="KIS45" s="30"/>
      <c r="KIT45" s="31"/>
      <c r="KIU45" s="30"/>
      <c r="KIV45" s="31"/>
      <c r="KIW45" s="30"/>
      <c r="KIX45" s="31"/>
      <c r="KIY45" s="30"/>
      <c r="KIZ45" s="31"/>
      <c r="KJA45" s="30"/>
      <c r="KJB45" s="31"/>
      <c r="KJC45" s="30"/>
      <c r="KJD45" s="31"/>
      <c r="KJE45" s="30"/>
      <c r="KJF45" s="31"/>
      <c r="KJG45" s="30"/>
      <c r="KJH45" s="31"/>
      <c r="KJI45" s="30"/>
      <c r="KJJ45" s="31"/>
      <c r="KJK45" s="30"/>
      <c r="KJL45" s="31"/>
      <c r="KJM45" s="30"/>
      <c r="KJN45" s="31"/>
      <c r="KJO45" s="30"/>
      <c r="KJP45" s="31"/>
      <c r="KJQ45" s="30"/>
      <c r="KJR45" s="31"/>
      <c r="KJS45" s="30"/>
      <c r="KJT45" s="31"/>
      <c r="KJU45" s="30"/>
      <c r="KJV45" s="31"/>
      <c r="KJW45" s="30"/>
      <c r="KJX45" s="31"/>
      <c r="KJY45" s="30"/>
      <c r="KJZ45" s="31"/>
      <c r="KKA45" s="30"/>
      <c r="KKB45" s="31"/>
      <c r="KKC45" s="30"/>
      <c r="KKD45" s="31"/>
      <c r="KKE45" s="30"/>
      <c r="KKF45" s="31"/>
      <c r="KKG45" s="30"/>
      <c r="KKH45" s="31"/>
      <c r="KKI45" s="30"/>
      <c r="KKJ45" s="31"/>
      <c r="KKK45" s="30"/>
      <c r="KKL45" s="31"/>
      <c r="KKM45" s="30"/>
      <c r="KKN45" s="31"/>
      <c r="KKO45" s="30"/>
      <c r="KKP45" s="31"/>
      <c r="KKQ45" s="30"/>
      <c r="KKR45" s="31"/>
      <c r="KKS45" s="30"/>
      <c r="KKT45" s="31"/>
      <c r="KKU45" s="30"/>
      <c r="KKV45" s="31"/>
      <c r="KKW45" s="30"/>
      <c r="KKX45" s="31"/>
      <c r="KKY45" s="30"/>
      <c r="KKZ45" s="31"/>
      <c r="KLA45" s="30"/>
      <c r="KLB45" s="31"/>
      <c r="KLC45" s="30"/>
      <c r="KLD45" s="31"/>
      <c r="KLE45" s="30"/>
      <c r="KLF45" s="31"/>
      <c r="KLG45" s="30"/>
      <c r="KLH45" s="31"/>
      <c r="KLI45" s="30"/>
      <c r="KLJ45" s="31"/>
      <c r="KLK45" s="30"/>
      <c r="KLL45" s="31"/>
      <c r="KLM45" s="30"/>
      <c r="KLN45" s="31"/>
      <c r="KLO45" s="30"/>
      <c r="KLP45" s="31"/>
      <c r="KLQ45" s="30"/>
      <c r="KLR45" s="31"/>
      <c r="KLS45" s="30"/>
      <c r="KLT45" s="31"/>
      <c r="KLU45" s="30"/>
      <c r="KLV45" s="31"/>
      <c r="KLW45" s="30"/>
      <c r="KLX45" s="31"/>
      <c r="KLY45" s="30"/>
      <c r="KLZ45" s="31"/>
      <c r="KMA45" s="30"/>
      <c r="KMB45" s="31"/>
      <c r="KMC45" s="30"/>
      <c r="KMD45" s="31"/>
      <c r="KME45" s="30"/>
      <c r="KMF45" s="31"/>
      <c r="KMG45" s="30"/>
      <c r="KMH45" s="31"/>
      <c r="KMI45" s="30"/>
      <c r="KMJ45" s="31"/>
      <c r="KMK45" s="30"/>
      <c r="KML45" s="31"/>
      <c r="KMM45" s="30"/>
      <c r="KMN45" s="31"/>
      <c r="KMO45" s="30"/>
      <c r="KMP45" s="31"/>
      <c r="KMQ45" s="30"/>
      <c r="KMR45" s="31"/>
      <c r="KMS45" s="30"/>
      <c r="KMT45" s="31"/>
      <c r="KMU45" s="30"/>
      <c r="KMV45" s="31"/>
      <c r="KMW45" s="30"/>
      <c r="KMX45" s="31"/>
      <c r="KMY45" s="30"/>
      <c r="KMZ45" s="31"/>
      <c r="KNA45" s="30"/>
      <c r="KNB45" s="31"/>
      <c r="KNC45" s="30"/>
      <c r="KND45" s="31"/>
      <c r="KNE45" s="30"/>
      <c r="KNF45" s="31"/>
      <c r="KNG45" s="30"/>
      <c r="KNH45" s="31"/>
      <c r="KNI45" s="30"/>
      <c r="KNJ45" s="31"/>
      <c r="KNK45" s="30"/>
      <c r="KNL45" s="31"/>
      <c r="KNM45" s="30"/>
      <c r="KNN45" s="31"/>
      <c r="KNO45" s="30"/>
      <c r="KNP45" s="31"/>
      <c r="KNQ45" s="30"/>
      <c r="KNR45" s="31"/>
      <c r="KNS45" s="30"/>
      <c r="KNT45" s="31"/>
      <c r="KNU45" s="30"/>
      <c r="KNV45" s="31"/>
      <c r="KNW45" s="30"/>
      <c r="KNX45" s="31"/>
      <c r="KNY45" s="30"/>
      <c r="KNZ45" s="31"/>
      <c r="KOA45" s="30"/>
      <c r="KOB45" s="31"/>
      <c r="KOC45" s="30"/>
      <c r="KOD45" s="31"/>
      <c r="KOE45" s="30"/>
      <c r="KOF45" s="31"/>
      <c r="KOG45" s="30"/>
      <c r="KOH45" s="31"/>
      <c r="KOI45" s="30"/>
      <c r="KOJ45" s="31"/>
      <c r="KOK45" s="30"/>
      <c r="KOL45" s="31"/>
      <c r="KOM45" s="30"/>
      <c r="KON45" s="31"/>
      <c r="KOO45" s="30"/>
      <c r="KOP45" s="31"/>
      <c r="KOQ45" s="30"/>
      <c r="KOR45" s="31"/>
      <c r="KOS45" s="30"/>
      <c r="KOT45" s="31"/>
      <c r="KOU45" s="30"/>
      <c r="KOV45" s="31"/>
      <c r="KOW45" s="30"/>
      <c r="KOX45" s="31"/>
      <c r="KOY45" s="30"/>
      <c r="KOZ45" s="31"/>
      <c r="KPA45" s="30"/>
      <c r="KPB45" s="31"/>
      <c r="KPC45" s="30"/>
      <c r="KPD45" s="31"/>
      <c r="KPE45" s="30"/>
      <c r="KPF45" s="31"/>
      <c r="KPG45" s="30"/>
      <c r="KPH45" s="31"/>
      <c r="KPI45" s="30"/>
      <c r="KPJ45" s="31"/>
      <c r="KPK45" s="30"/>
      <c r="KPL45" s="31"/>
      <c r="KPM45" s="30"/>
      <c r="KPN45" s="31"/>
      <c r="KPO45" s="30"/>
      <c r="KPP45" s="31"/>
      <c r="KPQ45" s="30"/>
      <c r="KPR45" s="31"/>
      <c r="KPS45" s="30"/>
      <c r="KPT45" s="31"/>
      <c r="KPU45" s="30"/>
      <c r="KPV45" s="31"/>
      <c r="KPW45" s="30"/>
      <c r="KPX45" s="31"/>
      <c r="KPY45" s="30"/>
      <c r="KPZ45" s="31"/>
      <c r="KQA45" s="30"/>
      <c r="KQB45" s="31"/>
      <c r="KQC45" s="30"/>
      <c r="KQD45" s="31"/>
      <c r="KQE45" s="30"/>
      <c r="KQF45" s="31"/>
      <c r="KQG45" s="30"/>
      <c r="KQH45" s="31"/>
      <c r="KQI45" s="30"/>
      <c r="KQJ45" s="31"/>
      <c r="KQK45" s="30"/>
      <c r="KQL45" s="31"/>
      <c r="KQM45" s="30"/>
      <c r="KQN45" s="31"/>
      <c r="KQO45" s="30"/>
      <c r="KQP45" s="31"/>
      <c r="KQQ45" s="30"/>
      <c r="KQR45" s="31"/>
      <c r="KQS45" s="30"/>
      <c r="KQT45" s="31"/>
      <c r="KQU45" s="30"/>
      <c r="KQV45" s="31"/>
      <c r="KQW45" s="30"/>
      <c r="KQX45" s="31"/>
      <c r="KQY45" s="30"/>
      <c r="KQZ45" s="31"/>
      <c r="KRA45" s="30"/>
      <c r="KRB45" s="31"/>
      <c r="KRC45" s="30"/>
      <c r="KRD45" s="31"/>
      <c r="KRE45" s="30"/>
      <c r="KRF45" s="31"/>
      <c r="KRG45" s="30"/>
      <c r="KRH45" s="31"/>
      <c r="KRI45" s="30"/>
      <c r="KRJ45" s="31"/>
      <c r="KRK45" s="30"/>
      <c r="KRL45" s="31"/>
      <c r="KRM45" s="30"/>
      <c r="KRN45" s="31"/>
      <c r="KRO45" s="30"/>
      <c r="KRP45" s="31"/>
      <c r="KRQ45" s="30"/>
      <c r="KRR45" s="31"/>
      <c r="KRS45" s="30"/>
      <c r="KRT45" s="31"/>
      <c r="KRU45" s="30"/>
      <c r="KRV45" s="31"/>
      <c r="KRW45" s="30"/>
      <c r="KRX45" s="31"/>
      <c r="KRY45" s="30"/>
      <c r="KRZ45" s="31"/>
      <c r="KSA45" s="30"/>
      <c r="KSB45" s="31"/>
      <c r="KSC45" s="30"/>
      <c r="KSD45" s="31"/>
      <c r="KSE45" s="30"/>
      <c r="KSF45" s="31"/>
      <c r="KSG45" s="30"/>
      <c r="KSH45" s="31"/>
      <c r="KSI45" s="30"/>
      <c r="KSJ45" s="31"/>
      <c r="KSK45" s="30"/>
      <c r="KSL45" s="31"/>
      <c r="KSM45" s="30"/>
      <c r="KSN45" s="31"/>
      <c r="KSO45" s="30"/>
      <c r="KSP45" s="31"/>
      <c r="KSQ45" s="30"/>
      <c r="KSR45" s="31"/>
      <c r="KSS45" s="30"/>
      <c r="KST45" s="31"/>
      <c r="KSU45" s="30"/>
      <c r="KSV45" s="31"/>
      <c r="KSW45" s="30"/>
      <c r="KSX45" s="31"/>
      <c r="KSY45" s="30"/>
      <c r="KSZ45" s="31"/>
      <c r="KTA45" s="30"/>
      <c r="KTB45" s="31"/>
      <c r="KTC45" s="30"/>
      <c r="KTD45" s="31"/>
      <c r="KTE45" s="30"/>
      <c r="KTF45" s="31"/>
      <c r="KTG45" s="30"/>
      <c r="KTH45" s="31"/>
      <c r="KTI45" s="30"/>
      <c r="KTJ45" s="31"/>
      <c r="KTK45" s="30"/>
      <c r="KTL45" s="31"/>
      <c r="KTM45" s="30"/>
      <c r="KTN45" s="31"/>
      <c r="KTO45" s="30"/>
      <c r="KTP45" s="31"/>
      <c r="KTQ45" s="30"/>
      <c r="KTR45" s="31"/>
      <c r="KTS45" s="30"/>
      <c r="KTT45" s="31"/>
      <c r="KTU45" s="30"/>
      <c r="KTV45" s="31"/>
      <c r="KTW45" s="30"/>
      <c r="KTX45" s="31"/>
      <c r="KTY45" s="30"/>
      <c r="KTZ45" s="31"/>
      <c r="KUA45" s="30"/>
      <c r="KUB45" s="31"/>
      <c r="KUC45" s="30"/>
      <c r="KUD45" s="31"/>
      <c r="KUE45" s="30"/>
      <c r="KUF45" s="31"/>
      <c r="KUG45" s="30"/>
      <c r="KUH45" s="31"/>
      <c r="KUI45" s="30"/>
      <c r="KUJ45" s="31"/>
      <c r="KUK45" s="30"/>
      <c r="KUL45" s="31"/>
      <c r="KUM45" s="30"/>
      <c r="KUN45" s="31"/>
      <c r="KUO45" s="30"/>
      <c r="KUP45" s="31"/>
      <c r="KUQ45" s="30"/>
      <c r="KUR45" s="31"/>
      <c r="KUS45" s="30"/>
      <c r="KUT45" s="31"/>
      <c r="KUU45" s="30"/>
      <c r="KUV45" s="31"/>
      <c r="KUW45" s="30"/>
      <c r="KUX45" s="31"/>
      <c r="KUY45" s="30"/>
      <c r="KUZ45" s="31"/>
      <c r="KVA45" s="30"/>
      <c r="KVB45" s="31"/>
      <c r="KVC45" s="30"/>
      <c r="KVD45" s="31"/>
      <c r="KVE45" s="30"/>
      <c r="KVF45" s="31"/>
      <c r="KVG45" s="30"/>
      <c r="KVH45" s="31"/>
      <c r="KVI45" s="30"/>
      <c r="KVJ45" s="31"/>
      <c r="KVK45" s="30"/>
      <c r="KVL45" s="31"/>
      <c r="KVM45" s="30"/>
      <c r="KVN45" s="31"/>
      <c r="KVO45" s="30"/>
      <c r="KVP45" s="31"/>
      <c r="KVQ45" s="30"/>
      <c r="KVR45" s="31"/>
      <c r="KVS45" s="30"/>
      <c r="KVT45" s="31"/>
      <c r="KVU45" s="30"/>
      <c r="KVV45" s="31"/>
      <c r="KVW45" s="30"/>
      <c r="KVX45" s="31"/>
      <c r="KVY45" s="30"/>
      <c r="KVZ45" s="31"/>
      <c r="KWA45" s="30"/>
      <c r="KWB45" s="31"/>
      <c r="KWC45" s="30"/>
      <c r="KWD45" s="31"/>
      <c r="KWE45" s="30"/>
      <c r="KWF45" s="31"/>
      <c r="KWG45" s="30"/>
      <c r="KWH45" s="31"/>
      <c r="KWI45" s="30"/>
      <c r="KWJ45" s="31"/>
      <c r="KWK45" s="30"/>
      <c r="KWL45" s="31"/>
      <c r="KWM45" s="30"/>
      <c r="KWN45" s="31"/>
      <c r="KWO45" s="30"/>
      <c r="KWP45" s="31"/>
      <c r="KWQ45" s="30"/>
      <c r="KWR45" s="31"/>
      <c r="KWS45" s="30"/>
      <c r="KWT45" s="31"/>
      <c r="KWU45" s="30"/>
      <c r="KWV45" s="31"/>
      <c r="KWW45" s="30"/>
      <c r="KWX45" s="31"/>
      <c r="KWY45" s="30"/>
      <c r="KWZ45" s="31"/>
      <c r="KXA45" s="30"/>
      <c r="KXB45" s="31"/>
      <c r="KXC45" s="30"/>
      <c r="KXD45" s="31"/>
      <c r="KXE45" s="30"/>
      <c r="KXF45" s="31"/>
      <c r="KXG45" s="30"/>
      <c r="KXH45" s="31"/>
      <c r="KXI45" s="30"/>
      <c r="KXJ45" s="31"/>
      <c r="KXK45" s="30"/>
      <c r="KXL45" s="31"/>
      <c r="KXM45" s="30"/>
      <c r="KXN45" s="31"/>
      <c r="KXO45" s="30"/>
      <c r="KXP45" s="31"/>
      <c r="KXQ45" s="30"/>
      <c r="KXR45" s="31"/>
      <c r="KXS45" s="30"/>
      <c r="KXT45" s="31"/>
      <c r="KXU45" s="30"/>
      <c r="KXV45" s="31"/>
      <c r="KXW45" s="30"/>
      <c r="KXX45" s="31"/>
      <c r="KXY45" s="30"/>
      <c r="KXZ45" s="31"/>
      <c r="KYA45" s="30"/>
      <c r="KYB45" s="31"/>
      <c r="KYC45" s="30"/>
      <c r="KYD45" s="31"/>
      <c r="KYE45" s="30"/>
      <c r="KYF45" s="31"/>
      <c r="KYG45" s="30"/>
      <c r="KYH45" s="31"/>
      <c r="KYI45" s="30"/>
      <c r="KYJ45" s="31"/>
      <c r="KYK45" s="30"/>
      <c r="KYL45" s="31"/>
      <c r="KYM45" s="30"/>
      <c r="KYN45" s="31"/>
      <c r="KYO45" s="30"/>
      <c r="KYP45" s="31"/>
      <c r="KYQ45" s="30"/>
      <c r="KYR45" s="31"/>
      <c r="KYS45" s="30"/>
      <c r="KYT45" s="31"/>
      <c r="KYU45" s="30"/>
      <c r="KYV45" s="31"/>
      <c r="KYW45" s="30"/>
      <c r="KYX45" s="31"/>
      <c r="KYY45" s="30"/>
      <c r="KYZ45" s="31"/>
      <c r="KZA45" s="30"/>
      <c r="KZB45" s="31"/>
      <c r="KZC45" s="30"/>
      <c r="KZD45" s="31"/>
      <c r="KZE45" s="30"/>
      <c r="KZF45" s="31"/>
      <c r="KZG45" s="30"/>
      <c r="KZH45" s="31"/>
      <c r="KZI45" s="30"/>
      <c r="KZJ45" s="31"/>
      <c r="KZK45" s="30"/>
      <c r="KZL45" s="31"/>
      <c r="KZM45" s="30"/>
      <c r="KZN45" s="31"/>
      <c r="KZO45" s="30"/>
      <c r="KZP45" s="31"/>
      <c r="KZQ45" s="30"/>
      <c r="KZR45" s="31"/>
      <c r="KZS45" s="30"/>
      <c r="KZT45" s="31"/>
      <c r="KZU45" s="30"/>
      <c r="KZV45" s="31"/>
      <c r="KZW45" s="30"/>
      <c r="KZX45" s="31"/>
      <c r="KZY45" s="30"/>
      <c r="KZZ45" s="31"/>
      <c r="LAA45" s="30"/>
      <c r="LAB45" s="31"/>
      <c r="LAC45" s="30"/>
      <c r="LAD45" s="31"/>
      <c r="LAE45" s="30"/>
      <c r="LAF45" s="31"/>
      <c r="LAG45" s="30"/>
      <c r="LAH45" s="31"/>
      <c r="LAI45" s="30"/>
      <c r="LAJ45" s="31"/>
      <c r="LAK45" s="30"/>
      <c r="LAL45" s="31"/>
      <c r="LAM45" s="30"/>
      <c r="LAN45" s="31"/>
      <c r="LAO45" s="30"/>
      <c r="LAP45" s="31"/>
      <c r="LAQ45" s="30"/>
      <c r="LAR45" s="31"/>
      <c r="LAS45" s="30"/>
      <c r="LAT45" s="31"/>
      <c r="LAU45" s="30"/>
      <c r="LAV45" s="31"/>
      <c r="LAW45" s="30"/>
      <c r="LAX45" s="31"/>
      <c r="LAY45" s="30"/>
      <c r="LAZ45" s="31"/>
      <c r="LBA45" s="30"/>
      <c r="LBB45" s="31"/>
      <c r="LBC45" s="30"/>
      <c r="LBD45" s="31"/>
      <c r="LBE45" s="30"/>
      <c r="LBF45" s="31"/>
      <c r="LBG45" s="30"/>
      <c r="LBH45" s="31"/>
      <c r="LBI45" s="30"/>
      <c r="LBJ45" s="31"/>
      <c r="LBK45" s="30"/>
      <c r="LBL45" s="31"/>
      <c r="LBM45" s="30"/>
      <c r="LBN45" s="31"/>
      <c r="LBO45" s="30"/>
      <c r="LBP45" s="31"/>
      <c r="LBQ45" s="30"/>
      <c r="LBR45" s="31"/>
      <c r="LBS45" s="30"/>
      <c r="LBT45" s="31"/>
      <c r="LBU45" s="30"/>
      <c r="LBV45" s="31"/>
      <c r="LBW45" s="30"/>
      <c r="LBX45" s="31"/>
      <c r="LBY45" s="30"/>
      <c r="LBZ45" s="31"/>
      <c r="LCA45" s="30"/>
      <c r="LCB45" s="31"/>
      <c r="LCC45" s="30"/>
      <c r="LCD45" s="31"/>
      <c r="LCE45" s="30"/>
      <c r="LCF45" s="31"/>
      <c r="LCG45" s="30"/>
      <c r="LCH45" s="31"/>
      <c r="LCI45" s="30"/>
      <c r="LCJ45" s="31"/>
      <c r="LCK45" s="30"/>
      <c r="LCL45" s="31"/>
      <c r="LCM45" s="30"/>
      <c r="LCN45" s="31"/>
      <c r="LCO45" s="30"/>
      <c r="LCP45" s="31"/>
      <c r="LCQ45" s="30"/>
      <c r="LCR45" s="31"/>
      <c r="LCS45" s="30"/>
      <c r="LCT45" s="31"/>
      <c r="LCU45" s="30"/>
      <c r="LCV45" s="31"/>
      <c r="LCW45" s="30"/>
      <c r="LCX45" s="31"/>
      <c r="LCY45" s="30"/>
      <c r="LCZ45" s="31"/>
      <c r="LDA45" s="30"/>
      <c r="LDB45" s="31"/>
      <c r="LDC45" s="30"/>
      <c r="LDD45" s="31"/>
      <c r="LDE45" s="30"/>
      <c r="LDF45" s="31"/>
      <c r="LDG45" s="30"/>
      <c r="LDH45" s="31"/>
      <c r="LDI45" s="30"/>
      <c r="LDJ45" s="31"/>
      <c r="LDK45" s="30"/>
      <c r="LDL45" s="31"/>
      <c r="LDM45" s="30"/>
      <c r="LDN45" s="31"/>
      <c r="LDO45" s="30"/>
      <c r="LDP45" s="31"/>
      <c r="LDQ45" s="30"/>
      <c r="LDR45" s="31"/>
      <c r="LDS45" s="30"/>
      <c r="LDT45" s="31"/>
      <c r="LDU45" s="30"/>
      <c r="LDV45" s="31"/>
      <c r="LDW45" s="30"/>
      <c r="LDX45" s="31"/>
      <c r="LDY45" s="30"/>
      <c r="LDZ45" s="31"/>
      <c r="LEA45" s="30"/>
      <c r="LEB45" s="31"/>
      <c r="LEC45" s="30"/>
      <c r="LED45" s="31"/>
      <c r="LEE45" s="30"/>
      <c r="LEF45" s="31"/>
      <c r="LEG45" s="30"/>
      <c r="LEH45" s="31"/>
      <c r="LEI45" s="30"/>
      <c r="LEJ45" s="31"/>
      <c r="LEK45" s="30"/>
      <c r="LEL45" s="31"/>
      <c r="LEM45" s="30"/>
      <c r="LEN45" s="31"/>
      <c r="LEO45" s="30"/>
      <c r="LEP45" s="31"/>
      <c r="LEQ45" s="30"/>
      <c r="LER45" s="31"/>
      <c r="LES45" s="30"/>
      <c r="LET45" s="31"/>
      <c r="LEU45" s="30"/>
      <c r="LEV45" s="31"/>
      <c r="LEW45" s="30"/>
      <c r="LEX45" s="31"/>
      <c r="LEY45" s="30"/>
      <c r="LEZ45" s="31"/>
      <c r="LFA45" s="30"/>
      <c r="LFB45" s="31"/>
      <c r="LFC45" s="30"/>
      <c r="LFD45" s="31"/>
      <c r="LFE45" s="30"/>
      <c r="LFF45" s="31"/>
      <c r="LFG45" s="30"/>
      <c r="LFH45" s="31"/>
      <c r="LFI45" s="30"/>
      <c r="LFJ45" s="31"/>
      <c r="LFK45" s="30"/>
      <c r="LFL45" s="31"/>
      <c r="LFM45" s="30"/>
      <c r="LFN45" s="31"/>
      <c r="LFO45" s="30"/>
      <c r="LFP45" s="31"/>
      <c r="LFQ45" s="30"/>
      <c r="LFR45" s="31"/>
      <c r="LFS45" s="30"/>
      <c r="LFT45" s="31"/>
      <c r="LFU45" s="30"/>
      <c r="LFV45" s="31"/>
      <c r="LFW45" s="30"/>
      <c r="LFX45" s="31"/>
      <c r="LFY45" s="30"/>
      <c r="LFZ45" s="31"/>
      <c r="LGA45" s="30"/>
      <c r="LGB45" s="31"/>
      <c r="LGC45" s="30"/>
      <c r="LGD45" s="31"/>
      <c r="LGE45" s="30"/>
      <c r="LGF45" s="31"/>
      <c r="LGG45" s="30"/>
      <c r="LGH45" s="31"/>
      <c r="LGI45" s="30"/>
      <c r="LGJ45" s="31"/>
      <c r="LGK45" s="30"/>
      <c r="LGL45" s="31"/>
      <c r="LGM45" s="30"/>
      <c r="LGN45" s="31"/>
      <c r="LGO45" s="30"/>
      <c r="LGP45" s="31"/>
      <c r="LGQ45" s="30"/>
      <c r="LGR45" s="31"/>
      <c r="LGS45" s="30"/>
      <c r="LGT45" s="31"/>
      <c r="LGU45" s="30"/>
      <c r="LGV45" s="31"/>
      <c r="LGW45" s="30"/>
      <c r="LGX45" s="31"/>
      <c r="LGY45" s="30"/>
      <c r="LGZ45" s="31"/>
      <c r="LHA45" s="30"/>
      <c r="LHB45" s="31"/>
      <c r="LHC45" s="30"/>
      <c r="LHD45" s="31"/>
      <c r="LHE45" s="30"/>
      <c r="LHF45" s="31"/>
      <c r="LHG45" s="30"/>
      <c r="LHH45" s="31"/>
      <c r="LHI45" s="30"/>
      <c r="LHJ45" s="31"/>
      <c r="LHK45" s="30"/>
      <c r="LHL45" s="31"/>
      <c r="LHM45" s="30"/>
      <c r="LHN45" s="31"/>
      <c r="LHO45" s="30"/>
      <c r="LHP45" s="31"/>
      <c r="LHQ45" s="30"/>
      <c r="LHR45" s="31"/>
      <c r="LHS45" s="30"/>
      <c r="LHT45" s="31"/>
      <c r="LHU45" s="30"/>
      <c r="LHV45" s="31"/>
      <c r="LHW45" s="30"/>
      <c r="LHX45" s="31"/>
      <c r="LHY45" s="30"/>
      <c r="LHZ45" s="31"/>
      <c r="LIA45" s="30"/>
      <c r="LIB45" s="31"/>
      <c r="LIC45" s="30"/>
      <c r="LID45" s="31"/>
      <c r="LIE45" s="30"/>
      <c r="LIF45" s="31"/>
      <c r="LIG45" s="30"/>
      <c r="LIH45" s="31"/>
      <c r="LII45" s="30"/>
      <c r="LIJ45" s="31"/>
      <c r="LIK45" s="30"/>
      <c r="LIL45" s="31"/>
      <c r="LIM45" s="30"/>
      <c r="LIN45" s="31"/>
      <c r="LIO45" s="30"/>
      <c r="LIP45" s="31"/>
      <c r="LIQ45" s="30"/>
      <c r="LIR45" s="31"/>
      <c r="LIS45" s="30"/>
      <c r="LIT45" s="31"/>
      <c r="LIU45" s="30"/>
      <c r="LIV45" s="31"/>
      <c r="LIW45" s="30"/>
      <c r="LIX45" s="31"/>
      <c r="LIY45" s="30"/>
      <c r="LIZ45" s="31"/>
      <c r="LJA45" s="30"/>
      <c r="LJB45" s="31"/>
      <c r="LJC45" s="30"/>
      <c r="LJD45" s="31"/>
      <c r="LJE45" s="30"/>
      <c r="LJF45" s="31"/>
      <c r="LJG45" s="30"/>
      <c r="LJH45" s="31"/>
      <c r="LJI45" s="30"/>
      <c r="LJJ45" s="31"/>
      <c r="LJK45" s="30"/>
      <c r="LJL45" s="31"/>
      <c r="LJM45" s="30"/>
      <c r="LJN45" s="31"/>
      <c r="LJO45" s="30"/>
      <c r="LJP45" s="31"/>
      <c r="LJQ45" s="30"/>
      <c r="LJR45" s="31"/>
      <c r="LJS45" s="30"/>
      <c r="LJT45" s="31"/>
      <c r="LJU45" s="30"/>
      <c r="LJV45" s="31"/>
      <c r="LJW45" s="30"/>
      <c r="LJX45" s="31"/>
      <c r="LJY45" s="30"/>
      <c r="LJZ45" s="31"/>
      <c r="LKA45" s="30"/>
      <c r="LKB45" s="31"/>
      <c r="LKC45" s="30"/>
      <c r="LKD45" s="31"/>
      <c r="LKE45" s="30"/>
      <c r="LKF45" s="31"/>
      <c r="LKG45" s="30"/>
      <c r="LKH45" s="31"/>
      <c r="LKI45" s="30"/>
      <c r="LKJ45" s="31"/>
      <c r="LKK45" s="30"/>
      <c r="LKL45" s="31"/>
      <c r="LKM45" s="30"/>
      <c r="LKN45" s="31"/>
      <c r="LKO45" s="30"/>
      <c r="LKP45" s="31"/>
      <c r="LKQ45" s="30"/>
      <c r="LKR45" s="31"/>
      <c r="LKS45" s="30"/>
      <c r="LKT45" s="31"/>
      <c r="LKU45" s="30"/>
      <c r="LKV45" s="31"/>
      <c r="LKW45" s="30"/>
      <c r="LKX45" s="31"/>
      <c r="LKY45" s="30"/>
      <c r="LKZ45" s="31"/>
      <c r="LLA45" s="30"/>
      <c r="LLB45" s="31"/>
      <c r="LLC45" s="30"/>
      <c r="LLD45" s="31"/>
      <c r="LLE45" s="30"/>
      <c r="LLF45" s="31"/>
      <c r="LLG45" s="30"/>
      <c r="LLH45" s="31"/>
      <c r="LLI45" s="30"/>
      <c r="LLJ45" s="31"/>
      <c r="LLK45" s="30"/>
      <c r="LLL45" s="31"/>
      <c r="LLM45" s="30"/>
      <c r="LLN45" s="31"/>
      <c r="LLO45" s="30"/>
      <c r="LLP45" s="31"/>
      <c r="LLQ45" s="30"/>
      <c r="LLR45" s="31"/>
      <c r="LLS45" s="30"/>
      <c r="LLT45" s="31"/>
      <c r="LLU45" s="30"/>
      <c r="LLV45" s="31"/>
      <c r="LLW45" s="30"/>
      <c r="LLX45" s="31"/>
      <c r="LLY45" s="30"/>
      <c r="LLZ45" s="31"/>
      <c r="LMA45" s="30"/>
      <c r="LMB45" s="31"/>
      <c r="LMC45" s="30"/>
      <c r="LMD45" s="31"/>
      <c r="LME45" s="30"/>
      <c r="LMF45" s="31"/>
      <c r="LMG45" s="30"/>
      <c r="LMH45" s="31"/>
      <c r="LMI45" s="30"/>
      <c r="LMJ45" s="31"/>
      <c r="LMK45" s="30"/>
      <c r="LML45" s="31"/>
      <c r="LMM45" s="30"/>
      <c r="LMN45" s="31"/>
      <c r="LMO45" s="30"/>
      <c r="LMP45" s="31"/>
      <c r="LMQ45" s="30"/>
      <c r="LMR45" s="31"/>
      <c r="LMS45" s="30"/>
      <c r="LMT45" s="31"/>
      <c r="LMU45" s="30"/>
      <c r="LMV45" s="31"/>
      <c r="LMW45" s="30"/>
      <c r="LMX45" s="31"/>
      <c r="LMY45" s="30"/>
      <c r="LMZ45" s="31"/>
      <c r="LNA45" s="30"/>
      <c r="LNB45" s="31"/>
      <c r="LNC45" s="30"/>
      <c r="LND45" s="31"/>
      <c r="LNE45" s="30"/>
      <c r="LNF45" s="31"/>
      <c r="LNG45" s="30"/>
      <c r="LNH45" s="31"/>
      <c r="LNI45" s="30"/>
      <c r="LNJ45" s="31"/>
      <c r="LNK45" s="30"/>
      <c r="LNL45" s="31"/>
      <c r="LNM45" s="30"/>
      <c r="LNN45" s="31"/>
      <c r="LNO45" s="30"/>
      <c r="LNP45" s="31"/>
      <c r="LNQ45" s="30"/>
      <c r="LNR45" s="31"/>
      <c r="LNS45" s="30"/>
      <c r="LNT45" s="31"/>
      <c r="LNU45" s="30"/>
      <c r="LNV45" s="31"/>
      <c r="LNW45" s="30"/>
      <c r="LNX45" s="31"/>
      <c r="LNY45" s="30"/>
      <c r="LNZ45" s="31"/>
      <c r="LOA45" s="30"/>
      <c r="LOB45" s="31"/>
      <c r="LOC45" s="30"/>
      <c r="LOD45" s="31"/>
      <c r="LOE45" s="30"/>
      <c r="LOF45" s="31"/>
      <c r="LOG45" s="30"/>
      <c r="LOH45" s="31"/>
      <c r="LOI45" s="30"/>
      <c r="LOJ45" s="31"/>
      <c r="LOK45" s="30"/>
      <c r="LOL45" s="31"/>
      <c r="LOM45" s="30"/>
      <c r="LON45" s="31"/>
      <c r="LOO45" s="30"/>
      <c r="LOP45" s="31"/>
      <c r="LOQ45" s="30"/>
      <c r="LOR45" s="31"/>
      <c r="LOS45" s="30"/>
      <c r="LOT45" s="31"/>
      <c r="LOU45" s="30"/>
      <c r="LOV45" s="31"/>
      <c r="LOW45" s="30"/>
      <c r="LOX45" s="31"/>
      <c r="LOY45" s="30"/>
      <c r="LOZ45" s="31"/>
      <c r="LPA45" s="30"/>
      <c r="LPB45" s="31"/>
      <c r="LPC45" s="30"/>
      <c r="LPD45" s="31"/>
      <c r="LPE45" s="30"/>
      <c r="LPF45" s="31"/>
      <c r="LPG45" s="30"/>
      <c r="LPH45" s="31"/>
      <c r="LPI45" s="30"/>
      <c r="LPJ45" s="31"/>
      <c r="LPK45" s="30"/>
      <c r="LPL45" s="31"/>
      <c r="LPM45" s="30"/>
      <c r="LPN45" s="31"/>
      <c r="LPO45" s="30"/>
      <c r="LPP45" s="31"/>
      <c r="LPQ45" s="30"/>
      <c r="LPR45" s="31"/>
      <c r="LPS45" s="30"/>
      <c r="LPT45" s="31"/>
      <c r="LPU45" s="30"/>
      <c r="LPV45" s="31"/>
      <c r="LPW45" s="30"/>
      <c r="LPX45" s="31"/>
      <c r="LPY45" s="30"/>
      <c r="LPZ45" s="31"/>
      <c r="LQA45" s="30"/>
      <c r="LQB45" s="31"/>
      <c r="LQC45" s="30"/>
      <c r="LQD45" s="31"/>
      <c r="LQE45" s="30"/>
      <c r="LQF45" s="31"/>
      <c r="LQG45" s="30"/>
      <c r="LQH45" s="31"/>
      <c r="LQI45" s="30"/>
      <c r="LQJ45" s="31"/>
      <c r="LQK45" s="30"/>
      <c r="LQL45" s="31"/>
      <c r="LQM45" s="30"/>
      <c r="LQN45" s="31"/>
      <c r="LQO45" s="30"/>
      <c r="LQP45" s="31"/>
      <c r="LQQ45" s="30"/>
      <c r="LQR45" s="31"/>
      <c r="LQS45" s="30"/>
      <c r="LQT45" s="31"/>
      <c r="LQU45" s="30"/>
      <c r="LQV45" s="31"/>
      <c r="LQW45" s="30"/>
      <c r="LQX45" s="31"/>
      <c r="LQY45" s="30"/>
      <c r="LQZ45" s="31"/>
      <c r="LRA45" s="30"/>
      <c r="LRB45" s="31"/>
      <c r="LRC45" s="30"/>
      <c r="LRD45" s="31"/>
      <c r="LRE45" s="30"/>
      <c r="LRF45" s="31"/>
      <c r="LRG45" s="30"/>
      <c r="LRH45" s="31"/>
      <c r="LRI45" s="30"/>
      <c r="LRJ45" s="31"/>
      <c r="LRK45" s="30"/>
      <c r="LRL45" s="31"/>
      <c r="LRM45" s="30"/>
      <c r="LRN45" s="31"/>
      <c r="LRO45" s="30"/>
      <c r="LRP45" s="31"/>
      <c r="LRQ45" s="30"/>
      <c r="LRR45" s="31"/>
      <c r="LRS45" s="30"/>
      <c r="LRT45" s="31"/>
      <c r="LRU45" s="30"/>
      <c r="LRV45" s="31"/>
      <c r="LRW45" s="30"/>
      <c r="LRX45" s="31"/>
      <c r="LRY45" s="30"/>
      <c r="LRZ45" s="31"/>
      <c r="LSA45" s="30"/>
      <c r="LSB45" s="31"/>
      <c r="LSC45" s="30"/>
      <c r="LSD45" s="31"/>
      <c r="LSE45" s="30"/>
      <c r="LSF45" s="31"/>
      <c r="LSG45" s="30"/>
      <c r="LSH45" s="31"/>
      <c r="LSI45" s="30"/>
      <c r="LSJ45" s="31"/>
      <c r="LSK45" s="30"/>
      <c r="LSL45" s="31"/>
      <c r="LSM45" s="30"/>
      <c r="LSN45" s="31"/>
      <c r="LSO45" s="30"/>
      <c r="LSP45" s="31"/>
      <c r="LSQ45" s="30"/>
      <c r="LSR45" s="31"/>
      <c r="LSS45" s="30"/>
      <c r="LST45" s="31"/>
      <c r="LSU45" s="30"/>
      <c r="LSV45" s="31"/>
      <c r="LSW45" s="30"/>
      <c r="LSX45" s="31"/>
      <c r="LSY45" s="30"/>
      <c r="LSZ45" s="31"/>
      <c r="LTA45" s="30"/>
      <c r="LTB45" s="31"/>
      <c r="LTC45" s="30"/>
      <c r="LTD45" s="31"/>
      <c r="LTE45" s="30"/>
      <c r="LTF45" s="31"/>
      <c r="LTG45" s="30"/>
      <c r="LTH45" s="31"/>
      <c r="LTI45" s="30"/>
      <c r="LTJ45" s="31"/>
      <c r="LTK45" s="30"/>
      <c r="LTL45" s="31"/>
      <c r="LTM45" s="30"/>
      <c r="LTN45" s="31"/>
      <c r="LTO45" s="30"/>
      <c r="LTP45" s="31"/>
      <c r="LTQ45" s="30"/>
      <c r="LTR45" s="31"/>
      <c r="LTS45" s="30"/>
      <c r="LTT45" s="31"/>
      <c r="LTU45" s="30"/>
      <c r="LTV45" s="31"/>
      <c r="LTW45" s="30"/>
      <c r="LTX45" s="31"/>
      <c r="LTY45" s="30"/>
      <c r="LTZ45" s="31"/>
      <c r="LUA45" s="30"/>
      <c r="LUB45" s="31"/>
      <c r="LUC45" s="30"/>
      <c r="LUD45" s="31"/>
      <c r="LUE45" s="30"/>
      <c r="LUF45" s="31"/>
      <c r="LUG45" s="30"/>
      <c r="LUH45" s="31"/>
      <c r="LUI45" s="30"/>
      <c r="LUJ45" s="31"/>
      <c r="LUK45" s="30"/>
      <c r="LUL45" s="31"/>
      <c r="LUM45" s="30"/>
      <c r="LUN45" s="31"/>
      <c r="LUO45" s="30"/>
      <c r="LUP45" s="31"/>
      <c r="LUQ45" s="30"/>
      <c r="LUR45" s="31"/>
      <c r="LUS45" s="30"/>
      <c r="LUT45" s="31"/>
      <c r="LUU45" s="30"/>
      <c r="LUV45" s="31"/>
      <c r="LUW45" s="30"/>
      <c r="LUX45" s="31"/>
      <c r="LUY45" s="30"/>
      <c r="LUZ45" s="31"/>
      <c r="LVA45" s="30"/>
      <c r="LVB45" s="31"/>
      <c r="LVC45" s="30"/>
      <c r="LVD45" s="31"/>
      <c r="LVE45" s="30"/>
      <c r="LVF45" s="31"/>
      <c r="LVG45" s="30"/>
      <c r="LVH45" s="31"/>
      <c r="LVI45" s="30"/>
      <c r="LVJ45" s="31"/>
      <c r="LVK45" s="30"/>
      <c r="LVL45" s="31"/>
      <c r="LVM45" s="30"/>
      <c r="LVN45" s="31"/>
      <c r="LVO45" s="30"/>
      <c r="LVP45" s="31"/>
      <c r="LVQ45" s="30"/>
      <c r="LVR45" s="31"/>
      <c r="LVS45" s="30"/>
      <c r="LVT45" s="31"/>
      <c r="LVU45" s="30"/>
      <c r="LVV45" s="31"/>
      <c r="LVW45" s="30"/>
      <c r="LVX45" s="31"/>
      <c r="LVY45" s="30"/>
      <c r="LVZ45" s="31"/>
      <c r="LWA45" s="30"/>
      <c r="LWB45" s="31"/>
      <c r="LWC45" s="30"/>
      <c r="LWD45" s="31"/>
      <c r="LWE45" s="30"/>
      <c r="LWF45" s="31"/>
      <c r="LWG45" s="30"/>
      <c r="LWH45" s="31"/>
      <c r="LWI45" s="30"/>
      <c r="LWJ45" s="31"/>
      <c r="LWK45" s="30"/>
      <c r="LWL45" s="31"/>
      <c r="LWM45" s="30"/>
      <c r="LWN45" s="31"/>
      <c r="LWO45" s="30"/>
      <c r="LWP45" s="31"/>
      <c r="LWQ45" s="30"/>
      <c r="LWR45" s="31"/>
      <c r="LWS45" s="30"/>
      <c r="LWT45" s="31"/>
      <c r="LWU45" s="30"/>
      <c r="LWV45" s="31"/>
      <c r="LWW45" s="30"/>
      <c r="LWX45" s="31"/>
      <c r="LWY45" s="30"/>
      <c r="LWZ45" s="31"/>
      <c r="LXA45" s="30"/>
      <c r="LXB45" s="31"/>
      <c r="LXC45" s="30"/>
      <c r="LXD45" s="31"/>
      <c r="LXE45" s="30"/>
      <c r="LXF45" s="31"/>
      <c r="LXG45" s="30"/>
      <c r="LXH45" s="31"/>
      <c r="LXI45" s="30"/>
      <c r="LXJ45" s="31"/>
      <c r="LXK45" s="30"/>
      <c r="LXL45" s="31"/>
      <c r="LXM45" s="30"/>
      <c r="LXN45" s="31"/>
      <c r="LXO45" s="30"/>
      <c r="LXP45" s="31"/>
      <c r="LXQ45" s="30"/>
      <c r="LXR45" s="31"/>
      <c r="LXS45" s="30"/>
      <c r="LXT45" s="31"/>
      <c r="LXU45" s="30"/>
      <c r="LXV45" s="31"/>
      <c r="LXW45" s="30"/>
      <c r="LXX45" s="31"/>
      <c r="LXY45" s="30"/>
      <c r="LXZ45" s="31"/>
      <c r="LYA45" s="30"/>
      <c r="LYB45" s="31"/>
      <c r="LYC45" s="30"/>
      <c r="LYD45" s="31"/>
      <c r="LYE45" s="30"/>
      <c r="LYF45" s="31"/>
      <c r="LYG45" s="30"/>
      <c r="LYH45" s="31"/>
      <c r="LYI45" s="30"/>
      <c r="LYJ45" s="31"/>
      <c r="LYK45" s="30"/>
      <c r="LYL45" s="31"/>
      <c r="LYM45" s="30"/>
      <c r="LYN45" s="31"/>
      <c r="LYO45" s="30"/>
      <c r="LYP45" s="31"/>
      <c r="LYQ45" s="30"/>
      <c r="LYR45" s="31"/>
      <c r="LYS45" s="30"/>
      <c r="LYT45" s="31"/>
      <c r="LYU45" s="30"/>
      <c r="LYV45" s="31"/>
      <c r="LYW45" s="30"/>
      <c r="LYX45" s="31"/>
      <c r="LYY45" s="30"/>
      <c r="LYZ45" s="31"/>
      <c r="LZA45" s="30"/>
      <c r="LZB45" s="31"/>
      <c r="LZC45" s="30"/>
      <c r="LZD45" s="31"/>
      <c r="LZE45" s="30"/>
      <c r="LZF45" s="31"/>
      <c r="LZG45" s="30"/>
      <c r="LZH45" s="31"/>
      <c r="LZI45" s="30"/>
      <c r="LZJ45" s="31"/>
      <c r="LZK45" s="30"/>
      <c r="LZL45" s="31"/>
      <c r="LZM45" s="30"/>
      <c r="LZN45" s="31"/>
      <c r="LZO45" s="30"/>
      <c r="LZP45" s="31"/>
      <c r="LZQ45" s="30"/>
      <c r="LZR45" s="31"/>
      <c r="LZS45" s="30"/>
      <c r="LZT45" s="31"/>
      <c r="LZU45" s="30"/>
      <c r="LZV45" s="31"/>
      <c r="LZW45" s="30"/>
      <c r="LZX45" s="31"/>
      <c r="LZY45" s="30"/>
      <c r="LZZ45" s="31"/>
      <c r="MAA45" s="30"/>
      <c r="MAB45" s="31"/>
      <c r="MAC45" s="30"/>
      <c r="MAD45" s="31"/>
      <c r="MAE45" s="30"/>
      <c r="MAF45" s="31"/>
      <c r="MAG45" s="30"/>
      <c r="MAH45" s="31"/>
      <c r="MAI45" s="30"/>
      <c r="MAJ45" s="31"/>
      <c r="MAK45" s="30"/>
      <c r="MAL45" s="31"/>
      <c r="MAM45" s="30"/>
      <c r="MAN45" s="31"/>
      <c r="MAO45" s="30"/>
      <c r="MAP45" s="31"/>
      <c r="MAQ45" s="30"/>
      <c r="MAR45" s="31"/>
      <c r="MAS45" s="30"/>
      <c r="MAT45" s="31"/>
      <c r="MAU45" s="30"/>
      <c r="MAV45" s="31"/>
      <c r="MAW45" s="30"/>
      <c r="MAX45" s="31"/>
      <c r="MAY45" s="30"/>
      <c r="MAZ45" s="31"/>
      <c r="MBA45" s="30"/>
      <c r="MBB45" s="31"/>
      <c r="MBC45" s="30"/>
      <c r="MBD45" s="31"/>
      <c r="MBE45" s="30"/>
      <c r="MBF45" s="31"/>
      <c r="MBG45" s="30"/>
      <c r="MBH45" s="31"/>
      <c r="MBI45" s="30"/>
      <c r="MBJ45" s="31"/>
      <c r="MBK45" s="30"/>
      <c r="MBL45" s="31"/>
      <c r="MBM45" s="30"/>
      <c r="MBN45" s="31"/>
      <c r="MBO45" s="30"/>
      <c r="MBP45" s="31"/>
      <c r="MBQ45" s="30"/>
      <c r="MBR45" s="31"/>
      <c r="MBS45" s="30"/>
      <c r="MBT45" s="31"/>
      <c r="MBU45" s="30"/>
      <c r="MBV45" s="31"/>
      <c r="MBW45" s="30"/>
      <c r="MBX45" s="31"/>
      <c r="MBY45" s="30"/>
      <c r="MBZ45" s="31"/>
      <c r="MCA45" s="30"/>
      <c r="MCB45" s="31"/>
      <c r="MCC45" s="30"/>
      <c r="MCD45" s="31"/>
      <c r="MCE45" s="30"/>
      <c r="MCF45" s="31"/>
      <c r="MCG45" s="30"/>
      <c r="MCH45" s="31"/>
      <c r="MCI45" s="30"/>
      <c r="MCJ45" s="31"/>
      <c r="MCK45" s="30"/>
      <c r="MCL45" s="31"/>
      <c r="MCM45" s="30"/>
      <c r="MCN45" s="31"/>
      <c r="MCO45" s="30"/>
      <c r="MCP45" s="31"/>
      <c r="MCQ45" s="30"/>
      <c r="MCR45" s="31"/>
      <c r="MCS45" s="30"/>
      <c r="MCT45" s="31"/>
      <c r="MCU45" s="30"/>
      <c r="MCV45" s="31"/>
      <c r="MCW45" s="30"/>
      <c r="MCX45" s="31"/>
      <c r="MCY45" s="30"/>
      <c r="MCZ45" s="31"/>
      <c r="MDA45" s="30"/>
      <c r="MDB45" s="31"/>
      <c r="MDC45" s="30"/>
      <c r="MDD45" s="31"/>
      <c r="MDE45" s="30"/>
      <c r="MDF45" s="31"/>
      <c r="MDG45" s="30"/>
      <c r="MDH45" s="31"/>
      <c r="MDI45" s="30"/>
      <c r="MDJ45" s="31"/>
      <c r="MDK45" s="30"/>
      <c r="MDL45" s="31"/>
      <c r="MDM45" s="30"/>
      <c r="MDN45" s="31"/>
      <c r="MDO45" s="30"/>
      <c r="MDP45" s="31"/>
      <c r="MDQ45" s="30"/>
      <c r="MDR45" s="31"/>
      <c r="MDS45" s="30"/>
      <c r="MDT45" s="31"/>
      <c r="MDU45" s="30"/>
      <c r="MDV45" s="31"/>
      <c r="MDW45" s="30"/>
      <c r="MDX45" s="31"/>
      <c r="MDY45" s="30"/>
      <c r="MDZ45" s="31"/>
      <c r="MEA45" s="30"/>
      <c r="MEB45" s="31"/>
      <c r="MEC45" s="30"/>
      <c r="MED45" s="31"/>
      <c r="MEE45" s="30"/>
      <c r="MEF45" s="31"/>
      <c r="MEG45" s="30"/>
      <c r="MEH45" s="31"/>
      <c r="MEI45" s="30"/>
      <c r="MEJ45" s="31"/>
      <c r="MEK45" s="30"/>
      <c r="MEL45" s="31"/>
      <c r="MEM45" s="30"/>
      <c r="MEN45" s="31"/>
      <c r="MEO45" s="30"/>
      <c r="MEP45" s="31"/>
      <c r="MEQ45" s="30"/>
      <c r="MER45" s="31"/>
      <c r="MES45" s="30"/>
      <c r="MET45" s="31"/>
      <c r="MEU45" s="30"/>
      <c r="MEV45" s="31"/>
      <c r="MEW45" s="30"/>
      <c r="MEX45" s="31"/>
      <c r="MEY45" s="30"/>
      <c r="MEZ45" s="31"/>
      <c r="MFA45" s="30"/>
      <c r="MFB45" s="31"/>
      <c r="MFC45" s="30"/>
      <c r="MFD45" s="31"/>
      <c r="MFE45" s="30"/>
      <c r="MFF45" s="31"/>
      <c r="MFG45" s="30"/>
      <c r="MFH45" s="31"/>
      <c r="MFI45" s="30"/>
      <c r="MFJ45" s="31"/>
      <c r="MFK45" s="30"/>
      <c r="MFL45" s="31"/>
      <c r="MFM45" s="30"/>
      <c r="MFN45" s="31"/>
      <c r="MFO45" s="30"/>
      <c r="MFP45" s="31"/>
      <c r="MFQ45" s="30"/>
      <c r="MFR45" s="31"/>
      <c r="MFS45" s="30"/>
      <c r="MFT45" s="31"/>
      <c r="MFU45" s="30"/>
      <c r="MFV45" s="31"/>
      <c r="MFW45" s="30"/>
      <c r="MFX45" s="31"/>
      <c r="MFY45" s="30"/>
      <c r="MFZ45" s="31"/>
      <c r="MGA45" s="30"/>
      <c r="MGB45" s="31"/>
      <c r="MGC45" s="30"/>
      <c r="MGD45" s="31"/>
      <c r="MGE45" s="30"/>
      <c r="MGF45" s="31"/>
      <c r="MGG45" s="30"/>
      <c r="MGH45" s="31"/>
      <c r="MGI45" s="30"/>
      <c r="MGJ45" s="31"/>
      <c r="MGK45" s="30"/>
      <c r="MGL45" s="31"/>
      <c r="MGM45" s="30"/>
      <c r="MGN45" s="31"/>
      <c r="MGO45" s="30"/>
      <c r="MGP45" s="31"/>
      <c r="MGQ45" s="30"/>
      <c r="MGR45" s="31"/>
      <c r="MGS45" s="30"/>
      <c r="MGT45" s="31"/>
      <c r="MGU45" s="30"/>
      <c r="MGV45" s="31"/>
      <c r="MGW45" s="30"/>
      <c r="MGX45" s="31"/>
      <c r="MGY45" s="30"/>
      <c r="MGZ45" s="31"/>
      <c r="MHA45" s="30"/>
      <c r="MHB45" s="31"/>
      <c r="MHC45" s="30"/>
      <c r="MHD45" s="31"/>
      <c r="MHE45" s="30"/>
      <c r="MHF45" s="31"/>
      <c r="MHG45" s="30"/>
      <c r="MHH45" s="31"/>
      <c r="MHI45" s="30"/>
      <c r="MHJ45" s="31"/>
      <c r="MHK45" s="30"/>
      <c r="MHL45" s="31"/>
      <c r="MHM45" s="30"/>
      <c r="MHN45" s="31"/>
      <c r="MHO45" s="30"/>
      <c r="MHP45" s="31"/>
      <c r="MHQ45" s="30"/>
      <c r="MHR45" s="31"/>
      <c r="MHS45" s="30"/>
      <c r="MHT45" s="31"/>
      <c r="MHU45" s="30"/>
      <c r="MHV45" s="31"/>
      <c r="MHW45" s="30"/>
      <c r="MHX45" s="31"/>
      <c r="MHY45" s="30"/>
      <c r="MHZ45" s="31"/>
      <c r="MIA45" s="30"/>
      <c r="MIB45" s="31"/>
      <c r="MIC45" s="30"/>
      <c r="MID45" s="31"/>
      <c r="MIE45" s="30"/>
      <c r="MIF45" s="31"/>
      <c r="MIG45" s="30"/>
      <c r="MIH45" s="31"/>
      <c r="MII45" s="30"/>
      <c r="MIJ45" s="31"/>
      <c r="MIK45" s="30"/>
      <c r="MIL45" s="31"/>
      <c r="MIM45" s="30"/>
      <c r="MIN45" s="31"/>
      <c r="MIO45" s="30"/>
      <c r="MIP45" s="31"/>
      <c r="MIQ45" s="30"/>
      <c r="MIR45" s="31"/>
      <c r="MIS45" s="30"/>
      <c r="MIT45" s="31"/>
      <c r="MIU45" s="30"/>
      <c r="MIV45" s="31"/>
      <c r="MIW45" s="30"/>
      <c r="MIX45" s="31"/>
      <c r="MIY45" s="30"/>
      <c r="MIZ45" s="31"/>
      <c r="MJA45" s="30"/>
      <c r="MJB45" s="31"/>
      <c r="MJC45" s="30"/>
      <c r="MJD45" s="31"/>
      <c r="MJE45" s="30"/>
      <c r="MJF45" s="31"/>
      <c r="MJG45" s="30"/>
      <c r="MJH45" s="31"/>
      <c r="MJI45" s="30"/>
      <c r="MJJ45" s="31"/>
      <c r="MJK45" s="30"/>
      <c r="MJL45" s="31"/>
      <c r="MJM45" s="30"/>
      <c r="MJN45" s="31"/>
      <c r="MJO45" s="30"/>
      <c r="MJP45" s="31"/>
      <c r="MJQ45" s="30"/>
      <c r="MJR45" s="31"/>
      <c r="MJS45" s="30"/>
      <c r="MJT45" s="31"/>
      <c r="MJU45" s="30"/>
      <c r="MJV45" s="31"/>
      <c r="MJW45" s="30"/>
      <c r="MJX45" s="31"/>
      <c r="MJY45" s="30"/>
      <c r="MJZ45" s="31"/>
      <c r="MKA45" s="30"/>
      <c r="MKB45" s="31"/>
      <c r="MKC45" s="30"/>
      <c r="MKD45" s="31"/>
      <c r="MKE45" s="30"/>
      <c r="MKF45" s="31"/>
      <c r="MKG45" s="30"/>
      <c r="MKH45" s="31"/>
      <c r="MKI45" s="30"/>
      <c r="MKJ45" s="31"/>
      <c r="MKK45" s="30"/>
      <c r="MKL45" s="31"/>
      <c r="MKM45" s="30"/>
      <c r="MKN45" s="31"/>
      <c r="MKO45" s="30"/>
      <c r="MKP45" s="31"/>
      <c r="MKQ45" s="30"/>
      <c r="MKR45" s="31"/>
      <c r="MKS45" s="30"/>
      <c r="MKT45" s="31"/>
      <c r="MKU45" s="30"/>
      <c r="MKV45" s="31"/>
      <c r="MKW45" s="30"/>
      <c r="MKX45" s="31"/>
      <c r="MKY45" s="30"/>
      <c r="MKZ45" s="31"/>
      <c r="MLA45" s="30"/>
      <c r="MLB45" s="31"/>
      <c r="MLC45" s="30"/>
      <c r="MLD45" s="31"/>
      <c r="MLE45" s="30"/>
      <c r="MLF45" s="31"/>
      <c r="MLG45" s="30"/>
      <c r="MLH45" s="31"/>
      <c r="MLI45" s="30"/>
      <c r="MLJ45" s="31"/>
      <c r="MLK45" s="30"/>
      <c r="MLL45" s="31"/>
      <c r="MLM45" s="30"/>
      <c r="MLN45" s="31"/>
      <c r="MLO45" s="30"/>
      <c r="MLP45" s="31"/>
      <c r="MLQ45" s="30"/>
      <c r="MLR45" s="31"/>
      <c r="MLS45" s="30"/>
      <c r="MLT45" s="31"/>
      <c r="MLU45" s="30"/>
      <c r="MLV45" s="31"/>
      <c r="MLW45" s="30"/>
      <c r="MLX45" s="31"/>
      <c r="MLY45" s="30"/>
      <c r="MLZ45" s="31"/>
      <c r="MMA45" s="30"/>
      <c r="MMB45" s="31"/>
      <c r="MMC45" s="30"/>
      <c r="MMD45" s="31"/>
      <c r="MME45" s="30"/>
      <c r="MMF45" s="31"/>
      <c r="MMG45" s="30"/>
      <c r="MMH45" s="31"/>
      <c r="MMI45" s="30"/>
      <c r="MMJ45" s="31"/>
      <c r="MMK45" s="30"/>
      <c r="MML45" s="31"/>
      <c r="MMM45" s="30"/>
      <c r="MMN45" s="31"/>
      <c r="MMO45" s="30"/>
      <c r="MMP45" s="31"/>
      <c r="MMQ45" s="30"/>
      <c r="MMR45" s="31"/>
      <c r="MMS45" s="30"/>
      <c r="MMT45" s="31"/>
      <c r="MMU45" s="30"/>
      <c r="MMV45" s="31"/>
      <c r="MMW45" s="30"/>
      <c r="MMX45" s="31"/>
      <c r="MMY45" s="30"/>
      <c r="MMZ45" s="31"/>
      <c r="MNA45" s="30"/>
      <c r="MNB45" s="31"/>
      <c r="MNC45" s="30"/>
      <c r="MND45" s="31"/>
      <c r="MNE45" s="30"/>
      <c r="MNF45" s="31"/>
      <c r="MNG45" s="30"/>
      <c r="MNH45" s="31"/>
      <c r="MNI45" s="30"/>
      <c r="MNJ45" s="31"/>
      <c r="MNK45" s="30"/>
      <c r="MNL45" s="31"/>
      <c r="MNM45" s="30"/>
      <c r="MNN45" s="31"/>
      <c r="MNO45" s="30"/>
      <c r="MNP45" s="31"/>
      <c r="MNQ45" s="30"/>
      <c r="MNR45" s="31"/>
      <c r="MNS45" s="30"/>
      <c r="MNT45" s="31"/>
      <c r="MNU45" s="30"/>
      <c r="MNV45" s="31"/>
      <c r="MNW45" s="30"/>
      <c r="MNX45" s="31"/>
      <c r="MNY45" s="30"/>
      <c r="MNZ45" s="31"/>
      <c r="MOA45" s="30"/>
      <c r="MOB45" s="31"/>
      <c r="MOC45" s="30"/>
      <c r="MOD45" s="31"/>
      <c r="MOE45" s="30"/>
      <c r="MOF45" s="31"/>
      <c r="MOG45" s="30"/>
      <c r="MOH45" s="31"/>
      <c r="MOI45" s="30"/>
      <c r="MOJ45" s="31"/>
      <c r="MOK45" s="30"/>
      <c r="MOL45" s="31"/>
      <c r="MOM45" s="30"/>
      <c r="MON45" s="31"/>
      <c r="MOO45" s="30"/>
      <c r="MOP45" s="31"/>
      <c r="MOQ45" s="30"/>
      <c r="MOR45" s="31"/>
      <c r="MOS45" s="30"/>
      <c r="MOT45" s="31"/>
      <c r="MOU45" s="30"/>
      <c r="MOV45" s="31"/>
      <c r="MOW45" s="30"/>
      <c r="MOX45" s="31"/>
      <c r="MOY45" s="30"/>
      <c r="MOZ45" s="31"/>
      <c r="MPA45" s="30"/>
      <c r="MPB45" s="31"/>
      <c r="MPC45" s="30"/>
      <c r="MPD45" s="31"/>
      <c r="MPE45" s="30"/>
      <c r="MPF45" s="31"/>
      <c r="MPG45" s="30"/>
      <c r="MPH45" s="31"/>
      <c r="MPI45" s="30"/>
      <c r="MPJ45" s="31"/>
      <c r="MPK45" s="30"/>
      <c r="MPL45" s="31"/>
      <c r="MPM45" s="30"/>
      <c r="MPN45" s="31"/>
      <c r="MPO45" s="30"/>
      <c r="MPP45" s="31"/>
      <c r="MPQ45" s="30"/>
      <c r="MPR45" s="31"/>
      <c r="MPS45" s="30"/>
      <c r="MPT45" s="31"/>
      <c r="MPU45" s="30"/>
      <c r="MPV45" s="31"/>
      <c r="MPW45" s="30"/>
      <c r="MPX45" s="31"/>
      <c r="MPY45" s="30"/>
      <c r="MPZ45" s="31"/>
      <c r="MQA45" s="30"/>
      <c r="MQB45" s="31"/>
      <c r="MQC45" s="30"/>
      <c r="MQD45" s="31"/>
      <c r="MQE45" s="30"/>
      <c r="MQF45" s="31"/>
      <c r="MQG45" s="30"/>
      <c r="MQH45" s="31"/>
      <c r="MQI45" s="30"/>
      <c r="MQJ45" s="31"/>
      <c r="MQK45" s="30"/>
      <c r="MQL45" s="31"/>
      <c r="MQM45" s="30"/>
      <c r="MQN45" s="31"/>
      <c r="MQO45" s="30"/>
      <c r="MQP45" s="31"/>
      <c r="MQQ45" s="30"/>
      <c r="MQR45" s="31"/>
      <c r="MQS45" s="30"/>
      <c r="MQT45" s="31"/>
      <c r="MQU45" s="30"/>
      <c r="MQV45" s="31"/>
      <c r="MQW45" s="30"/>
      <c r="MQX45" s="31"/>
      <c r="MQY45" s="30"/>
      <c r="MQZ45" s="31"/>
      <c r="MRA45" s="30"/>
      <c r="MRB45" s="31"/>
      <c r="MRC45" s="30"/>
      <c r="MRD45" s="31"/>
      <c r="MRE45" s="30"/>
      <c r="MRF45" s="31"/>
      <c r="MRG45" s="30"/>
      <c r="MRH45" s="31"/>
      <c r="MRI45" s="30"/>
      <c r="MRJ45" s="31"/>
      <c r="MRK45" s="30"/>
      <c r="MRL45" s="31"/>
      <c r="MRM45" s="30"/>
      <c r="MRN45" s="31"/>
      <c r="MRO45" s="30"/>
      <c r="MRP45" s="31"/>
      <c r="MRQ45" s="30"/>
      <c r="MRR45" s="31"/>
      <c r="MRS45" s="30"/>
      <c r="MRT45" s="31"/>
      <c r="MRU45" s="30"/>
      <c r="MRV45" s="31"/>
      <c r="MRW45" s="30"/>
      <c r="MRX45" s="31"/>
      <c r="MRY45" s="30"/>
      <c r="MRZ45" s="31"/>
      <c r="MSA45" s="30"/>
      <c r="MSB45" s="31"/>
      <c r="MSC45" s="30"/>
      <c r="MSD45" s="31"/>
      <c r="MSE45" s="30"/>
      <c r="MSF45" s="31"/>
      <c r="MSG45" s="30"/>
      <c r="MSH45" s="31"/>
      <c r="MSI45" s="30"/>
      <c r="MSJ45" s="31"/>
      <c r="MSK45" s="30"/>
      <c r="MSL45" s="31"/>
      <c r="MSM45" s="30"/>
      <c r="MSN45" s="31"/>
      <c r="MSO45" s="30"/>
      <c r="MSP45" s="31"/>
      <c r="MSQ45" s="30"/>
      <c r="MSR45" s="31"/>
      <c r="MSS45" s="30"/>
      <c r="MST45" s="31"/>
      <c r="MSU45" s="30"/>
      <c r="MSV45" s="31"/>
      <c r="MSW45" s="30"/>
      <c r="MSX45" s="31"/>
      <c r="MSY45" s="30"/>
      <c r="MSZ45" s="31"/>
      <c r="MTA45" s="30"/>
      <c r="MTB45" s="31"/>
      <c r="MTC45" s="30"/>
      <c r="MTD45" s="31"/>
      <c r="MTE45" s="30"/>
      <c r="MTF45" s="31"/>
      <c r="MTG45" s="30"/>
      <c r="MTH45" s="31"/>
      <c r="MTI45" s="30"/>
      <c r="MTJ45" s="31"/>
      <c r="MTK45" s="30"/>
      <c r="MTL45" s="31"/>
      <c r="MTM45" s="30"/>
      <c r="MTN45" s="31"/>
      <c r="MTO45" s="30"/>
      <c r="MTP45" s="31"/>
      <c r="MTQ45" s="30"/>
      <c r="MTR45" s="31"/>
      <c r="MTS45" s="30"/>
      <c r="MTT45" s="31"/>
      <c r="MTU45" s="30"/>
      <c r="MTV45" s="31"/>
      <c r="MTW45" s="30"/>
      <c r="MTX45" s="31"/>
      <c r="MTY45" s="30"/>
      <c r="MTZ45" s="31"/>
      <c r="MUA45" s="30"/>
      <c r="MUB45" s="31"/>
      <c r="MUC45" s="30"/>
      <c r="MUD45" s="31"/>
      <c r="MUE45" s="30"/>
      <c r="MUF45" s="31"/>
      <c r="MUG45" s="30"/>
      <c r="MUH45" s="31"/>
      <c r="MUI45" s="30"/>
      <c r="MUJ45" s="31"/>
      <c r="MUK45" s="30"/>
      <c r="MUL45" s="31"/>
      <c r="MUM45" s="30"/>
      <c r="MUN45" s="31"/>
      <c r="MUO45" s="30"/>
      <c r="MUP45" s="31"/>
      <c r="MUQ45" s="30"/>
      <c r="MUR45" s="31"/>
      <c r="MUS45" s="30"/>
      <c r="MUT45" s="31"/>
      <c r="MUU45" s="30"/>
      <c r="MUV45" s="31"/>
      <c r="MUW45" s="30"/>
      <c r="MUX45" s="31"/>
      <c r="MUY45" s="30"/>
      <c r="MUZ45" s="31"/>
      <c r="MVA45" s="30"/>
      <c r="MVB45" s="31"/>
      <c r="MVC45" s="30"/>
      <c r="MVD45" s="31"/>
      <c r="MVE45" s="30"/>
      <c r="MVF45" s="31"/>
      <c r="MVG45" s="30"/>
      <c r="MVH45" s="31"/>
      <c r="MVI45" s="30"/>
      <c r="MVJ45" s="31"/>
      <c r="MVK45" s="30"/>
      <c r="MVL45" s="31"/>
      <c r="MVM45" s="30"/>
      <c r="MVN45" s="31"/>
      <c r="MVO45" s="30"/>
      <c r="MVP45" s="31"/>
      <c r="MVQ45" s="30"/>
      <c r="MVR45" s="31"/>
      <c r="MVS45" s="30"/>
      <c r="MVT45" s="31"/>
      <c r="MVU45" s="30"/>
      <c r="MVV45" s="31"/>
      <c r="MVW45" s="30"/>
      <c r="MVX45" s="31"/>
      <c r="MVY45" s="30"/>
      <c r="MVZ45" s="31"/>
      <c r="MWA45" s="30"/>
      <c r="MWB45" s="31"/>
      <c r="MWC45" s="30"/>
      <c r="MWD45" s="31"/>
      <c r="MWE45" s="30"/>
      <c r="MWF45" s="31"/>
      <c r="MWG45" s="30"/>
      <c r="MWH45" s="31"/>
      <c r="MWI45" s="30"/>
      <c r="MWJ45" s="31"/>
      <c r="MWK45" s="30"/>
      <c r="MWL45" s="31"/>
      <c r="MWM45" s="30"/>
      <c r="MWN45" s="31"/>
      <c r="MWO45" s="30"/>
      <c r="MWP45" s="31"/>
      <c r="MWQ45" s="30"/>
      <c r="MWR45" s="31"/>
      <c r="MWS45" s="30"/>
      <c r="MWT45" s="31"/>
      <c r="MWU45" s="30"/>
      <c r="MWV45" s="31"/>
      <c r="MWW45" s="30"/>
      <c r="MWX45" s="31"/>
      <c r="MWY45" s="30"/>
      <c r="MWZ45" s="31"/>
      <c r="MXA45" s="30"/>
      <c r="MXB45" s="31"/>
      <c r="MXC45" s="30"/>
      <c r="MXD45" s="31"/>
      <c r="MXE45" s="30"/>
      <c r="MXF45" s="31"/>
      <c r="MXG45" s="30"/>
      <c r="MXH45" s="31"/>
      <c r="MXI45" s="30"/>
      <c r="MXJ45" s="31"/>
      <c r="MXK45" s="30"/>
      <c r="MXL45" s="31"/>
      <c r="MXM45" s="30"/>
      <c r="MXN45" s="31"/>
      <c r="MXO45" s="30"/>
      <c r="MXP45" s="31"/>
      <c r="MXQ45" s="30"/>
      <c r="MXR45" s="31"/>
      <c r="MXS45" s="30"/>
      <c r="MXT45" s="31"/>
      <c r="MXU45" s="30"/>
      <c r="MXV45" s="31"/>
      <c r="MXW45" s="30"/>
      <c r="MXX45" s="31"/>
      <c r="MXY45" s="30"/>
      <c r="MXZ45" s="31"/>
      <c r="MYA45" s="30"/>
      <c r="MYB45" s="31"/>
      <c r="MYC45" s="30"/>
      <c r="MYD45" s="31"/>
      <c r="MYE45" s="30"/>
      <c r="MYF45" s="31"/>
      <c r="MYG45" s="30"/>
      <c r="MYH45" s="31"/>
      <c r="MYI45" s="30"/>
      <c r="MYJ45" s="31"/>
      <c r="MYK45" s="30"/>
      <c r="MYL45" s="31"/>
      <c r="MYM45" s="30"/>
      <c r="MYN45" s="31"/>
      <c r="MYO45" s="30"/>
      <c r="MYP45" s="31"/>
      <c r="MYQ45" s="30"/>
      <c r="MYR45" s="31"/>
      <c r="MYS45" s="30"/>
      <c r="MYT45" s="31"/>
      <c r="MYU45" s="30"/>
      <c r="MYV45" s="31"/>
      <c r="MYW45" s="30"/>
      <c r="MYX45" s="31"/>
      <c r="MYY45" s="30"/>
      <c r="MYZ45" s="31"/>
      <c r="MZA45" s="30"/>
      <c r="MZB45" s="31"/>
      <c r="MZC45" s="30"/>
      <c r="MZD45" s="31"/>
      <c r="MZE45" s="30"/>
      <c r="MZF45" s="31"/>
      <c r="MZG45" s="30"/>
      <c r="MZH45" s="31"/>
      <c r="MZI45" s="30"/>
      <c r="MZJ45" s="31"/>
      <c r="MZK45" s="30"/>
      <c r="MZL45" s="31"/>
      <c r="MZM45" s="30"/>
      <c r="MZN45" s="31"/>
      <c r="MZO45" s="30"/>
      <c r="MZP45" s="31"/>
      <c r="MZQ45" s="30"/>
      <c r="MZR45" s="31"/>
      <c r="MZS45" s="30"/>
      <c r="MZT45" s="31"/>
      <c r="MZU45" s="30"/>
      <c r="MZV45" s="31"/>
      <c r="MZW45" s="30"/>
      <c r="MZX45" s="31"/>
      <c r="MZY45" s="30"/>
      <c r="MZZ45" s="31"/>
      <c r="NAA45" s="30"/>
      <c r="NAB45" s="31"/>
      <c r="NAC45" s="30"/>
      <c r="NAD45" s="31"/>
      <c r="NAE45" s="30"/>
      <c r="NAF45" s="31"/>
      <c r="NAG45" s="30"/>
      <c r="NAH45" s="31"/>
      <c r="NAI45" s="30"/>
      <c r="NAJ45" s="31"/>
      <c r="NAK45" s="30"/>
      <c r="NAL45" s="31"/>
      <c r="NAM45" s="30"/>
      <c r="NAN45" s="31"/>
      <c r="NAO45" s="30"/>
      <c r="NAP45" s="31"/>
      <c r="NAQ45" s="30"/>
      <c r="NAR45" s="31"/>
      <c r="NAS45" s="30"/>
      <c r="NAT45" s="31"/>
      <c r="NAU45" s="30"/>
      <c r="NAV45" s="31"/>
      <c r="NAW45" s="30"/>
      <c r="NAX45" s="31"/>
      <c r="NAY45" s="30"/>
      <c r="NAZ45" s="31"/>
      <c r="NBA45" s="30"/>
      <c r="NBB45" s="31"/>
      <c r="NBC45" s="30"/>
      <c r="NBD45" s="31"/>
      <c r="NBE45" s="30"/>
      <c r="NBF45" s="31"/>
      <c r="NBG45" s="30"/>
      <c r="NBH45" s="31"/>
      <c r="NBI45" s="30"/>
      <c r="NBJ45" s="31"/>
      <c r="NBK45" s="30"/>
      <c r="NBL45" s="31"/>
      <c r="NBM45" s="30"/>
      <c r="NBN45" s="31"/>
      <c r="NBO45" s="30"/>
      <c r="NBP45" s="31"/>
      <c r="NBQ45" s="30"/>
      <c r="NBR45" s="31"/>
      <c r="NBS45" s="30"/>
      <c r="NBT45" s="31"/>
      <c r="NBU45" s="30"/>
      <c r="NBV45" s="31"/>
      <c r="NBW45" s="30"/>
      <c r="NBX45" s="31"/>
      <c r="NBY45" s="30"/>
      <c r="NBZ45" s="31"/>
      <c r="NCA45" s="30"/>
      <c r="NCB45" s="31"/>
      <c r="NCC45" s="30"/>
      <c r="NCD45" s="31"/>
      <c r="NCE45" s="30"/>
      <c r="NCF45" s="31"/>
      <c r="NCG45" s="30"/>
      <c r="NCH45" s="31"/>
      <c r="NCI45" s="30"/>
      <c r="NCJ45" s="31"/>
      <c r="NCK45" s="30"/>
      <c r="NCL45" s="31"/>
      <c r="NCM45" s="30"/>
      <c r="NCN45" s="31"/>
      <c r="NCO45" s="30"/>
      <c r="NCP45" s="31"/>
      <c r="NCQ45" s="30"/>
      <c r="NCR45" s="31"/>
      <c r="NCS45" s="30"/>
      <c r="NCT45" s="31"/>
      <c r="NCU45" s="30"/>
      <c r="NCV45" s="31"/>
      <c r="NCW45" s="30"/>
      <c r="NCX45" s="31"/>
      <c r="NCY45" s="30"/>
      <c r="NCZ45" s="31"/>
      <c r="NDA45" s="30"/>
      <c r="NDB45" s="31"/>
      <c r="NDC45" s="30"/>
      <c r="NDD45" s="31"/>
      <c r="NDE45" s="30"/>
      <c r="NDF45" s="31"/>
      <c r="NDG45" s="30"/>
      <c r="NDH45" s="31"/>
      <c r="NDI45" s="30"/>
      <c r="NDJ45" s="31"/>
      <c r="NDK45" s="30"/>
      <c r="NDL45" s="31"/>
      <c r="NDM45" s="30"/>
      <c r="NDN45" s="31"/>
      <c r="NDO45" s="30"/>
      <c r="NDP45" s="31"/>
      <c r="NDQ45" s="30"/>
      <c r="NDR45" s="31"/>
      <c r="NDS45" s="30"/>
      <c r="NDT45" s="31"/>
      <c r="NDU45" s="30"/>
      <c r="NDV45" s="31"/>
      <c r="NDW45" s="30"/>
      <c r="NDX45" s="31"/>
      <c r="NDY45" s="30"/>
      <c r="NDZ45" s="31"/>
      <c r="NEA45" s="30"/>
      <c r="NEB45" s="31"/>
      <c r="NEC45" s="30"/>
      <c r="NED45" s="31"/>
      <c r="NEE45" s="30"/>
      <c r="NEF45" s="31"/>
      <c r="NEG45" s="30"/>
      <c r="NEH45" s="31"/>
      <c r="NEI45" s="30"/>
      <c r="NEJ45" s="31"/>
      <c r="NEK45" s="30"/>
      <c r="NEL45" s="31"/>
      <c r="NEM45" s="30"/>
      <c r="NEN45" s="31"/>
      <c r="NEO45" s="30"/>
      <c r="NEP45" s="31"/>
      <c r="NEQ45" s="30"/>
      <c r="NER45" s="31"/>
      <c r="NES45" s="30"/>
      <c r="NET45" s="31"/>
      <c r="NEU45" s="30"/>
      <c r="NEV45" s="31"/>
      <c r="NEW45" s="30"/>
      <c r="NEX45" s="31"/>
      <c r="NEY45" s="30"/>
      <c r="NEZ45" s="31"/>
      <c r="NFA45" s="30"/>
      <c r="NFB45" s="31"/>
      <c r="NFC45" s="30"/>
      <c r="NFD45" s="31"/>
      <c r="NFE45" s="30"/>
      <c r="NFF45" s="31"/>
      <c r="NFG45" s="30"/>
      <c r="NFH45" s="31"/>
      <c r="NFI45" s="30"/>
      <c r="NFJ45" s="31"/>
      <c r="NFK45" s="30"/>
      <c r="NFL45" s="31"/>
      <c r="NFM45" s="30"/>
      <c r="NFN45" s="31"/>
      <c r="NFO45" s="30"/>
      <c r="NFP45" s="31"/>
      <c r="NFQ45" s="30"/>
      <c r="NFR45" s="31"/>
      <c r="NFS45" s="30"/>
      <c r="NFT45" s="31"/>
      <c r="NFU45" s="30"/>
      <c r="NFV45" s="31"/>
      <c r="NFW45" s="30"/>
      <c r="NFX45" s="31"/>
      <c r="NFY45" s="30"/>
      <c r="NFZ45" s="31"/>
      <c r="NGA45" s="30"/>
      <c r="NGB45" s="31"/>
      <c r="NGC45" s="30"/>
      <c r="NGD45" s="31"/>
      <c r="NGE45" s="30"/>
      <c r="NGF45" s="31"/>
      <c r="NGG45" s="30"/>
      <c r="NGH45" s="31"/>
      <c r="NGI45" s="30"/>
      <c r="NGJ45" s="31"/>
      <c r="NGK45" s="30"/>
      <c r="NGL45" s="31"/>
      <c r="NGM45" s="30"/>
      <c r="NGN45" s="31"/>
      <c r="NGO45" s="30"/>
      <c r="NGP45" s="31"/>
      <c r="NGQ45" s="30"/>
      <c r="NGR45" s="31"/>
      <c r="NGS45" s="30"/>
      <c r="NGT45" s="31"/>
      <c r="NGU45" s="30"/>
      <c r="NGV45" s="31"/>
      <c r="NGW45" s="30"/>
      <c r="NGX45" s="31"/>
      <c r="NGY45" s="30"/>
      <c r="NGZ45" s="31"/>
      <c r="NHA45" s="30"/>
      <c r="NHB45" s="31"/>
      <c r="NHC45" s="30"/>
      <c r="NHD45" s="31"/>
      <c r="NHE45" s="30"/>
      <c r="NHF45" s="31"/>
      <c r="NHG45" s="30"/>
      <c r="NHH45" s="31"/>
      <c r="NHI45" s="30"/>
      <c r="NHJ45" s="31"/>
      <c r="NHK45" s="30"/>
      <c r="NHL45" s="31"/>
      <c r="NHM45" s="30"/>
      <c r="NHN45" s="31"/>
      <c r="NHO45" s="30"/>
      <c r="NHP45" s="31"/>
      <c r="NHQ45" s="30"/>
      <c r="NHR45" s="31"/>
      <c r="NHS45" s="30"/>
      <c r="NHT45" s="31"/>
      <c r="NHU45" s="30"/>
      <c r="NHV45" s="31"/>
      <c r="NHW45" s="30"/>
      <c r="NHX45" s="31"/>
      <c r="NHY45" s="30"/>
      <c r="NHZ45" s="31"/>
      <c r="NIA45" s="30"/>
      <c r="NIB45" s="31"/>
      <c r="NIC45" s="30"/>
      <c r="NID45" s="31"/>
      <c r="NIE45" s="30"/>
      <c r="NIF45" s="31"/>
      <c r="NIG45" s="30"/>
      <c r="NIH45" s="31"/>
      <c r="NII45" s="30"/>
      <c r="NIJ45" s="31"/>
      <c r="NIK45" s="30"/>
      <c r="NIL45" s="31"/>
      <c r="NIM45" s="30"/>
      <c r="NIN45" s="31"/>
      <c r="NIO45" s="30"/>
      <c r="NIP45" s="31"/>
      <c r="NIQ45" s="30"/>
      <c r="NIR45" s="31"/>
      <c r="NIS45" s="30"/>
      <c r="NIT45" s="31"/>
      <c r="NIU45" s="30"/>
      <c r="NIV45" s="31"/>
      <c r="NIW45" s="30"/>
      <c r="NIX45" s="31"/>
      <c r="NIY45" s="30"/>
      <c r="NIZ45" s="31"/>
      <c r="NJA45" s="30"/>
      <c r="NJB45" s="31"/>
      <c r="NJC45" s="30"/>
      <c r="NJD45" s="31"/>
      <c r="NJE45" s="30"/>
      <c r="NJF45" s="31"/>
      <c r="NJG45" s="30"/>
      <c r="NJH45" s="31"/>
      <c r="NJI45" s="30"/>
      <c r="NJJ45" s="31"/>
      <c r="NJK45" s="30"/>
      <c r="NJL45" s="31"/>
      <c r="NJM45" s="30"/>
      <c r="NJN45" s="31"/>
      <c r="NJO45" s="30"/>
      <c r="NJP45" s="31"/>
      <c r="NJQ45" s="30"/>
      <c r="NJR45" s="31"/>
      <c r="NJS45" s="30"/>
      <c r="NJT45" s="31"/>
      <c r="NJU45" s="30"/>
      <c r="NJV45" s="31"/>
      <c r="NJW45" s="30"/>
      <c r="NJX45" s="31"/>
      <c r="NJY45" s="30"/>
      <c r="NJZ45" s="31"/>
      <c r="NKA45" s="30"/>
      <c r="NKB45" s="31"/>
      <c r="NKC45" s="30"/>
      <c r="NKD45" s="31"/>
      <c r="NKE45" s="30"/>
      <c r="NKF45" s="31"/>
      <c r="NKG45" s="30"/>
      <c r="NKH45" s="31"/>
      <c r="NKI45" s="30"/>
      <c r="NKJ45" s="31"/>
      <c r="NKK45" s="30"/>
      <c r="NKL45" s="31"/>
      <c r="NKM45" s="30"/>
      <c r="NKN45" s="31"/>
      <c r="NKO45" s="30"/>
      <c r="NKP45" s="31"/>
      <c r="NKQ45" s="30"/>
      <c r="NKR45" s="31"/>
      <c r="NKS45" s="30"/>
      <c r="NKT45" s="31"/>
      <c r="NKU45" s="30"/>
      <c r="NKV45" s="31"/>
      <c r="NKW45" s="30"/>
      <c r="NKX45" s="31"/>
      <c r="NKY45" s="30"/>
      <c r="NKZ45" s="31"/>
      <c r="NLA45" s="30"/>
      <c r="NLB45" s="31"/>
      <c r="NLC45" s="30"/>
      <c r="NLD45" s="31"/>
      <c r="NLE45" s="30"/>
      <c r="NLF45" s="31"/>
      <c r="NLG45" s="30"/>
      <c r="NLH45" s="31"/>
      <c r="NLI45" s="30"/>
      <c r="NLJ45" s="31"/>
      <c r="NLK45" s="30"/>
      <c r="NLL45" s="31"/>
      <c r="NLM45" s="30"/>
      <c r="NLN45" s="31"/>
      <c r="NLO45" s="30"/>
      <c r="NLP45" s="31"/>
      <c r="NLQ45" s="30"/>
      <c r="NLR45" s="31"/>
      <c r="NLS45" s="30"/>
      <c r="NLT45" s="31"/>
      <c r="NLU45" s="30"/>
      <c r="NLV45" s="31"/>
      <c r="NLW45" s="30"/>
      <c r="NLX45" s="31"/>
      <c r="NLY45" s="30"/>
      <c r="NLZ45" s="31"/>
      <c r="NMA45" s="30"/>
      <c r="NMB45" s="31"/>
      <c r="NMC45" s="30"/>
      <c r="NMD45" s="31"/>
      <c r="NME45" s="30"/>
      <c r="NMF45" s="31"/>
      <c r="NMG45" s="30"/>
      <c r="NMH45" s="31"/>
      <c r="NMI45" s="30"/>
      <c r="NMJ45" s="31"/>
      <c r="NMK45" s="30"/>
      <c r="NML45" s="31"/>
      <c r="NMM45" s="30"/>
      <c r="NMN45" s="31"/>
      <c r="NMO45" s="30"/>
      <c r="NMP45" s="31"/>
      <c r="NMQ45" s="30"/>
      <c r="NMR45" s="31"/>
      <c r="NMS45" s="30"/>
      <c r="NMT45" s="31"/>
      <c r="NMU45" s="30"/>
      <c r="NMV45" s="31"/>
      <c r="NMW45" s="30"/>
      <c r="NMX45" s="31"/>
      <c r="NMY45" s="30"/>
      <c r="NMZ45" s="31"/>
      <c r="NNA45" s="30"/>
      <c r="NNB45" s="31"/>
      <c r="NNC45" s="30"/>
      <c r="NND45" s="31"/>
      <c r="NNE45" s="30"/>
      <c r="NNF45" s="31"/>
      <c r="NNG45" s="30"/>
      <c r="NNH45" s="31"/>
      <c r="NNI45" s="30"/>
      <c r="NNJ45" s="31"/>
      <c r="NNK45" s="30"/>
      <c r="NNL45" s="31"/>
      <c r="NNM45" s="30"/>
      <c r="NNN45" s="31"/>
      <c r="NNO45" s="30"/>
      <c r="NNP45" s="31"/>
      <c r="NNQ45" s="30"/>
      <c r="NNR45" s="31"/>
      <c r="NNS45" s="30"/>
      <c r="NNT45" s="31"/>
      <c r="NNU45" s="30"/>
      <c r="NNV45" s="31"/>
      <c r="NNW45" s="30"/>
      <c r="NNX45" s="31"/>
      <c r="NNY45" s="30"/>
      <c r="NNZ45" s="31"/>
      <c r="NOA45" s="30"/>
      <c r="NOB45" s="31"/>
      <c r="NOC45" s="30"/>
      <c r="NOD45" s="31"/>
      <c r="NOE45" s="30"/>
      <c r="NOF45" s="31"/>
      <c r="NOG45" s="30"/>
      <c r="NOH45" s="31"/>
      <c r="NOI45" s="30"/>
      <c r="NOJ45" s="31"/>
      <c r="NOK45" s="30"/>
      <c r="NOL45" s="31"/>
      <c r="NOM45" s="30"/>
      <c r="NON45" s="31"/>
      <c r="NOO45" s="30"/>
      <c r="NOP45" s="31"/>
      <c r="NOQ45" s="30"/>
      <c r="NOR45" s="31"/>
      <c r="NOS45" s="30"/>
      <c r="NOT45" s="31"/>
      <c r="NOU45" s="30"/>
      <c r="NOV45" s="31"/>
      <c r="NOW45" s="30"/>
      <c r="NOX45" s="31"/>
      <c r="NOY45" s="30"/>
      <c r="NOZ45" s="31"/>
      <c r="NPA45" s="30"/>
      <c r="NPB45" s="31"/>
      <c r="NPC45" s="30"/>
      <c r="NPD45" s="31"/>
      <c r="NPE45" s="30"/>
      <c r="NPF45" s="31"/>
      <c r="NPG45" s="30"/>
      <c r="NPH45" s="31"/>
      <c r="NPI45" s="30"/>
      <c r="NPJ45" s="31"/>
      <c r="NPK45" s="30"/>
      <c r="NPL45" s="31"/>
      <c r="NPM45" s="30"/>
      <c r="NPN45" s="31"/>
      <c r="NPO45" s="30"/>
      <c r="NPP45" s="31"/>
      <c r="NPQ45" s="30"/>
      <c r="NPR45" s="31"/>
      <c r="NPS45" s="30"/>
      <c r="NPT45" s="31"/>
      <c r="NPU45" s="30"/>
      <c r="NPV45" s="31"/>
      <c r="NPW45" s="30"/>
      <c r="NPX45" s="31"/>
      <c r="NPY45" s="30"/>
      <c r="NPZ45" s="31"/>
      <c r="NQA45" s="30"/>
      <c r="NQB45" s="31"/>
      <c r="NQC45" s="30"/>
      <c r="NQD45" s="31"/>
      <c r="NQE45" s="30"/>
      <c r="NQF45" s="31"/>
      <c r="NQG45" s="30"/>
      <c r="NQH45" s="31"/>
      <c r="NQI45" s="30"/>
      <c r="NQJ45" s="31"/>
      <c r="NQK45" s="30"/>
      <c r="NQL45" s="31"/>
      <c r="NQM45" s="30"/>
      <c r="NQN45" s="31"/>
      <c r="NQO45" s="30"/>
      <c r="NQP45" s="31"/>
      <c r="NQQ45" s="30"/>
      <c r="NQR45" s="31"/>
      <c r="NQS45" s="30"/>
      <c r="NQT45" s="31"/>
      <c r="NQU45" s="30"/>
      <c r="NQV45" s="31"/>
      <c r="NQW45" s="30"/>
      <c r="NQX45" s="31"/>
      <c r="NQY45" s="30"/>
      <c r="NQZ45" s="31"/>
      <c r="NRA45" s="30"/>
      <c r="NRB45" s="31"/>
      <c r="NRC45" s="30"/>
      <c r="NRD45" s="31"/>
      <c r="NRE45" s="30"/>
      <c r="NRF45" s="31"/>
      <c r="NRG45" s="30"/>
      <c r="NRH45" s="31"/>
      <c r="NRI45" s="30"/>
      <c r="NRJ45" s="31"/>
      <c r="NRK45" s="30"/>
      <c r="NRL45" s="31"/>
      <c r="NRM45" s="30"/>
      <c r="NRN45" s="31"/>
      <c r="NRO45" s="30"/>
      <c r="NRP45" s="31"/>
      <c r="NRQ45" s="30"/>
      <c r="NRR45" s="31"/>
      <c r="NRS45" s="30"/>
      <c r="NRT45" s="31"/>
      <c r="NRU45" s="30"/>
      <c r="NRV45" s="31"/>
      <c r="NRW45" s="30"/>
      <c r="NRX45" s="31"/>
      <c r="NRY45" s="30"/>
      <c r="NRZ45" s="31"/>
      <c r="NSA45" s="30"/>
      <c r="NSB45" s="31"/>
      <c r="NSC45" s="30"/>
      <c r="NSD45" s="31"/>
      <c r="NSE45" s="30"/>
      <c r="NSF45" s="31"/>
      <c r="NSG45" s="30"/>
      <c r="NSH45" s="31"/>
      <c r="NSI45" s="30"/>
      <c r="NSJ45" s="31"/>
      <c r="NSK45" s="30"/>
      <c r="NSL45" s="31"/>
      <c r="NSM45" s="30"/>
      <c r="NSN45" s="31"/>
      <c r="NSO45" s="30"/>
      <c r="NSP45" s="31"/>
      <c r="NSQ45" s="30"/>
      <c r="NSR45" s="31"/>
      <c r="NSS45" s="30"/>
      <c r="NST45" s="31"/>
      <c r="NSU45" s="30"/>
      <c r="NSV45" s="31"/>
      <c r="NSW45" s="30"/>
      <c r="NSX45" s="31"/>
      <c r="NSY45" s="30"/>
      <c r="NSZ45" s="31"/>
      <c r="NTA45" s="30"/>
      <c r="NTB45" s="31"/>
      <c r="NTC45" s="30"/>
      <c r="NTD45" s="31"/>
      <c r="NTE45" s="30"/>
      <c r="NTF45" s="31"/>
      <c r="NTG45" s="30"/>
      <c r="NTH45" s="31"/>
      <c r="NTI45" s="30"/>
      <c r="NTJ45" s="31"/>
      <c r="NTK45" s="30"/>
      <c r="NTL45" s="31"/>
      <c r="NTM45" s="30"/>
      <c r="NTN45" s="31"/>
      <c r="NTO45" s="30"/>
      <c r="NTP45" s="31"/>
      <c r="NTQ45" s="30"/>
      <c r="NTR45" s="31"/>
      <c r="NTS45" s="30"/>
      <c r="NTT45" s="31"/>
      <c r="NTU45" s="30"/>
      <c r="NTV45" s="31"/>
      <c r="NTW45" s="30"/>
      <c r="NTX45" s="31"/>
      <c r="NTY45" s="30"/>
      <c r="NTZ45" s="31"/>
      <c r="NUA45" s="30"/>
      <c r="NUB45" s="31"/>
      <c r="NUC45" s="30"/>
      <c r="NUD45" s="31"/>
      <c r="NUE45" s="30"/>
      <c r="NUF45" s="31"/>
      <c r="NUG45" s="30"/>
      <c r="NUH45" s="31"/>
      <c r="NUI45" s="30"/>
      <c r="NUJ45" s="31"/>
      <c r="NUK45" s="30"/>
      <c r="NUL45" s="31"/>
      <c r="NUM45" s="30"/>
      <c r="NUN45" s="31"/>
      <c r="NUO45" s="30"/>
      <c r="NUP45" s="31"/>
      <c r="NUQ45" s="30"/>
      <c r="NUR45" s="31"/>
      <c r="NUS45" s="30"/>
      <c r="NUT45" s="31"/>
      <c r="NUU45" s="30"/>
      <c r="NUV45" s="31"/>
      <c r="NUW45" s="30"/>
      <c r="NUX45" s="31"/>
      <c r="NUY45" s="30"/>
      <c r="NUZ45" s="31"/>
      <c r="NVA45" s="30"/>
      <c r="NVB45" s="31"/>
      <c r="NVC45" s="30"/>
      <c r="NVD45" s="31"/>
      <c r="NVE45" s="30"/>
      <c r="NVF45" s="31"/>
      <c r="NVG45" s="30"/>
      <c r="NVH45" s="31"/>
      <c r="NVI45" s="30"/>
      <c r="NVJ45" s="31"/>
      <c r="NVK45" s="30"/>
      <c r="NVL45" s="31"/>
      <c r="NVM45" s="30"/>
      <c r="NVN45" s="31"/>
      <c r="NVO45" s="30"/>
      <c r="NVP45" s="31"/>
      <c r="NVQ45" s="30"/>
      <c r="NVR45" s="31"/>
      <c r="NVS45" s="30"/>
      <c r="NVT45" s="31"/>
      <c r="NVU45" s="30"/>
      <c r="NVV45" s="31"/>
      <c r="NVW45" s="30"/>
      <c r="NVX45" s="31"/>
      <c r="NVY45" s="30"/>
      <c r="NVZ45" s="31"/>
      <c r="NWA45" s="30"/>
      <c r="NWB45" s="31"/>
      <c r="NWC45" s="30"/>
      <c r="NWD45" s="31"/>
      <c r="NWE45" s="30"/>
      <c r="NWF45" s="31"/>
      <c r="NWG45" s="30"/>
      <c r="NWH45" s="31"/>
      <c r="NWI45" s="30"/>
      <c r="NWJ45" s="31"/>
      <c r="NWK45" s="30"/>
      <c r="NWL45" s="31"/>
      <c r="NWM45" s="30"/>
      <c r="NWN45" s="31"/>
      <c r="NWO45" s="30"/>
      <c r="NWP45" s="31"/>
      <c r="NWQ45" s="30"/>
      <c r="NWR45" s="31"/>
      <c r="NWS45" s="30"/>
      <c r="NWT45" s="31"/>
      <c r="NWU45" s="30"/>
      <c r="NWV45" s="31"/>
      <c r="NWW45" s="30"/>
      <c r="NWX45" s="31"/>
      <c r="NWY45" s="30"/>
      <c r="NWZ45" s="31"/>
      <c r="NXA45" s="30"/>
      <c r="NXB45" s="31"/>
      <c r="NXC45" s="30"/>
      <c r="NXD45" s="31"/>
      <c r="NXE45" s="30"/>
      <c r="NXF45" s="31"/>
      <c r="NXG45" s="30"/>
      <c r="NXH45" s="31"/>
      <c r="NXI45" s="30"/>
      <c r="NXJ45" s="31"/>
      <c r="NXK45" s="30"/>
      <c r="NXL45" s="31"/>
      <c r="NXM45" s="30"/>
      <c r="NXN45" s="31"/>
      <c r="NXO45" s="30"/>
      <c r="NXP45" s="31"/>
      <c r="NXQ45" s="30"/>
      <c r="NXR45" s="31"/>
      <c r="NXS45" s="30"/>
      <c r="NXT45" s="31"/>
      <c r="NXU45" s="30"/>
      <c r="NXV45" s="31"/>
      <c r="NXW45" s="30"/>
      <c r="NXX45" s="31"/>
      <c r="NXY45" s="30"/>
      <c r="NXZ45" s="31"/>
      <c r="NYA45" s="30"/>
      <c r="NYB45" s="31"/>
      <c r="NYC45" s="30"/>
      <c r="NYD45" s="31"/>
      <c r="NYE45" s="30"/>
      <c r="NYF45" s="31"/>
      <c r="NYG45" s="30"/>
      <c r="NYH45" s="31"/>
      <c r="NYI45" s="30"/>
      <c r="NYJ45" s="31"/>
      <c r="NYK45" s="30"/>
      <c r="NYL45" s="31"/>
      <c r="NYM45" s="30"/>
      <c r="NYN45" s="31"/>
      <c r="NYO45" s="30"/>
      <c r="NYP45" s="31"/>
      <c r="NYQ45" s="30"/>
      <c r="NYR45" s="31"/>
      <c r="NYS45" s="30"/>
      <c r="NYT45" s="31"/>
      <c r="NYU45" s="30"/>
      <c r="NYV45" s="31"/>
      <c r="NYW45" s="30"/>
      <c r="NYX45" s="31"/>
      <c r="NYY45" s="30"/>
      <c r="NYZ45" s="31"/>
      <c r="NZA45" s="30"/>
      <c r="NZB45" s="31"/>
      <c r="NZC45" s="30"/>
      <c r="NZD45" s="31"/>
      <c r="NZE45" s="30"/>
      <c r="NZF45" s="31"/>
      <c r="NZG45" s="30"/>
      <c r="NZH45" s="31"/>
      <c r="NZI45" s="30"/>
      <c r="NZJ45" s="31"/>
      <c r="NZK45" s="30"/>
      <c r="NZL45" s="31"/>
      <c r="NZM45" s="30"/>
      <c r="NZN45" s="31"/>
      <c r="NZO45" s="30"/>
      <c r="NZP45" s="31"/>
      <c r="NZQ45" s="30"/>
      <c r="NZR45" s="31"/>
      <c r="NZS45" s="30"/>
      <c r="NZT45" s="31"/>
      <c r="NZU45" s="30"/>
      <c r="NZV45" s="31"/>
      <c r="NZW45" s="30"/>
      <c r="NZX45" s="31"/>
      <c r="NZY45" s="30"/>
      <c r="NZZ45" s="31"/>
      <c r="OAA45" s="30"/>
      <c r="OAB45" s="31"/>
      <c r="OAC45" s="30"/>
      <c r="OAD45" s="31"/>
      <c r="OAE45" s="30"/>
      <c r="OAF45" s="31"/>
      <c r="OAG45" s="30"/>
      <c r="OAH45" s="31"/>
      <c r="OAI45" s="30"/>
      <c r="OAJ45" s="31"/>
      <c r="OAK45" s="30"/>
      <c r="OAL45" s="31"/>
      <c r="OAM45" s="30"/>
      <c r="OAN45" s="31"/>
      <c r="OAO45" s="30"/>
      <c r="OAP45" s="31"/>
      <c r="OAQ45" s="30"/>
      <c r="OAR45" s="31"/>
      <c r="OAS45" s="30"/>
      <c r="OAT45" s="31"/>
      <c r="OAU45" s="30"/>
      <c r="OAV45" s="31"/>
      <c r="OAW45" s="30"/>
      <c r="OAX45" s="31"/>
      <c r="OAY45" s="30"/>
      <c r="OAZ45" s="31"/>
      <c r="OBA45" s="30"/>
      <c r="OBB45" s="31"/>
      <c r="OBC45" s="30"/>
      <c r="OBD45" s="31"/>
      <c r="OBE45" s="30"/>
      <c r="OBF45" s="31"/>
      <c r="OBG45" s="30"/>
      <c r="OBH45" s="31"/>
      <c r="OBI45" s="30"/>
      <c r="OBJ45" s="31"/>
      <c r="OBK45" s="30"/>
      <c r="OBL45" s="31"/>
      <c r="OBM45" s="30"/>
      <c r="OBN45" s="31"/>
      <c r="OBO45" s="30"/>
      <c r="OBP45" s="31"/>
      <c r="OBQ45" s="30"/>
      <c r="OBR45" s="31"/>
      <c r="OBS45" s="30"/>
      <c r="OBT45" s="31"/>
      <c r="OBU45" s="30"/>
      <c r="OBV45" s="31"/>
      <c r="OBW45" s="30"/>
      <c r="OBX45" s="31"/>
      <c r="OBY45" s="30"/>
      <c r="OBZ45" s="31"/>
      <c r="OCA45" s="30"/>
      <c r="OCB45" s="31"/>
      <c r="OCC45" s="30"/>
      <c r="OCD45" s="31"/>
      <c r="OCE45" s="30"/>
      <c r="OCF45" s="31"/>
      <c r="OCG45" s="30"/>
      <c r="OCH45" s="31"/>
      <c r="OCI45" s="30"/>
      <c r="OCJ45" s="31"/>
      <c r="OCK45" s="30"/>
      <c r="OCL45" s="31"/>
      <c r="OCM45" s="30"/>
      <c r="OCN45" s="31"/>
      <c r="OCO45" s="30"/>
      <c r="OCP45" s="31"/>
      <c r="OCQ45" s="30"/>
      <c r="OCR45" s="31"/>
      <c r="OCS45" s="30"/>
      <c r="OCT45" s="31"/>
      <c r="OCU45" s="30"/>
      <c r="OCV45" s="31"/>
      <c r="OCW45" s="30"/>
      <c r="OCX45" s="31"/>
      <c r="OCY45" s="30"/>
      <c r="OCZ45" s="31"/>
      <c r="ODA45" s="30"/>
      <c r="ODB45" s="31"/>
      <c r="ODC45" s="30"/>
      <c r="ODD45" s="31"/>
      <c r="ODE45" s="30"/>
      <c r="ODF45" s="31"/>
      <c r="ODG45" s="30"/>
      <c r="ODH45" s="31"/>
      <c r="ODI45" s="30"/>
      <c r="ODJ45" s="31"/>
      <c r="ODK45" s="30"/>
      <c r="ODL45" s="31"/>
      <c r="ODM45" s="30"/>
      <c r="ODN45" s="31"/>
      <c r="ODO45" s="30"/>
      <c r="ODP45" s="31"/>
      <c r="ODQ45" s="30"/>
      <c r="ODR45" s="31"/>
      <c r="ODS45" s="30"/>
      <c r="ODT45" s="31"/>
      <c r="ODU45" s="30"/>
      <c r="ODV45" s="31"/>
      <c r="ODW45" s="30"/>
      <c r="ODX45" s="31"/>
      <c r="ODY45" s="30"/>
      <c r="ODZ45" s="31"/>
      <c r="OEA45" s="30"/>
      <c r="OEB45" s="31"/>
      <c r="OEC45" s="30"/>
      <c r="OED45" s="31"/>
      <c r="OEE45" s="30"/>
      <c r="OEF45" s="31"/>
      <c r="OEG45" s="30"/>
      <c r="OEH45" s="31"/>
      <c r="OEI45" s="30"/>
      <c r="OEJ45" s="31"/>
      <c r="OEK45" s="30"/>
      <c r="OEL45" s="31"/>
      <c r="OEM45" s="30"/>
      <c r="OEN45" s="31"/>
      <c r="OEO45" s="30"/>
      <c r="OEP45" s="31"/>
      <c r="OEQ45" s="30"/>
      <c r="OER45" s="31"/>
      <c r="OES45" s="30"/>
      <c r="OET45" s="31"/>
      <c r="OEU45" s="30"/>
      <c r="OEV45" s="31"/>
      <c r="OEW45" s="30"/>
      <c r="OEX45" s="31"/>
      <c r="OEY45" s="30"/>
      <c r="OEZ45" s="31"/>
      <c r="OFA45" s="30"/>
      <c r="OFB45" s="31"/>
      <c r="OFC45" s="30"/>
      <c r="OFD45" s="31"/>
      <c r="OFE45" s="30"/>
      <c r="OFF45" s="31"/>
      <c r="OFG45" s="30"/>
      <c r="OFH45" s="31"/>
      <c r="OFI45" s="30"/>
      <c r="OFJ45" s="31"/>
      <c r="OFK45" s="30"/>
      <c r="OFL45" s="31"/>
      <c r="OFM45" s="30"/>
      <c r="OFN45" s="31"/>
      <c r="OFO45" s="30"/>
      <c r="OFP45" s="31"/>
      <c r="OFQ45" s="30"/>
      <c r="OFR45" s="31"/>
      <c r="OFS45" s="30"/>
      <c r="OFT45" s="31"/>
      <c r="OFU45" s="30"/>
      <c r="OFV45" s="31"/>
      <c r="OFW45" s="30"/>
      <c r="OFX45" s="31"/>
      <c r="OFY45" s="30"/>
      <c r="OFZ45" s="31"/>
      <c r="OGA45" s="30"/>
      <c r="OGB45" s="31"/>
      <c r="OGC45" s="30"/>
      <c r="OGD45" s="31"/>
      <c r="OGE45" s="30"/>
      <c r="OGF45" s="31"/>
      <c r="OGG45" s="30"/>
      <c r="OGH45" s="31"/>
      <c r="OGI45" s="30"/>
      <c r="OGJ45" s="31"/>
      <c r="OGK45" s="30"/>
      <c r="OGL45" s="31"/>
      <c r="OGM45" s="30"/>
      <c r="OGN45" s="31"/>
      <c r="OGO45" s="30"/>
      <c r="OGP45" s="31"/>
      <c r="OGQ45" s="30"/>
      <c r="OGR45" s="31"/>
      <c r="OGS45" s="30"/>
      <c r="OGT45" s="31"/>
      <c r="OGU45" s="30"/>
      <c r="OGV45" s="31"/>
      <c r="OGW45" s="30"/>
      <c r="OGX45" s="31"/>
      <c r="OGY45" s="30"/>
      <c r="OGZ45" s="31"/>
      <c r="OHA45" s="30"/>
      <c r="OHB45" s="31"/>
      <c r="OHC45" s="30"/>
      <c r="OHD45" s="31"/>
      <c r="OHE45" s="30"/>
      <c r="OHF45" s="31"/>
      <c r="OHG45" s="30"/>
      <c r="OHH45" s="31"/>
      <c r="OHI45" s="30"/>
      <c r="OHJ45" s="31"/>
      <c r="OHK45" s="30"/>
      <c r="OHL45" s="31"/>
      <c r="OHM45" s="30"/>
      <c r="OHN45" s="31"/>
      <c r="OHO45" s="30"/>
      <c r="OHP45" s="31"/>
      <c r="OHQ45" s="30"/>
      <c r="OHR45" s="31"/>
      <c r="OHS45" s="30"/>
      <c r="OHT45" s="31"/>
      <c r="OHU45" s="30"/>
      <c r="OHV45" s="31"/>
      <c r="OHW45" s="30"/>
      <c r="OHX45" s="31"/>
      <c r="OHY45" s="30"/>
      <c r="OHZ45" s="31"/>
      <c r="OIA45" s="30"/>
      <c r="OIB45" s="31"/>
      <c r="OIC45" s="30"/>
      <c r="OID45" s="31"/>
      <c r="OIE45" s="30"/>
      <c r="OIF45" s="31"/>
      <c r="OIG45" s="30"/>
      <c r="OIH45" s="31"/>
      <c r="OII45" s="30"/>
      <c r="OIJ45" s="31"/>
      <c r="OIK45" s="30"/>
      <c r="OIL45" s="31"/>
      <c r="OIM45" s="30"/>
      <c r="OIN45" s="31"/>
      <c r="OIO45" s="30"/>
      <c r="OIP45" s="31"/>
      <c r="OIQ45" s="30"/>
      <c r="OIR45" s="31"/>
      <c r="OIS45" s="30"/>
      <c r="OIT45" s="31"/>
      <c r="OIU45" s="30"/>
      <c r="OIV45" s="31"/>
      <c r="OIW45" s="30"/>
      <c r="OIX45" s="31"/>
      <c r="OIY45" s="30"/>
      <c r="OIZ45" s="31"/>
      <c r="OJA45" s="30"/>
      <c r="OJB45" s="31"/>
      <c r="OJC45" s="30"/>
      <c r="OJD45" s="31"/>
      <c r="OJE45" s="30"/>
      <c r="OJF45" s="31"/>
      <c r="OJG45" s="30"/>
      <c r="OJH45" s="31"/>
      <c r="OJI45" s="30"/>
      <c r="OJJ45" s="31"/>
      <c r="OJK45" s="30"/>
      <c r="OJL45" s="31"/>
      <c r="OJM45" s="30"/>
      <c r="OJN45" s="31"/>
      <c r="OJO45" s="30"/>
      <c r="OJP45" s="31"/>
      <c r="OJQ45" s="30"/>
      <c r="OJR45" s="31"/>
      <c r="OJS45" s="30"/>
      <c r="OJT45" s="31"/>
      <c r="OJU45" s="30"/>
      <c r="OJV45" s="31"/>
      <c r="OJW45" s="30"/>
      <c r="OJX45" s="31"/>
      <c r="OJY45" s="30"/>
      <c r="OJZ45" s="31"/>
      <c r="OKA45" s="30"/>
      <c r="OKB45" s="31"/>
      <c r="OKC45" s="30"/>
      <c r="OKD45" s="31"/>
      <c r="OKE45" s="30"/>
      <c r="OKF45" s="31"/>
      <c r="OKG45" s="30"/>
      <c r="OKH45" s="31"/>
      <c r="OKI45" s="30"/>
      <c r="OKJ45" s="31"/>
      <c r="OKK45" s="30"/>
      <c r="OKL45" s="31"/>
      <c r="OKM45" s="30"/>
      <c r="OKN45" s="31"/>
      <c r="OKO45" s="30"/>
      <c r="OKP45" s="31"/>
      <c r="OKQ45" s="30"/>
      <c r="OKR45" s="31"/>
      <c r="OKS45" s="30"/>
      <c r="OKT45" s="31"/>
      <c r="OKU45" s="30"/>
      <c r="OKV45" s="31"/>
      <c r="OKW45" s="30"/>
      <c r="OKX45" s="31"/>
      <c r="OKY45" s="30"/>
      <c r="OKZ45" s="31"/>
      <c r="OLA45" s="30"/>
      <c r="OLB45" s="31"/>
      <c r="OLC45" s="30"/>
      <c r="OLD45" s="31"/>
      <c r="OLE45" s="30"/>
      <c r="OLF45" s="31"/>
      <c r="OLG45" s="30"/>
      <c r="OLH45" s="31"/>
      <c r="OLI45" s="30"/>
      <c r="OLJ45" s="31"/>
      <c r="OLK45" s="30"/>
      <c r="OLL45" s="31"/>
      <c r="OLM45" s="30"/>
      <c r="OLN45" s="31"/>
      <c r="OLO45" s="30"/>
      <c r="OLP45" s="31"/>
      <c r="OLQ45" s="30"/>
      <c r="OLR45" s="31"/>
      <c r="OLS45" s="30"/>
      <c r="OLT45" s="31"/>
      <c r="OLU45" s="30"/>
      <c r="OLV45" s="31"/>
      <c r="OLW45" s="30"/>
      <c r="OLX45" s="31"/>
      <c r="OLY45" s="30"/>
      <c r="OLZ45" s="31"/>
      <c r="OMA45" s="30"/>
      <c r="OMB45" s="31"/>
      <c r="OMC45" s="30"/>
      <c r="OMD45" s="31"/>
      <c r="OME45" s="30"/>
      <c r="OMF45" s="31"/>
      <c r="OMG45" s="30"/>
      <c r="OMH45" s="31"/>
      <c r="OMI45" s="30"/>
      <c r="OMJ45" s="31"/>
      <c r="OMK45" s="30"/>
      <c r="OML45" s="31"/>
      <c r="OMM45" s="30"/>
      <c r="OMN45" s="31"/>
      <c r="OMO45" s="30"/>
      <c r="OMP45" s="31"/>
      <c r="OMQ45" s="30"/>
      <c r="OMR45" s="31"/>
      <c r="OMS45" s="30"/>
      <c r="OMT45" s="31"/>
      <c r="OMU45" s="30"/>
      <c r="OMV45" s="31"/>
      <c r="OMW45" s="30"/>
      <c r="OMX45" s="31"/>
      <c r="OMY45" s="30"/>
      <c r="OMZ45" s="31"/>
      <c r="ONA45" s="30"/>
      <c r="ONB45" s="31"/>
      <c r="ONC45" s="30"/>
      <c r="OND45" s="31"/>
      <c r="ONE45" s="30"/>
      <c r="ONF45" s="31"/>
      <c r="ONG45" s="30"/>
      <c r="ONH45" s="31"/>
      <c r="ONI45" s="30"/>
      <c r="ONJ45" s="31"/>
      <c r="ONK45" s="30"/>
      <c r="ONL45" s="31"/>
      <c r="ONM45" s="30"/>
      <c r="ONN45" s="31"/>
      <c r="ONO45" s="30"/>
      <c r="ONP45" s="31"/>
      <c r="ONQ45" s="30"/>
      <c r="ONR45" s="31"/>
      <c r="ONS45" s="30"/>
      <c r="ONT45" s="31"/>
      <c r="ONU45" s="30"/>
      <c r="ONV45" s="31"/>
      <c r="ONW45" s="30"/>
      <c r="ONX45" s="31"/>
      <c r="ONY45" s="30"/>
      <c r="ONZ45" s="31"/>
      <c r="OOA45" s="30"/>
      <c r="OOB45" s="31"/>
      <c r="OOC45" s="30"/>
      <c r="OOD45" s="31"/>
      <c r="OOE45" s="30"/>
      <c r="OOF45" s="31"/>
      <c r="OOG45" s="30"/>
      <c r="OOH45" s="31"/>
      <c r="OOI45" s="30"/>
      <c r="OOJ45" s="31"/>
      <c r="OOK45" s="30"/>
      <c r="OOL45" s="31"/>
      <c r="OOM45" s="30"/>
      <c r="OON45" s="31"/>
      <c r="OOO45" s="30"/>
      <c r="OOP45" s="31"/>
      <c r="OOQ45" s="30"/>
      <c r="OOR45" s="31"/>
      <c r="OOS45" s="30"/>
      <c r="OOT45" s="31"/>
      <c r="OOU45" s="30"/>
      <c r="OOV45" s="31"/>
      <c r="OOW45" s="30"/>
      <c r="OOX45" s="31"/>
      <c r="OOY45" s="30"/>
      <c r="OOZ45" s="31"/>
      <c r="OPA45" s="30"/>
      <c r="OPB45" s="31"/>
      <c r="OPC45" s="30"/>
      <c r="OPD45" s="31"/>
      <c r="OPE45" s="30"/>
      <c r="OPF45" s="31"/>
      <c r="OPG45" s="30"/>
      <c r="OPH45" s="31"/>
      <c r="OPI45" s="30"/>
      <c r="OPJ45" s="31"/>
      <c r="OPK45" s="30"/>
      <c r="OPL45" s="31"/>
      <c r="OPM45" s="30"/>
      <c r="OPN45" s="31"/>
      <c r="OPO45" s="30"/>
      <c r="OPP45" s="31"/>
      <c r="OPQ45" s="30"/>
      <c r="OPR45" s="31"/>
      <c r="OPS45" s="30"/>
      <c r="OPT45" s="31"/>
      <c r="OPU45" s="30"/>
      <c r="OPV45" s="31"/>
      <c r="OPW45" s="30"/>
      <c r="OPX45" s="31"/>
      <c r="OPY45" s="30"/>
      <c r="OPZ45" s="31"/>
      <c r="OQA45" s="30"/>
      <c r="OQB45" s="31"/>
      <c r="OQC45" s="30"/>
      <c r="OQD45" s="31"/>
      <c r="OQE45" s="30"/>
      <c r="OQF45" s="31"/>
      <c r="OQG45" s="30"/>
      <c r="OQH45" s="31"/>
      <c r="OQI45" s="30"/>
      <c r="OQJ45" s="31"/>
      <c r="OQK45" s="30"/>
      <c r="OQL45" s="31"/>
      <c r="OQM45" s="30"/>
      <c r="OQN45" s="31"/>
      <c r="OQO45" s="30"/>
      <c r="OQP45" s="31"/>
      <c r="OQQ45" s="30"/>
      <c r="OQR45" s="31"/>
      <c r="OQS45" s="30"/>
      <c r="OQT45" s="31"/>
      <c r="OQU45" s="30"/>
      <c r="OQV45" s="31"/>
      <c r="OQW45" s="30"/>
      <c r="OQX45" s="31"/>
      <c r="OQY45" s="30"/>
      <c r="OQZ45" s="31"/>
      <c r="ORA45" s="30"/>
      <c r="ORB45" s="31"/>
      <c r="ORC45" s="30"/>
      <c r="ORD45" s="31"/>
      <c r="ORE45" s="30"/>
      <c r="ORF45" s="31"/>
      <c r="ORG45" s="30"/>
      <c r="ORH45" s="31"/>
      <c r="ORI45" s="30"/>
      <c r="ORJ45" s="31"/>
      <c r="ORK45" s="30"/>
      <c r="ORL45" s="31"/>
      <c r="ORM45" s="30"/>
      <c r="ORN45" s="31"/>
      <c r="ORO45" s="30"/>
      <c r="ORP45" s="31"/>
      <c r="ORQ45" s="30"/>
      <c r="ORR45" s="31"/>
      <c r="ORS45" s="30"/>
      <c r="ORT45" s="31"/>
      <c r="ORU45" s="30"/>
      <c r="ORV45" s="31"/>
      <c r="ORW45" s="30"/>
      <c r="ORX45" s="31"/>
      <c r="ORY45" s="30"/>
      <c r="ORZ45" s="31"/>
      <c r="OSA45" s="30"/>
      <c r="OSB45" s="31"/>
      <c r="OSC45" s="30"/>
      <c r="OSD45" s="31"/>
      <c r="OSE45" s="30"/>
      <c r="OSF45" s="31"/>
      <c r="OSG45" s="30"/>
      <c r="OSH45" s="31"/>
      <c r="OSI45" s="30"/>
      <c r="OSJ45" s="31"/>
      <c r="OSK45" s="30"/>
      <c r="OSL45" s="31"/>
      <c r="OSM45" s="30"/>
      <c r="OSN45" s="31"/>
      <c r="OSO45" s="30"/>
      <c r="OSP45" s="31"/>
      <c r="OSQ45" s="30"/>
      <c r="OSR45" s="31"/>
      <c r="OSS45" s="30"/>
      <c r="OST45" s="31"/>
      <c r="OSU45" s="30"/>
      <c r="OSV45" s="31"/>
      <c r="OSW45" s="30"/>
      <c r="OSX45" s="31"/>
      <c r="OSY45" s="30"/>
      <c r="OSZ45" s="31"/>
      <c r="OTA45" s="30"/>
      <c r="OTB45" s="31"/>
      <c r="OTC45" s="30"/>
      <c r="OTD45" s="31"/>
      <c r="OTE45" s="30"/>
      <c r="OTF45" s="31"/>
      <c r="OTG45" s="30"/>
      <c r="OTH45" s="31"/>
      <c r="OTI45" s="30"/>
      <c r="OTJ45" s="31"/>
      <c r="OTK45" s="30"/>
      <c r="OTL45" s="31"/>
      <c r="OTM45" s="30"/>
      <c r="OTN45" s="31"/>
      <c r="OTO45" s="30"/>
      <c r="OTP45" s="31"/>
      <c r="OTQ45" s="30"/>
      <c r="OTR45" s="31"/>
      <c r="OTS45" s="30"/>
      <c r="OTT45" s="31"/>
      <c r="OTU45" s="30"/>
      <c r="OTV45" s="31"/>
      <c r="OTW45" s="30"/>
      <c r="OTX45" s="31"/>
      <c r="OTY45" s="30"/>
      <c r="OTZ45" s="31"/>
      <c r="OUA45" s="30"/>
      <c r="OUB45" s="31"/>
      <c r="OUC45" s="30"/>
      <c r="OUD45" s="31"/>
      <c r="OUE45" s="30"/>
      <c r="OUF45" s="31"/>
      <c r="OUG45" s="30"/>
      <c r="OUH45" s="31"/>
      <c r="OUI45" s="30"/>
      <c r="OUJ45" s="31"/>
      <c r="OUK45" s="30"/>
      <c r="OUL45" s="31"/>
      <c r="OUM45" s="30"/>
      <c r="OUN45" s="31"/>
      <c r="OUO45" s="30"/>
      <c r="OUP45" s="31"/>
      <c r="OUQ45" s="30"/>
      <c r="OUR45" s="31"/>
      <c r="OUS45" s="30"/>
      <c r="OUT45" s="31"/>
      <c r="OUU45" s="30"/>
      <c r="OUV45" s="31"/>
      <c r="OUW45" s="30"/>
      <c r="OUX45" s="31"/>
      <c r="OUY45" s="30"/>
      <c r="OUZ45" s="31"/>
      <c r="OVA45" s="30"/>
      <c r="OVB45" s="31"/>
      <c r="OVC45" s="30"/>
      <c r="OVD45" s="31"/>
      <c r="OVE45" s="30"/>
      <c r="OVF45" s="31"/>
      <c r="OVG45" s="30"/>
      <c r="OVH45" s="31"/>
      <c r="OVI45" s="30"/>
      <c r="OVJ45" s="31"/>
      <c r="OVK45" s="30"/>
      <c r="OVL45" s="31"/>
      <c r="OVM45" s="30"/>
      <c r="OVN45" s="31"/>
      <c r="OVO45" s="30"/>
      <c r="OVP45" s="31"/>
      <c r="OVQ45" s="30"/>
      <c r="OVR45" s="31"/>
      <c r="OVS45" s="30"/>
      <c r="OVT45" s="31"/>
      <c r="OVU45" s="30"/>
      <c r="OVV45" s="31"/>
      <c r="OVW45" s="30"/>
      <c r="OVX45" s="31"/>
      <c r="OVY45" s="30"/>
      <c r="OVZ45" s="31"/>
      <c r="OWA45" s="30"/>
      <c r="OWB45" s="31"/>
      <c r="OWC45" s="30"/>
      <c r="OWD45" s="31"/>
      <c r="OWE45" s="30"/>
      <c r="OWF45" s="31"/>
      <c r="OWG45" s="30"/>
      <c r="OWH45" s="31"/>
      <c r="OWI45" s="30"/>
      <c r="OWJ45" s="31"/>
      <c r="OWK45" s="30"/>
      <c r="OWL45" s="31"/>
      <c r="OWM45" s="30"/>
      <c r="OWN45" s="31"/>
      <c r="OWO45" s="30"/>
      <c r="OWP45" s="31"/>
      <c r="OWQ45" s="30"/>
      <c r="OWR45" s="31"/>
      <c r="OWS45" s="30"/>
      <c r="OWT45" s="31"/>
      <c r="OWU45" s="30"/>
      <c r="OWV45" s="31"/>
      <c r="OWW45" s="30"/>
      <c r="OWX45" s="31"/>
      <c r="OWY45" s="30"/>
      <c r="OWZ45" s="31"/>
      <c r="OXA45" s="30"/>
      <c r="OXB45" s="31"/>
      <c r="OXC45" s="30"/>
      <c r="OXD45" s="31"/>
      <c r="OXE45" s="30"/>
      <c r="OXF45" s="31"/>
      <c r="OXG45" s="30"/>
      <c r="OXH45" s="31"/>
      <c r="OXI45" s="30"/>
      <c r="OXJ45" s="31"/>
      <c r="OXK45" s="30"/>
      <c r="OXL45" s="31"/>
      <c r="OXM45" s="30"/>
      <c r="OXN45" s="31"/>
      <c r="OXO45" s="30"/>
      <c r="OXP45" s="31"/>
      <c r="OXQ45" s="30"/>
      <c r="OXR45" s="31"/>
      <c r="OXS45" s="30"/>
      <c r="OXT45" s="31"/>
      <c r="OXU45" s="30"/>
      <c r="OXV45" s="31"/>
      <c r="OXW45" s="30"/>
      <c r="OXX45" s="31"/>
      <c r="OXY45" s="30"/>
      <c r="OXZ45" s="31"/>
      <c r="OYA45" s="30"/>
      <c r="OYB45" s="31"/>
      <c r="OYC45" s="30"/>
      <c r="OYD45" s="31"/>
      <c r="OYE45" s="30"/>
      <c r="OYF45" s="31"/>
      <c r="OYG45" s="30"/>
      <c r="OYH45" s="31"/>
      <c r="OYI45" s="30"/>
      <c r="OYJ45" s="31"/>
      <c r="OYK45" s="30"/>
      <c r="OYL45" s="31"/>
      <c r="OYM45" s="30"/>
      <c r="OYN45" s="31"/>
      <c r="OYO45" s="30"/>
      <c r="OYP45" s="31"/>
      <c r="OYQ45" s="30"/>
      <c r="OYR45" s="31"/>
      <c r="OYS45" s="30"/>
      <c r="OYT45" s="31"/>
      <c r="OYU45" s="30"/>
      <c r="OYV45" s="31"/>
      <c r="OYW45" s="30"/>
      <c r="OYX45" s="31"/>
      <c r="OYY45" s="30"/>
      <c r="OYZ45" s="31"/>
      <c r="OZA45" s="30"/>
      <c r="OZB45" s="31"/>
      <c r="OZC45" s="30"/>
      <c r="OZD45" s="31"/>
      <c r="OZE45" s="30"/>
      <c r="OZF45" s="31"/>
      <c r="OZG45" s="30"/>
      <c r="OZH45" s="31"/>
      <c r="OZI45" s="30"/>
      <c r="OZJ45" s="31"/>
      <c r="OZK45" s="30"/>
      <c r="OZL45" s="31"/>
      <c r="OZM45" s="30"/>
      <c r="OZN45" s="31"/>
      <c r="OZO45" s="30"/>
      <c r="OZP45" s="31"/>
      <c r="OZQ45" s="30"/>
      <c r="OZR45" s="31"/>
      <c r="OZS45" s="30"/>
      <c r="OZT45" s="31"/>
      <c r="OZU45" s="30"/>
      <c r="OZV45" s="31"/>
      <c r="OZW45" s="30"/>
      <c r="OZX45" s="31"/>
      <c r="OZY45" s="30"/>
      <c r="OZZ45" s="31"/>
      <c r="PAA45" s="30"/>
      <c r="PAB45" s="31"/>
      <c r="PAC45" s="30"/>
      <c r="PAD45" s="31"/>
      <c r="PAE45" s="30"/>
      <c r="PAF45" s="31"/>
      <c r="PAG45" s="30"/>
      <c r="PAH45" s="31"/>
      <c r="PAI45" s="30"/>
      <c r="PAJ45" s="31"/>
      <c r="PAK45" s="30"/>
      <c r="PAL45" s="31"/>
      <c r="PAM45" s="30"/>
      <c r="PAN45" s="31"/>
      <c r="PAO45" s="30"/>
      <c r="PAP45" s="31"/>
      <c r="PAQ45" s="30"/>
      <c r="PAR45" s="31"/>
      <c r="PAS45" s="30"/>
      <c r="PAT45" s="31"/>
      <c r="PAU45" s="30"/>
      <c r="PAV45" s="31"/>
      <c r="PAW45" s="30"/>
      <c r="PAX45" s="31"/>
      <c r="PAY45" s="30"/>
      <c r="PAZ45" s="31"/>
      <c r="PBA45" s="30"/>
      <c r="PBB45" s="31"/>
      <c r="PBC45" s="30"/>
      <c r="PBD45" s="31"/>
      <c r="PBE45" s="30"/>
      <c r="PBF45" s="31"/>
      <c r="PBG45" s="30"/>
      <c r="PBH45" s="31"/>
      <c r="PBI45" s="30"/>
      <c r="PBJ45" s="31"/>
      <c r="PBK45" s="30"/>
      <c r="PBL45" s="31"/>
      <c r="PBM45" s="30"/>
      <c r="PBN45" s="31"/>
      <c r="PBO45" s="30"/>
      <c r="PBP45" s="31"/>
      <c r="PBQ45" s="30"/>
      <c r="PBR45" s="31"/>
      <c r="PBS45" s="30"/>
      <c r="PBT45" s="31"/>
      <c r="PBU45" s="30"/>
      <c r="PBV45" s="31"/>
      <c r="PBW45" s="30"/>
      <c r="PBX45" s="31"/>
      <c r="PBY45" s="30"/>
      <c r="PBZ45" s="31"/>
      <c r="PCA45" s="30"/>
      <c r="PCB45" s="31"/>
      <c r="PCC45" s="30"/>
      <c r="PCD45" s="31"/>
      <c r="PCE45" s="30"/>
      <c r="PCF45" s="31"/>
      <c r="PCG45" s="30"/>
      <c r="PCH45" s="31"/>
      <c r="PCI45" s="30"/>
      <c r="PCJ45" s="31"/>
      <c r="PCK45" s="30"/>
      <c r="PCL45" s="31"/>
      <c r="PCM45" s="30"/>
      <c r="PCN45" s="31"/>
      <c r="PCO45" s="30"/>
      <c r="PCP45" s="31"/>
      <c r="PCQ45" s="30"/>
      <c r="PCR45" s="31"/>
      <c r="PCS45" s="30"/>
      <c r="PCT45" s="31"/>
      <c r="PCU45" s="30"/>
      <c r="PCV45" s="31"/>
      <c r="PCW45" s="30"/>
      <c r="PCX45" s="31"/>
      <c r="PCY45" s="30"/>
      <c r="PCZ45" s="31"/>
      <c r="PDA45" s="30"/>
      <c r="PDB45" s="31"/>
      <c r="PDC45" s="30"/>
      <c r="PDD45" s="31"/>
      <c r="PDE45" s="30"/>
      <c r="PDF45" s="31"/>
      <c r="PDG45" s="30"/>
      <c r="PDH45" s="31"/>
      <c r="PDI45" s="30"/>
      <c r="PDJ45" s="31"/>
      <c r="PDK45" s="30"/>
      <c r="PDL45" s="31"/>
      <c r="PDM45" s="30"/>
      <c r="PDN45" s="31"/>
      <c r="PDO45" s="30"/>
      <c r="PDP45" s="31"/>
      <c r="PDQ45" s="30"/>
      <c r="PDR45" s="31"/>
      <c r="PDS45" s="30"/>
      <c r="PDT45" s="31"/>
      <c r="PDU45" s="30"/>
      <c r="PDV45" s="31"/>
      <c r="PDW45" s="30"/>
      <c r="PDX45" s="31"/>
      <c r="PDY45" s="30"/>
      <c r="PDZ45" s="31"/>
      <c r="PEA45" s="30"/>
      <c r="PEB45" s="31"/>
      <c r="PEC45" s="30"/>
      <c r="PED45" s="31"/>
      <c r="PEE45" s="30"/>
      <c r="PEF45" s="31"/>
      <c r="PEG45" s="30"/>
      <c r="PEH45" s="31"/>
      <c r="PEI45" s="30"/>
      <c r="PEJ45" s="31"/>
      <c r="PEK45" s="30"/>
      <c r="PEL45" s="31"/>
      <c r="PEM45" s="30"/>
      <c r="PEN45" s="31"/>
      <c r="PEO45" s="30"/>
      <c r="PEP45" s="31"/>
      <c r="PEQ45" s="30"/>
      <c r="PER45" s="31"/>
      <c r="PES45" s="30"/>
      <c r="PET45" s="31"/>
      <c r="PEU45" s="30"/>
      <c r="PEV45" s="31"/>
      <c r="PEW45" s="30"/>
      <c r="PEX45" s="31"/>
      <c r="PEY45" s="30"/>
      <c r="PEZ45" s="31"/>
      <c r="PFA45" s="30"/>
      <c r="PFB45" s="31"/>
      <c r="PFC45" s="30"/>
      <c r="PFD45" s="31"/>
      <c r="PFE45" s="30"/>
      <c r="PFF45" s="31"/>
      <c r="PFG45" s="30"/>
      <c r="PFH45" s="31"/>
      <c r="PFI45" s="30"/>
      <c r="PFJ45" s="31"/>
      <c r="PFK45" s="30"/>
      <c r="PFL45" s="31"/>
      <c r="PFM45" s="30"/>
      <c r="PFN45" s="31"/>
      <c r="PFO45" s="30"/>
      <c r="PFP45" s="31"/>
      <c r="PFQ45" s="30"/>
      <c r="PFR45" s="31"/>
      <c r="PFS45" s="30"/>
      <c r="PFT45" s="31"/>
      <c r="PFU45" s="30"/>
      <c r="PFV45" s="31"/>
      <c r="PFW45" s="30"/>
      <c r="PFX45" s="31"/>
      <c r="PFY45" s="30"/>
      <c r="PFZ45" s="31"/>
      <c r="PGA45" s="30"/>
      <c r="PGB45" s="31"/>
      <c r="PGC45" s="30"/>
      <c r="PGD45" s="31"/>
      <c r="PGE45" s="30"/>
      <c r="PGF45" s="31"/>
      <c r="PGG45" s="30"/>
      <c r="PGH45" s="31"/>
      <c r="PGI45" s="30"/>
      <c r="PGJ45" s="31"/>
      <c r="PGK45" s="30"/>
      <c r="PGL45" s="31"/>
      <c r="PGM45" s="30"/>
      <c r="PGN45" s="31"/>
      <c r="PGO45" s="30"/>
      <c r="PGP45" s="31"/>
      <c r="PGQ45" s="30"/>
      <c r="PGR45" s="31"/>
      <c r="PGS45" s="30"/>
      <c r="PGT45" s="31"/>
      <c r="PGU45" s="30"/>
      <c r="PGV45" s="31"/>
      <c r="PGW45" s="30"/>
      <c r="PGX45" s="31"/>
      <c r="PGY45" s="30"/>
      <c r="PGZ45" s="31"/>
      <c r="PHA45" s="30"/>
      <c r="PHB45" s="31"/>
      <c r="PHC45" s="30"/>
      <c r="PHD45" s="31"/>
      <c r="PHE45" s="30"/>
      <c r="PHF45" s="31"/>
      <c r="PHG45" s="30"/>
      <c r="PHH45" s="31"/>
      <c r="PHI45" s="30"/>
      <c r="PHJ45" s="31"/>
      <c r="PHK45" s="30"/>
      <c r="PHL45" s="31"/>
      <c r="PHM45" s="30"/>
      <c r="PHN45" s="31"/>
      <c r="PHO45" s="30"/>
      <c r="PHP45" s="31"/>
      <c r="PHQ45" s="30"/>
      <c r="PHR45" s="31"/>
      <c r="PHS45" s="30"/>
      <c r="PHT45" s="31"/>
      <c r="PHU45" s="30"/>
      <c r="PHV45" s="31"/>
      <c r="PHW45" s="30"/>
      <c r="PHX45" s="31"/>
      <c r="PHY45" s="30"/>
      <c r="PHZ45" s="31"/>
      <c r="PIA45" s="30"/>
      <c r="PIB45" s="31"/>
      <c r="PIC45" s="30"/>
      <c r="PID45" s="31"/>
      <c r="PIE45" s="30"/>
      <c r="PIF45" s="31"/>
      <c r="PIG45" s="30"/>
      <c r="PIH45" s="31"/>
      <c r="PII45" s="30"/>
      <c r="PIJ45" s="31"/>
      <c r="PIK45" s="30"/>
      <c r="PIL45" s="31"/>
      <c r="PIM45" s="30"/>
      <c r="PIN45" s="31"/>
      <c r="PIO45" s="30"/>
      <c r="PIP45" s="31"/>
      <c r="PIQ45" s="30"/>
      <c r="PIR45" s="31"/>
      <c r="PIS45" s="30"/>
      <c r="PIT45" s="31"/>
      <c r="PIU45" s="30"/>
      <c r="PIV45" s="31"/>
      <c r="PIW45" s="30"/>
      <c r="PIX45" s="31"/>
      <c r="PIY45" s="30"/>
      <c r="PIZ45" s="31"/>
      <c r="PJA45" s="30"/>
      <c r="PJB45" s="31"/>
      <c r="PJC45" s="30"/>
      <c r="PJD45" s="31"/>
      <c r="PJE45" s="30"/>
      <c r="PJF45" s="31"/>
      <c r="PJG45" s="30"/>
      <c r="PJH45" s="31"/>
      <c r="PJI45" s="30"/>
      <c r="PJJ45" s="31"/>
      <c r="PJK45" s="30"/>
      <c r="PJL45" s="31"/>
      <c r="PJM45" s="30"/>
      <c r="PJN45" s="31"/>
      <c r="PJO45" s="30"/>
      <c r="PJP45" s="31"/>
      <c r="PJQ45" s="30"/>
      <c r="PJR45" s="31"/>
      <c r="PJS45" s="30"/>
      <c r="PJT45" s="31"/>
      <c r="PJU45" s="30"/>
      <c r="PJV45" s="31"/>
      <c r="PJW45" s="30"/>
      <c r="PJX45" s="31"/>
      <c r="PJY45" s="30"/>
      <c r="PJZ45" s="31"/>
      <c r="PKA45" s="30"/>
      <c r="PKB45" s="31"/>
      <c r="PKC45" s="30"/>
      <c r="PKD45" s="31"/>
      <c r="PKE45" s="30"/>
      <c r="PKF45" s="31"/>
      <c r="PKG45" s="30"/>
      <c r="PKH45" s="31"/>
      <c r="PKI45" s="30"/>
      <c r="PKJ45" s="31"/>
      <c r="PKK45" s="30"/>
      <c r="PKL45" s="31"/>
      <c r="PKM45" s="30"/>
      <c r="PKN45" s="31"/>
      <c r="PKO45" s="30"/>
      <c r="PKP45" s="31"/>
      <c r="PKQ45" s="30"/>
      <c r="PKR45" s="31"/>
      <c r="PKS45" s="30"/>
      <c r="PKT45" s="31"/>
      <c r="PKU45" s="30"/>
      <c r="PKV45" s="31"/>
      <c r="PKW45" s="30"/>
      <c r="PKX45" s="31"/>
      <c r="PKY45" s="30"/>
      <c r="PKZ45" s="31"/>
      <c r="PLA45" s="30"/>
      <c r="PLB45" s="31"/>
      <c r="PLC45" s="30"/>
      <c r="PLD45" s="31"/>
      <c r="PLE45" s="30"/>
      <c r="PLF45" s="31"/>
      <c r="PLG45" s="30"/>
      <c r="PLH45" s="31"/>
      <c r="PLI45" s="30"/>
      <c r="PLJ45" s="31"/>
      <c r="PLK45" s="30"/>
      <c r="PLL45" s="31"/>
      <c r="PLM45" s="30"/>
      <c r="PLN45" s="31"/>
      <c r="PLO45" s="30"/>
      <c r="PLP45" s="31"/>
      <c r="PLQ45" s="30"/>
      <c r="PLR45" s="31"/>
      <c r="PLS45" s="30"/>
      <c r="PLT45" s="31"/>
      <c r="PLU45" s="30"/>
      <c r="PLV45" s="31"/>
      <c r="PLW45" s="30"/>
      <c r="PLX45" s="31"/>
      <c r="PLY45" s="30"/>
      <c r="PLZ45" s="31"/>
      <c r="PMA45" s="30"/>
      <c r="PMB45" s="31"/>
      <c r="PMC45" s="30"/>
      <c r="PMD45" s="31"/>
      <c r="PME45" s="30"/>
      <c r="PMF45" s="31"/>
      <c r="PMG45" s="30"/>
      <c r="PMH45" s="31"/>
      <c r="PMI45" s="30"/>
      <c r="PMJ45" s="31"/>
      <c r="PMK45" s="30"/>
      <c r="PML45" s="31"/>
      <c r="PMM45" s="30"/>
      <c r="PMN45" s="31"/>
      <c r="PMO45" s="30"/>
      <c r="PMP45" s="31"/>
      <c r="PMQ45" s="30"/>
      <c r="PMR45" s="31"/>
      <c r="PMS45" s="30"/>
      <c r="PMT45" s="31"/>
      <c r="PMU45" s="30"/>
      <c r="PMV45" s="31"/>
      <c r="PMW45" s="30"/>
      <c r="PMX45" s="31"/>
      <c r="PMY45" s="30"/>
      <c r="PMZ45" s="31"/>
      <c r="PNA45" s="30"/>
      <c r="PNB45" s="31"/>
      <c r="PNC45" s="30"/>
      <c r="PND45" s="31"/>
      <c r="PNE45" s="30"/>
      <c r="PNF45" s="31"/>
      <c r="PNG45" s="30"/>
      <c r="PNH45" s="31"/>
      <c r="PNI45" s="30"/>
      <c r="PNJ45" s="31"/>
      <c r="PNK45" s="30"/>
      <c r="PNL45" s="31"/>
      <c r="PNM45" s="30"/>
      <c r="PNN45" s="31"/>
      <c r="PNO45" s="30"/>
      <c r="PNP45" s="31"/>
      <c r="PNQ45" s="30"/>
      <c r="PNR45" s="31"/>
      <c r="PNS45" s="30"/>
      <c r="PNT45" s="31"/>
      <c r="PNU45" s="30"/>
      <c r="PNV45" s="31"/>
      <c r="PNW45" s="30"/>
      <c r="PNX45" s="31"/>
      <c r="PNY45" s="30"/>
      <c r="PNZ45" s="31"/>
      <c r="POA45" s="30"/>
      <c r="POB45" s="31"/>
      <c r="POC45" s="30"/>
      <c r="POD45" s="31"/>
      <c r="POE45" s="30"/>
      <c r="POF45" s="31"/>
      <c r="POG45" s="30"/>
      <c r="POH45" s="31"/>
      <c r="POI45" s="30"/>
      <c r="POJ45" s="31"/>
      <c r="POK45" s="30"/>
      <c r="POL45" s="31"/>
      <c r="POM45" s="30"/>
      <c r="PON45" s="31"/>
      <c r="POO45" s="30"/>
      <c r="POP45" s="31"/>
      <c r="POQ45" s="30"/>
      <c r="POR45" s="31"/>
      <c r="POS45" s="30"/>
      <c r="POT45" s="31"/>
      <c r="POU45" s="30"/>
      <c r="POV45" s="31"/>
      <c r="POW45" s="30"/>
      <c r="POX45" s="31"/>
      <c r="POY45" s="30"/>
      <c r="POZ45" s="31"/>
      <c r="PPA45" s="30"/>
      <c r="PPB45" s="31"/>
      <c r="PPC45" s="30"/>
      <c r="PPD45" s="31"/>
      <c r="PPE45" s="30"/>
      <c r="PPF45" s="31"/>
      <c r="PPG45" s="30"/>
      <c r="PPH45" s="31"/>
      <c r="PPI45" s="30"/>
      <c r="PPJ45" s="31"/>
      <c r="PPK45" s="30"/>
      <c r="PPL45" s="31"/>
      <c r="PPM45" s="30"/>
      <c r="PPN45" s="31"/>
      <c r="PPO45" s="30"/>
      <c r="PPP45" s="31"/>
      <c r="PPQ45" s="30"/>
      <c r="PPR45" s="31"/>
      <c r="PPS45" s="30"/>
      <c r="PPT45" s="31"/>
      <c r="PPU45" s="30"/>
      <c r="PPV45" s="31"/>
      <c r="PPW45" s="30"/>
      <c r="PPX45" s="31"/>
      <c r="PPY45" s="30"/>
      <c r="PPZ45" s="31"/>
      <c r="PQA45" s="30"/>
      <c r="PQB45" s="31"/>
      <c r="PQC45" s="30"/>
      <c r="PQD45" s="31"/>
      <c r="PQE45" s="30"/>
      <c r="PQF45" s="31"/>
      <c r="PQG45" s="30"/>
      <c r="PQH45" s="31"/>
      <c r="PQI45" s="30"/>
      <c r="PQJ45" s="31"/>
      <c r="PQK45" s="30"/>
      <c r="PQL45" s="31"/>
      <c r="PQM45" s="30"/>
      <c r="PQN45" s="31"/>
      <c r="PQO45" s="30"/>
      <c r="PQP45" s="31"/>
      <c r="PQQ45" s="30"/>
      <c r="PQR45" s="31"/>
      <c r="PQS45" s="30"/>
      <c r="PQT45" s="31"/>
      <c r="PQU45" s="30"/>
      <c r="PQV45" s="31"/>
      <c r="PQW45" s="30"/>
      <c r="PQX45" s="31"/>
      <c r="PQY45" s="30"/>
      <c r="PQZ45" s="31"/>
      <c r="PRA45" s="30"/>
      <c r="PRB45" s="31"/>
      <c r="PRC45" s="30"/>
      <c r="PRD45" s="31"/>
      <c r="PRE45" s="30"/>
      <c r="PRF45" s="31"/>
      <c r="PRG45" s="30"/>
      <c r="PRH45" s="31"/>
      <c r="PRI45" s="30"/>
      <c r="PRJ45" s="31"/>
      <c r="PRK45" s="30"/>
      <c r="PRL45" s="31"/>
      <c r="PRM45" s="30"/>
      <c r="PRN45" s="31"/>
      <c r="PRO45" s="30"/>
      <c r="PRP45" s="31"/>
      <c r="PRQ45" s="30"/>
      <c r="PRR45" s="31"/>
      <c r="PRS45" s="30"/>
      <c r="PRT45" s="31"/>
      <c r="PRU45" s="30"/>
      <c r="PRV45" s="31"/>
      <c r="PRW45" s="30"/>
      <c r="PRX45" s="31"/>
      <c r="PRY45" s="30"/>
      <c r="PRZ45" s="31"/>
      <c r="PSA45" s="30"/>
      <c r="PSB45" s="31"/>
      <c r="PSC45" s="30"/>
      <c r="PSD45" s="31"/>
      <c r="PSE45" s="30"/>
      <c r="PSF45" s="31"/>
      <c r="PSG45" s="30"/>
      <c r="PSH45" s="31"/>
      <c r="PSI45" s="30"/>
      <c r="PSJ45" s="31"/>
      <c r="PSK45" s="30"/>
      <c r="PSL45" s="31"/>
      <c r="PSM45" s="30"/>
      <c r="PSN45" s="31"/>
      <c r="PSO45" s="30"/>
      <c r="PSP45" s="31"/>
      <c r="PSQ45" s="30"/>
      <c r="PSR45" s="31"/>
      <c r="PSS45" s="30"/>
      <c r="PST45" s="31"/>
      <c r="PSU45" s="30"/>
      <c r="PSV45" s="31"/>
      <c r="PSW45" s="30"/>
      <c r="PSX45" s="31"/>
      <c r="PSY45" s="30"/>
      <c r="PSZ45" s="31"/>
      <c r="PTA45" s="30"/>
      <c r="PTB45" s="31"/>
      <c r="PTC45" s="30"/>
      <c r="PTD45" s="31"/>
      <c r="PTE45" s="30"/>
      <c r="PTF45" s="31"/>
      <c r="PTG45" s="30"/>
      <c r="PTH45" s="31"/>
      <c r="PTI45" s="30"/>
      <c r="PTJ45" s="31"/>
      <c r="PTK45" s="30"/>
      <c r="PTL45" s="31"/>
      <c r="PTM45" s="30"/>
      <c r="PTN45" s="31"/>
      <c r="PTO45" s="30"/>
      <c r="PTP45" s="31"/>
      <c r="PTQ45" s="30"/>
      <c r="PTR45" s="31"/>
      <c r="PTS45" s="30"/>
      <c r="PTT45" s="31"/>
      <c r="PTU45" s="30"/>
      <c r="PTV45" s="31"/>
      <c r="PTW45" s="30"/>
      <c r="PTX45" s="31"/>
      <c r="PTY45" s="30"/>
      <c r="PTZ45" s="31"/>
      <c r="PUA45" s="30"/>
      <c r="PUB45" s="31"/>
      <c r="PUC45" s="30"/>
      <c r="PUD45" s="31"/>
      <c r="PUE45" s="30"/>
      <c r="PUF45" s="31"/>
      <c r="PUG45" s="30"/>
      <c r="PUH45" s="31"/>
      <c r="PUI45" s="30"/>
      <c r="PUJ45" s="31"/>
      <c r="PUK45" s="30"/>
      <c r="PUL45" s="31"/>
      <c r="PUM45" s="30"/>
      <c r="PUN45" s="31"/>
      <c r="PUO45" s="30"/>
      <c r="PUP45" s="31"/>
      <c r="PUQ45" s="30"/>
      <c r="PUR45" s="31"/>
      <c r="PUS45" s="30"/>
      <c r="PUT45" s="31"/>
      <c r="PUU45" s="30"/>
      <c r="PUV45" s="31"/>
      <c r="PUW45" s="30"/>
      <c r="PUX45" s="31"/>
      <c r="PUY45" s="30"/>
      <c r="PUZ45" s="31"/>
      <c r="PVA45" s="30"/>
      <c r="PVB45" s="31"/>
      <c r="PVC45" s="30"/>
      <c r="PVD45" s="31"/>
      <c r="PVE45" s="30"/>
      <c r="PVF45" s="31"/>
      <c r="PVG45" s="30"/>
      <c r="PVH45" s="31"/>
      <c r="PVI45" s="30"/>
      <c r="PVJ45" s="31"/>
      <c r="PVK45" s="30"/>
      <c r="PVL45" s="31"/>
      <c r="PVM45" s="30"/>
      <c r="PVN45" s="31"/>
      <c r="PVO45" s="30"/>
      <c r="PVP45" s="31"/>
      <c r="PVQ45" s="30"/>
      <c r="PVR45" s="31"/>
      <c r="PVS45" s="30"/>
      <c r="PVT45" s="31"/>
      <c r="PVU45" s="30"/>
      <c r="PVV45" s="31"/>
      <c r="PVW45" s="30"/>
      <c r="PVX45" s="31"/>
      <c r="PVY45" s="30"/>
      <c r="PVZ45" s="31"/>
      <c r="PWA45" s="30"/>
      <c r="PWB45" s="31"/>
      <c r="PWC45" s="30"/>
      <c r="PWD45" s="31"/>
      <c r="PWE45" s="30"/>
      <c r="PWF45" s="31"/>
      <c r="PWG45" s="30"/>
      <c r="PWH45" s="31"/>
      <c r="PWI45" s="30"/>
      <c r="PWJ45" s="31"/>
      <c r="PWK45" s="30"/>
      <c r="PWL45" s="31"/>
      <c r="PWM45" s="30"/>
      <c r="PWN45" s="31"/>
      <c r="PWO45" s="30"/>
      <c r="PWP45" s="31"/>
      <c r="PWQ45" s="30"/>
      <c r="PWR45" s="31"/>
      <c r="PWS45" s="30"/>
      <c r="PWT45" s="31"/>
      <c r="PWU45" s="30"/>
      <c r="PWV45" s="31"/>
      <c r="PWW45" s="30"/>
      <c r="PWX45" s="31"/>
      <c r="PWY45" s="30"/>
      <c r="PWZ45" s="31"/>
      <c r="PXA45" s="30"/>
      <c r="PXB45" s="31"/>
      <c r="PXC45" s="30"/>
      <c r="PXD45" s="31"/>
      <c r="PXE45" s="30"/>
      <c r="PXF45" s="31"/>
      <c r="PXG45" s="30"/>
      <c r="PXH45" s="31"/>
      <c r="PXI45" s="30"/>
      <c r="PXJ45" s="31"/>
      <c r="PXK45" s="30"/>
      <c r="PXL45" s="31"/>
      <c r="PXM45" s="30"/>
      <c r="PXN45" s="31"/>
      <c r="PXO45" s="30"/>
      <c r="PXP45" s="31"/>
      <c r="PXQ45" s="30"/>
      <c r="PXR45" s="31"/>
      <c r="PXS45" s="30"/>
      <c r="PXT45" s="31"/>
      <c r="PXU45" s="30"/>
      <c r="PXV45" s="31"/>
      <c r="PXW45" s="30"/>
      <c r="PXX45" s="31"/>
      <c r="PXY45" s="30"/>
      <c r="PXZ45" s="31"/>
      <c r="PYA45" s="30"/>
      <c r="PYB45" s="31"/>
      <c r="PYC45" s="30"/>
      <c r="PYD45" s="31"/>
      <c r="PYE45" s="30"/>
      <c r="PYF45" s="31"/>
      <c r="PYG45" s="30"/>
      <c r="PYH45" s="31"/>
      <c r="PYI45" s="30"/>
      <c r="PYJ45" s="31"/>
      <c r="PYK45" s="30"/>
      <c r="PYL45" s="31"/>
      <c r="PYM45" s="30"/>
      <c r="PYN45" s="31"/>
      <c r="PYO45" s="30"/>
      <c r="PYP45" s="31"/>
      <c r="PYQ45" s="30"/>
      <c r="PYR45" s="31"/>
      <c r="PYS45" s="30"/>
      <c r="PYT45" s="31"/>
      <c r="PYU45" s="30"/>
      <c r="PYV45" s="31"/>
      <c r="PYW45" s="30"/>
      <c r="PYX45" s="31"/>
      <c r="PYY45" s="30"/>
      <c r="PYZ45" s="31"/>
      <c r="PZA45" s="30"/>
      <c r="PZB45" s="31"/>
      <c r="PZC45" s="30"/>
      <c r="PZD45" s="31"/>
      <c r="PZE45" s="30"/>
      <c r="PZF45" s="31"/>
      <c r="PZG45" s="30"/>
      <c r="PZH45" s="31"/>
      <c r="PZI45" s="30"/>
      <c r="PZJ45" s="31"/>
      <c r="PZK45" s="30"/>
      <c r="PZL45" s="31"/>
      <c r="PZM45" s="30"/>
      <c r="PZN45" s="31"/>
      <c r="PZO45" s="30"/>
      <c r="PZP45" s="31"/>
      <c r="PZQ45" s="30"/>
      <c r="PZR45" s="31"/>
      <c r="PZS45" s="30"/>
      <c r="PZT45" s="31"/>
      <c r="PZU45" s="30"/>
      <c r="PZV45" s="31"/>
      <c r="PZW45" s="30"/>
      <c r="PZX45" s="31"/>
      <c r="PZY45" s="30"/>
      <c r="PZZ45" s="31"/>
      <c r="QAA45" s="30"/>
      <c r="QAB45" s="31"/>
      <c r="QAC45" s="30"/>
      <c r="QAD45" s="31"/>
      <c r="QAE45" s="30"/>
      <c r="QAF45" s="31"/>
      <c r="QAG45" s="30"/>
      <c r="QAH45" s="31"/>
      <c r="QAI45" s="30"/>
      <c r="QAJ45" s="31"/>
      <c r="QAK45" s="30"/>
      <c r="QAL45" s="31"/>
      <c r="QAM45" s="30"/>
      <c r="QAN45" s="31"/>
      <c r="QAO45" s="30"/>
      <c r="QAP45" s="31"/>
      <c r="QAQ45" s="30"/>
      <c r="QAR45" s="31"/>
      <c r="QAS45" s="30"/>
      <c r="QAT45" s="31"/>
      <c r="QAU45" s="30"/>
      <c r="QAV45" s="31"/>
      <c r="QAW45" s="30"/>
      <c r="QAX45" s="31"/>
      <c r="QAY45" s="30"/>
      <c r="QAZ45" s="31"/>
      <c r="QBA45" s="30"/>
      <c r="QBB45" s="31"/>
      <c r="QBC45" s="30"/>
      <c r="QBD45" s="31"/>
      <c r="QBE45" s="30"/>
      <c r="QBF45" s="31"/>
      <c r="QBG45" s="30"/>
      <c r="QBH45" s="31"/>
      <c r="QBI45" s="30"/>
      <c r="QBJ45" s="31"/>
      <c r="QBK45" s="30"/>
      <c r="QBL45" s="31"/>
      <c r="QBM45" s="30"/>
      <c r="QBN45" s="31"/>
      <c r="QBO45" s="30"/>
      <c r="QBP45" s="31"/>
      <c r="QBQ45" s="30"/>
      <c r="QBR45" s="31"/>
      <c r="QBS45" s="30"/>
      <c r="QBT45" s="31"/>
      <c r="QBU45" s="30"/>
      <c r="QBV45" s="31"/>
      <c r="QBW45" s="30"/>
      <c r="QBX45" s="31"/>
      <c r="QBY45" s="30"/>
      <c r="QBZ45" s="31"/>
      <c r="QCA45" s="30"/>
      <c r="QCB45" s="31"/>
      <c r="QCC45" s="30"/>
      <c r="QCD45" s="31"/>
      <c r="QCE45" s="30"/>
      <c r="QCF45" s="31"/>
      <c r="QCG45" s="30"/>
      <c r="QCH45" s="31"/>
      <c r="QCI45" s="30"/>
      <c r="QCJ45" s="31"/>
      <c r="QCK45" s="30"/>
      <c r="QCL45" s="31"/>
      <c r="QCM45" s="30"/>
      <c r="QCN45" s="31"/>
      <c r="QCO45" s="30"/>
      <c r="QCP45" s="31"/>
      <c r="QCQ45" s="30"/>
      <c r="QCR45" s="31"/>
      <c r="QCS45" s="30"/>
      <c r="QCT45" s="31"/>
      <c r="QCU45" s="30"/>
      <c r="QCV45" s="31"/>
      <c r="QCW45" s="30"/>
      <c r="QCX45" s="31"/>
      <c r="QCY45" s="30"/>
      <c r="QCZ45" s="31"/>
      <c r="QDA45" s="30"/>
      <c r="QDB45" s="31"/>
      <c r="QDC45" s="30"/>
      <c r="QDD45" s="31"/>
      <c r="QDE45" s="30"/>
      <c r="QDF45" s="31"/>
      <c r="QDG45" s="30"/>
      <c r="QDH45" s="31"/>
      <c r="QDI45" s="30"/>
      <c r="QDJ45" s="31"/>
      <c r="QDK45" s="30"/>
      <c r="QDL45" s="31"/>
      <c r="QDM45" s="30"/>
      <c r="QDN45" s="31"/>
      <c r="QDO45" s="30"/>
      <c r="QDP45" s="31"/>
      <c r="QDQ45" s="30"/>
      <c r="QDR45" s="31"/>
      <c r="QDS45" s="30"/>
      <c r="QDT45" s="31"/>
      <c r="QDU45" s="30"/>
      <c r="QDV45" s="31"/>
      <c r="QDW45" s="30"/>
      <c r="QDX45" s="31"/>
      <c r="QDY45" s="30"/>
      <c r="QDZ45" s="31"/>
      <c r="QEA45" s="30"/>
      <c r="QEB45" s="31"/>
      <c r="QEC45" s="30"/>
      <c r="QED45" s="31"/>
      <c r="QEE45" s="30"/>
      <c r="QEF45" s="31"/>
      <c r="QEG45" s="30"/>
      <c r="QEH45" s="31"/>
      <c r="QEI45" s="30"/>
      <c r="QEJ45" s="31"/>
      <c r="QEK45" s="30"/>
      <c r="QEL45" s="31"/>
      <c r="QEM45" s="30"/>
      <c r="QEN45" s="31"/>
      <c r="QEO45" s="30"/>
      <c r="QEP45" s="31"/>
      <c r="QEQ45" s="30"/>
      <c r="QER45" s="31"/>
      <c r="QES45" s="30"/>
      <c r="QET45" s="31"/>
      <c r="QEU45" s="30"/>
      <c r="QEV45" s="31"/>
      <c r="QEW45" s="30"/>
      <c r="QEX45" s="31"/>
      <c r="QEY45" s="30"/>
      <c r="QEZ45" s="31"/>
      <c r="QFA45" s="30"/>
      <c r="QFB45" s="31"/>
      <c r="QFC45" s="30"/>
      <c r="QFD45" s="31"/>
      <c r="QFE45" s="30"/>
      <c r="QFF45" s="31"/>
      <c r="QFG45" s="30"/>
      <c r="QFH45" s="31"/>
      <c r="QFI45" s="30"/>
      <c r="QFJ45" s="31"/>
      <c r="QFK45" s="30"/>
      <c r="QFL45" s="31"/>
      <c r="QFM45" s="30"/>
      <c r="QFN45" s="31"/>
      <c r="QFO45" s="30"/>
      <c r="QFP45" s="31"/>
      <c r="QFQ45" s="30"/>
      <c r="QFR45" s="31"/>
      <c r="QFS45" s="30"/>
      <c r="QFT45" s="31"/>
      <c r="QFU45" s="30"/>
      <c r="QFV45" s="31"/>
      <c r="QFW45" s="30"/>
      <c r="QFX45" s="31"/>
      <c r="QFY45" s="30"/>
      <c r="QFZ45" s="31"/>
      <c r="QGA45" s="30"/>
      <c r="QGB45" s="31"/>
      <c r="QGC45" s="30"/>
      <c r="QGD45" s="31"/>
      <c r="QGE45" s="30"/>
      <c r="QGF45" s="31"/>
      <c r="QGG45" s="30"/>
      <c r="QGH45" s="31"/>
      <c r="QGI45" s="30"/>
      <c r="QGJ45" s="31"/>
      <c r="QGK45" s="30"/>
      <c r="QGL45" s="31"/>
      <c r="QGM45" s="30"/>
      <c r="QGN45" s="31"/>
      <c r="QGO45" s="30"/>
      <c r="QGP45" s="31"/>
      <c r="QGQ45" s="30"/>
      <c r="QGR45" s="31"/>
      <c r="QGS45" s="30"/>
      <c r="QGT45" s="31"/>
      <c r="QGU45" s="30"/>
      <c r="QGV45" s="31"/>
      <c r="QGW45" s="30"/>
      <c r="QGX45" s="31"/>
      <c r="QGY45" s="30"/>
      <c r="QGZ45" s="31"/>
      <c r="QHA45" s="30"/>
      <c r="QHB45" s="31"/>
      <c r="QHC45" s="30"/>
      <c r="QHD45" s="31"/>
      <c r="QHE45" s="30"/>
      <c r="QHF45" s="31"/>
      <c r="QHG45" s="30"/>
      <c r="QHH45" s="31"/>
      <c r="QHI45" s="30"/>
      <c r="QHJ45" s="31"/>
      <c r="QHK45" s="30"/>
      <c r="QHL45" s="31"/>
      <c r="QHM45" s="30"/>
      <c r="QHN45" s="31"/>
      <c r="QHO45" s="30"/>
      <c r="QHP45" s="31"/>
      <c r="QHQ45" s="30"/>
      <c r="QHR45" s="31"/>
      <c r="QHS45" s="30"/>
      <c r="QHT45" s="31"/>
      <c r="QHU45" s="30"/>
      <c r="QHV45" s="31"/>
      <c r="QHW45" s="30"/>
      <c r="QHX45" s="31"/>
      <c r="QHY45" s="30"/>
      <c r="QHZ45" s="31"/>
      <c r="QIA45" s="30"/>
      <c r="QIB45" s="31"/>
      <c r="QIC45" s="30"/>
      <c r="QID45" s="31"/>
      <c r="QIE45" s="30"/>
      <c r="QIF45" s="31"/>
      <c r="QIG45" s="30"/>
      <c r="QIH45" s="31"/>
      <c r="QII45" s="30"/>
      <c r="QIJ45" s="31"/>
      <c r="QIK45" s="30"/>
      <c r="QIL45" s="31"/>
      <c r="QIM45" s="30"/>
      <c r="QIN45" s="31"/>
      <c r="QIO45" s="30"/>
      <c r="QIP45" s="31"/>
      <c r="QIQ45" s="30"/>
      <c r="QIR45" s="31"/>
      <c r="QIS45" s="30"/>
      <c r="QIT45" s="31"/>
      <c r="QIU45" s="30"/>
      <c r="QIV45" s="31"/>
      <c r="QIW45" s="30"/>
      <c r="QIX45" s="31"/>
      <c r="QIY45" s="30"/>
      <c r="QIZ45" s="31"/>
      <c r="QJA45" s="30"/>
      <c r="QJB45" s="31"/>
      <c r="QJC45" s="30"/>
      <c r="QJD45" s="31"/>
      <c r="QJE45" s="30"/>
      <c r="QJF45" s="31"/>
      <c r="QJG45" s="30"/>
      <c r="QJH45" s="31"/>
      <c r="QJI45" s="30"/>
      <c r="QJJ45" s="31"/>
      <c r="QJK45" s="30"/>
      <c r="QJL45" s="31"/>
      <c r="QJM45" s="30"/>
      <c r="QJN45" s="31"/>
      <c r="QJO45" s="30"/>
      <c r="QJP45" s="31"/>
      <c r="QJQ45" s="30"/>
      <c r="QJR45" s="31"/>
      <c r="QJS45" s="30"/>
      <c r="QJT45" s="31"/>
      <c r="QJU45" s="30"/>
      <c r="QJV45" s="31"/>
      <c r="QJW45" s="30"/>
      <c r="QJX45" s="31"/>
      <c r="QJY45" s="30"/>
      <c r="QJZ45" s="31"/>
      <c r="QKA45" s="30"/>
      <c r="QKB45" s="31"/>
      <c r="QKC45" s="30"/>
      <c r="QKD45" s="31"/>
      <c r="QKE45" s="30"/>
      <c r="QKF45" s="31"/>
      <c r="QKG45" s="30"/>
      <c r="QKH45" s="31"/>
      <c r="QKI45" s="30"/>
      <c r="QKJ45" s="31"/>
      <c r="QKK45" s="30"/>
      <c r="QKL45" s="31"/>
      <c r="QKM45" s="30"/>
      <c r="QKN45" s="31"/>
      <c r="QKO45" s="30"/>
      <c r="QKP45" s="31"/>
      <c r="QKQ45" s="30"/>
      <c r="QKR45" s="31"/>
      <c r="QKS45" s="30"/>
      <c r="QKT45" s="31"/>
      <c r="QKU45" s="30"/>
      <c r="QKV45" s="31"/>
      <c r="QKW45" s="30"/>
      <c r="QKX45" s="31"/>
      <c r="QKY45" s="30"/>
      <c r="QKZ45" s="31"/>
      <c r="QLA45" s="30"/>
      <c r="QLB45" s="31"/>
      <c r="QLC45" s="30"/>
      <c r="QLD45" s="31"/>
      <c r="QLE45" s="30"/>
      <c r="QLF45" s="31"/>
      <c r="QLG45" s="30"/>
      <c r="QLH45" s="31"/>
      <c r="QLI45" s="30"/>
      <c r="QLJ45" s="31"/>
      <c r="QLK45" s="30"/>
      <c r="QLL45" s="31"/>
      <c r="QLM45" s="30"/>
      <c r="QLN45" s="31"/>
      <c r="QLO45" s="30"/>
      <c r="QLP45" s="31"/>
      <c r="QLQ45" s="30"/>
      <c r="QLR45" s="31"/>
      <c r="QLS45" s="30"/>
      <c r="QLT45" s="31"/>
      <c r="QLU45" s="30"/>
      <c r="QLV45" s="31"/>
      <c r="QLW45" s="30"/>
      <c r="QLX45" s="31"/>
      <c r="QLY45" s="30"/>
      <c r="QLZ45" s="31"/>
      <c r="QMA45" s="30"/>
      <c r="QMB45" s="31"/>
      <c r="QMC45" s="30"/>
      <c r="QMD45" s="31"/>
      <c r="QME45" s="30"/>
      <c r="QMF45" s="31"/>
      <c r="QMG45" s="30"/>
      <c r="QMH45" s="31"/>
      <c r="QMI45" s="30"/>
      <c r="QMJ45" s="31"/>
      <c r="QMK45" s="30"/>
      <c r="QML45" s="31"/>
      <c r="QMM45" s="30"/>
      <c r="QMN45" s="31"/>
      <c r="QMO45" s="30"/>
      <c r="QMP45" s="31"/>
      <c r="QMQ45" s="30"/>
      <c r="QMR45" s="31"/>
      <c r="QMS45" s="30"/>
      <c r="QMT45" s="31"/>
      <c r="QMU45" s="30"/>
      <c r="QMV45" s="31"/>
      <c r="QMW45" s="30"/>
      <c r="QMX45" s="31"/>
      <c r="QMY45" s="30"/>
      <c r="QMZ45" s="31"/>
      <c r="QNA45" s="30"/>
      <c r="QNB45" s="31"/>
      <c r="QNC45" s="30"/>
      <c r="QND45" s="31"/>
      <c r="QNE45" s="30"/>
      <c r="QNF45" s="31"/>
      <c r="QNG45" s="30"/>
      <c r="QNH45" s="31"/>
      <c r="QNI45" s="30"/>
      <c r="QNJ45" s="31"/>
      <c r="QNK45" s="30"/>
      <c r="QNL45" s="31"/>
      <c r="QNM45" s="30"/>
      <c r="QNN45" s="31"/>
      <c r="QNO45" s="30"/>
      <c r="QNP45" s="31"/>
      <c r="QNQ45" s="30"/>
      <c r="QNR45" s="31"/>
      <c r="QNS45" s="30"/>
      <c r="QNT45" s="31"/>
      <c r="QNU45" s="30"/>
      <c r="QNV45" s="31"/>
      <c r="QNW45" s="30"/>
      <c r="QNX45" s="31"/>
      <c r="QNY45" s="30"/>
      <c r="QNZ45" s="31"/>
      <c r="QOA45" s="30"/>
      <c r="QOB45" s="31"/>
      <c r="QOC45" s="30"/>
      <c r="QOD45" s="31"/>
      <c r="QOE45" s="30"/>
      <c r="QOF45" s="31"/>
      <c r="QOG45" s="30"/>
      <c r="QOH45" s="31"/>
      <c r="QOI45" s="30"/>
      <c r="QOJ45" s="31"/>
      <c r="QOK45" s="30"/>
      <c r="QOL45" s="31"/>
      <c r="QOM45" s="30"/>
      <c r="QON45" s="31"/>
      <c r="QOO45" s="30"/>
      <c r="QOP45" s="31"/>
      <c r="QOQ45" s="30"/>
      <c r="QOR45" s="31"/>
      <c r="QOS45" s="30"/>
      <c r="QOT45" s="31"/>
      <c r="QOU45" s="30"/>
      <c r="QOV45" s="31"/>
      <c r="QOW45" s="30"/>
      <c r="QOX45" s="31"/>
      <c r="QOY45" s="30"/>
      <c r="QOZ45" s="31"/>
      <c r="QPA45" s="30"/>
      <c r="QPB45" s="31"/>
      <c r="QPC45" s="30"/>
      <c r="QPD45" s="31"/>
      <c r="QPE45" s="30"/>
      <c r="QPF45" s="31"/>
      <c r="QPG45" s="30"/>
      <c r="QPH45" s="31"/>
      <c r="QPI45" s="30"/>
      <c r="QPJ45" s="31"/>
      <c r="QPK45" s="30"/>
      <c r="QPL45" s="31"/>
      <c r="QPM45" s="30"/>
      <c r="QPN45" s="31"/>
      <c r="QPO45" s="30"/>
      <c r="QPP45" s="31"/>
      <c r="QPQ45" s="30"/>
      <c r="QPR45" s="31"/>
      <c r="QPS45" s="30"/>
      <c r="QPT45" s="31"/>
      <c r="QPU45" s="30"/>
      <c r="QPV45" s="31"/>
      <c r="QPW45" s="30"/>
      <c r="QPX45" s="31"/>
      <c r="QPY45" s="30"/>
      <c r="QPZ45" s="31"/>
      <c r="QQA45" s="30"/>
      <c r="QQB45" s="31"/>
      <c r="QQC45" s="30"/>
      <c r="QQD45" s="31"/>
      <c r="QQE45" s="30"/>
      <c r="QQF45" s="31"/>
      <c r="QQG45" s="30"/>
      <c r="QQH45" s="31"/>
      <c r="QQI45" s="30"/>
      <c r="QQJ45" s="31"/>
      <c r="QQK45" s="30"/>
      <c r="QQL45" s="31"/>
      <c r="QQM45" s="30"/>
      <c r="QQN45" s="31"/>
      <c r="QQO45" s="30"/>
      <c r="QQP45" s="31"/>
      <c r="QQQ45" s="30"/>
      <c r="QQR45" s="31"/>
      <c r="QQS45" s="30"/>
      <c r="QQT45" s="31"/>
      <c r="QQU45" s="30"/>
      <c r="QQV45" s="31"/>
      <c r="QQW45" s="30"/>
      <c r="QQX45" s="31"/>
      <c r="QQY45" s="30"/>
      <c r="QQZ45" s="31"/>
      <c r="QRA45" s="30"/>
      <c r="QRB45" s="31"/>
      <c r="QRC45" s="30"/>
      <c r="QRD45" s="31"/>
      <c r="QRE45" s="30"/>
      <c r="QRF45" s="31"/>
      <c r="QRG45" s="30"/>
      <c r="QRH45" s="31"/>
      <c r="QRI45" s="30"/>
      <c r="QRJ45" s="31"/>
      <c r="QRK45" s="30"/>
      <c r="QRL45" s="31"/>
      <c r="QRM45" s="30"/>
      <c r="QRN45" s="31"/>
      <c r="QRO45" s="30"/>
      <c r="QRP45" s="31"/>
      <c r="QRQ45" s="30"/>
      <c r="QRR45" s="31"/>
      <c r="QRS45" s="30"/>
      <c r="QRT45" s="31"/>
      <c r="QRU45" s="30"/>
      <c r="QRV45" s="31"/>
      <c r="QRW45" s="30"/>
      <c r="QRX45" s="31"/>
      <c r="QRY45" s="30"/>
      <c r="QRZ45" s="31"/>
      <c r="QSA45" s="30"/>
      <c r="QSB45" s="31"/>
      <c r="QSC45" s="30"/>
      <c r="QSD45" s="31"/>
      <c r="QSE45" s="30"/>
      <c r="QSF45" s="31"/>
      <c r="QSG45" s="30"/>
      <c r="QSH45" s="31"/>
      <c r="QSI45" s="30"/>
      <c r="QSJ45" s="31"/>
      <c r="QSK45" s="30"/>
      <c r="QSL45" s="31"/>
      <c r="QSM45" s="30"/>
      <c r="QSN45" s="31"/>
      <c r="QSO45" s="30"/>
      <c r="QSP45" s="31"/>
      <c r="QSQ45" s="30"/>
      <c r="QSR45" s="31"/>
      <c r="QSS45" s="30"/>
      <c r="QST45" s="31"/>
      <c r="QSU45" s="30"/>
      <c r="QSV45" s="31"/>
      <c r="QSW45" s="30"/>
      <c r="QSX45" s="31"/>
      <c r="QSY45" s="30"/>
      <c r="QSZ45" s="31"/>
      <c r="QTA45" s="30"/>
      <c r="QTB45" s="31"/>
      <c r="QTC45" s="30"/>
      <c r="QTD45" s="31"/>
      <c r="QTE45" s="30"/>
      <c r="QTF45" s="31"/>
      <c r="QTG45" s="30"/>
      <c r="QTH45" s="31"/>
      <c r="QTI45" s="30"/>
      <c r="QTJ45" s="31"/>
      <c r="QTK45" s="30"/>
      <c r="QTL45" s="31"/>
      <c r="QTM45" s="30"/>
      <c r="QTN45" s="31"/>
      <c r="QTO45" s="30"/>
      <c r="QTP45" s="31"/>
      <c r="QTQ45" s="30"/>
      <c r="QTR45" s="31"/>
      <c r="QTS45" s="30"/>
      <c r="QTT45" s="31"/>
      <c r="QTU45" s="30"/>
      <c r="QTV45" s="31"/>
      <c r="QTW45" s="30"/>
      <c r="QTX45" s="31"/>
      <c r="QTY45" s="30"/>
      <c r="QTZ45" s="31"/>
      <c r="QUA45" s="30"/>
      <c r="QUB45" s="31"/>
      <c r="QUC45" s="30"/>
      <c r="QUD45" s="31"/>
      <c r="QUE45" s="30"/>
      <c r="QUF45" s="31"/>
      <c r="QUG45" s="30"/>
      <c r="QUH45" s="31"/>
      <c r="QUI45" s="30"/>
      <c r="QUJ45" s="31"/>
      <c r="QUK45" s="30"/>
      <c r="QUL45" s="31"/>
      <c r="QUM45" s="30"/>
      <c r="QUN45" s="31"/>
      <c r="QUO45" s="30"/>
      <c r="QUP45" s="31"/>
      <c r="QUQ45" s="30"/>
      <c r="QUR45" s="31"/>
      <c r="QUS45" s="30"/>
      <c r="QUT45" s="31"/>
      <c r="QUU45" s="30"/>
      <c r="QUV45" s="31"/>
      <c r="QUW45" s="30"/>
      <c r="QUX45" s="31"/>
      <c r="QUY45" s="30"/>
      <c r="QUZ45" s="31"/>
      <c r="QVA45" s="30"/>
      <c r="QVB45" s="31"/>
      <c r="QVC45" s="30"/>
      <c r="QVD45" s="31"/>
      <c r="QVE45" s="30"/>
      <c r="QVF45" s="31"/>
      <c r="QVG45" s="30"/>
      <c r="QVH45" s="31"/>
      <c r="QVI45" s="30"/>
      <c r="QVJ45" s="31"/>
      <c r="QVK45" s="30"/>
      <c r="QVL45" s="31"/>
      <c r="QVM45" s="30"/>
      <c r="QVN45" s="31"/>
      <c r="QVO45" s="30"/>
      <c r="QVP45" s="31"/>
      <c r="QVQ45" s="30"/>
      <c r="QVR45" s="31"/>
      <c r="QVS45" s="30"/>
      <c r="QVT45" s="31"/>
      <c r="QVU45" s="30"/>
      <c r="QVV45" s="31"/>
      <c r="QVW45" s="30"/>
      <c r="QVX45" s="31"/>
      <c r="QVY45" s="30"/>
      <c r="QVZ45" s="31"/>
      <c r="QWA45" s="30"/>
      <c r="QWB45" s="31"/>
      <c r="QWC45" s="30"/>
      <c r="QWD45" s="31"/>
      <c r="QWE45" s="30"/>
      <c r="QWF45" s="31"/>
      <c r="QWG45" s="30"/>
      <c r="QWH45" s="31"/>
      <c r="QWI45" s="30"/>
      <c r="QWJ45" s="31"/>
      <c r="QWK45" s="30"/>
      <c r="QWL45" s="31"/>
      <c r="QWM45" s="30"/>
      <c r="QWN45" s="31"/>
      <c r="QWO45" s="30"/>
      <c r="QWP45" s="31"/>
      <c r="QWQ45" s="30"/>
      <c r="QWR45" s="31"/>
      <c r="QWS45" s="30"/>
      <c r="QWT45" s="31"/>
      <c r="QWU45" s="30"/>
      <c r="QWV45" s="31"/>
      <c r="QWW45" s="30"/>
      <c r="QWX45" s="31"/>
      <c r="QWY45" s="30"/>
      <c r="QWZ45" s="31"/>
      <c r="QXA45" s="30"/>
      <c r="QXB45" s="31"/>
      <c r="QXC45" s="30"/>
      <c r="QXD45" s="31"/>
      <c r="QXE45" s="30"/>
      <c r="QXF45" s="31"/>
      <c r="QXG45" s="30"/>
      <c r="QXH45" s="31"/>
      <c r="QXI45" s="30"/>
      <c r="QXJ45" s="31"/>
      <c r="QXK45" s="30"/>
      <c r="QXL45" s="31"/>
      <c r="QXM45" s="30"/>
      <c r="QXN45" s="31"/>
      <c r="QXO45" s="30"/>
      <c r="QXP45" s="31"/>
      <c r="QXQ45" s="30"/>
      <c r="QXR45" s="31"/>
      <c r="QXS45" s="30"/>
      <c r="QXT45" s="31"/>
      <c r="QXU45" s="30"/>
      <c r="QXV45" s="31"/>
      <c r="QXW45" s="30"/>
      <c r="QXX45" s="31"/>
      <c r="QXY45" s="30"/>
      <c r="QXZ45" s="31"/>
      <c r="QYA45" s="30"/>
      <c r="QYB45" s="31"/>
      <c r="QYC45" s="30"/>
      <c r="QYD45" s="31"/>
      <c r="QYE45" s="30"/>
      <c r="QYF45" s="31"/>
      <c r="QYG45" s="30"/>
      <c r="QYH45" s="31"/>
      <c r="QYI45" s="30"/>
      <c r="QYJ45" s="31"/>
      <c r="QYK45" s="30"/>
      <c r="QYL45" s="31"/>
      <c r="QYM45" s="30"/>
      <c r="QYN45" s="31"/>
      <c r="QYO45" s="30"/>
      <c r="QYP45" s="31"/>
      <c r="QYQ45" s="30"/>
      <c r="QYR45" s="31"/>
      <c r="QYS45" s="30"/>
      <c r="QYT45" s="31"/>
      <c r="QYU45" s="30"/>
      <c r="QYV45" s="31"/>
      <c r="QYW45" s="30"/>
      <c r="QYX45" s="31"/>
      <c r="QYY45" s="30"/>
      <c r="QYZ45" s="31"/>
      <c r="QZA45" s="30"/>
      <c r="QZB45" s="31"/>
      <c r="QZC45" s="30"/>
      <c r="QZD45" s="31"/>
      <c r="QZE45" s="30"/>
      <c r="QZF45" s="31"/>
      <c r="QZG45" s="30"/>
      <c r="QZH45" s="31"/>
      <c r="QZI45" s="30"/>
      <c r="QZJ45" s="31"/>
      <c r="QZK45" s="30"/>
      <c r="QZL45" s="31"/>
      <c r="QZM45" s="30"/>
      <c r="QZN45" s="31"/>
      <c r="QZO45" s="30"/>
      <c r="QZP45" s="31"/>
      <c r="QZQ45" s="30"/>
      <c r="QZR45" s="31"/>
      <c r="QZS45" s="30"/>
      <c r="QZT45" s="31"/>
      <c r="QZU45" s="30"/>
      <c r="QZV45" s="31"/>
      <c r="QZW45" s="30"/>
      <c r="QZX45" s="31"/>
      <c r="QZY45" s="30"/>
      <c r="QZZ45" s="31"/>
      <c r="RAA45" s="30"/>
      <c r="RAB45" s="31"/>
      <c r="RAC45" s="30"/>
      <c r="RAD45" s="31"/>
      <c r="RAE45" s="30"/>
      <c r="RAF45" s="31"/>
      <c r="RAG45" s="30"/>
      <c r="RAH45" s="31"/>
      <c r="RAI45" s="30"/>
      <c r="RAJ45" s="31"/>
      <c r="RAK45" s="30"/>
      <c r="RAL45" s="31"/>
      <c r="RAM45" s="30"/>
      <c r="RAN45" s="31"/>
      <c r="RAO45" s="30"/>
      <c r="RAP45" s="31"/>
      <c r="RAQ45" s="30"/>
      <c r="RAR45" s="31"/>
      <c r="RAS45" s="30"/>
      <c r="RAT45" s="31"/>
      <c r="RAU45" s="30"/>
      <c r="RAV45" s="31"/>
      <c r="RAW45" s="30"/>
      <c r="RAX45" s="31"/>
      <c r="RAY45" s="30"/>
      <c r="RAZ45" s="31"/>
      <c r="RBA45" s="30"/>
      <c r="RBB45" s="31"/>
      <c r="RBC45" s="30"/>
      <c r="RBD45" s="31"/>
      <c r="RBE45" s="30"/>
      <c r="RBF45" s="31"/>
      <c r="RBG45" s="30"/>
      <c r="RBH45" s="31"/>
      <c r="RBI45" s="30"/>
      <c r="RBJ45" s="31"/>
      <c r="RBK45" s="30"/>
      <c r="RBL45" s="31"/>
      <c r="RBM45" s="30"/>
      <c r="RBN45" s="31"/>
      <c r="RBO45" s="30"/>
      <c r="RBP45" s="31"/>
      <c r="RBQ45" s="30"/>
      <c r="RBR45" s="31"/>
      <c r="RBS45" s="30"/>
      <c r="RBT45" s="31"/>
      <c r="RBU45" s="30"/>
      <c r="RBV45" s="31"/>
      <c r="RBW45" s="30"/>
      <c r="RBX45" s="31"/>
      <c r="RBY45" s="30"/>
      <c r="RBZ45" s="31"/>
      <c r="RCA45" s="30"/>
      <c r="RCB45" s="31"/>
      <c r="RCC45" s="30"/>
      <c r="RCD45" s="31"/>
      <c r="RCE45" s="30"/>
      <c r="RCF45" s="31"/>
      <c r="RCG45" s="30"/>
      <c r="RCH45" s="31"/>
      <c r="RCI45" s="30"/>
      <c r="RCJ45" s="31"/>
      <c r="RCK45" s="30"/>
      <c r="RCL45" s="31"/>
      <c r="RCM45" s="30"/>
      <c r="RCN45" s="31"/>
      <c r="RCO45" s="30"/>
      <c r="RCP45" s="31"/>
      <c r="RCQ45" s="30"/>
      <c r="RCR45" s="31"/>
      <c r="RCS45" s="30"/>
      <c r="RCT45" s="31"/>
      <c r="RCU45" s="30"/>
      <c r="RCV45" s="31"/>
      <c r="RCW45" s="30"/>
      <c r="RCX45" s="31"/>
      <c r="RCY45" s="30"/>
      <c r="RCZ45" s="31"/>
      <c r="RDA45" s="30"/>
      <c r="RDB45" s="31"/>
      <c r="RDC45" s="30"/>
      <c r="RDD45" s="31"/>
      <c r="RDE45" s="30"/>
      <c r="RDF45" s="31"/>
      <c r="RDG45" s="30"/>
      <c r="RDH45" s="31"/>
      <c r="RDI45" s="30"/>
      <c r="RDJ45" s="31"/>
      <c r="RDK45" s="30"/>
      <c r="RDL45" s="31"/>
      <c r="RDM45" s="30"/>
      <c r="RDN45" s="31"/>
      <c r="RDO45" s="30"/>
      <c r="RDP45" s="31"/>
      <c r="RDQ45" s="30"/>
      <c r="RDR45" s="31"/>
      <c r="RDS45" s="30"/>
      <c r="RDT45" s="31"/>
      <c r="RDU45" s="30"/>
      <c r="RDV45" s="31"/>
      <c r="RDW45" s="30"/>
      <c r="RDX45" s="31"/>
      <c r="RDY45" s="30"/>
      <c r="RDZ45" s="31"/>
      <c r="REA45" s="30"/>
      <c r="REB45" s="31"/>
      <c r="REC45" s="30"/>
      <c r="RED45" s="31"/>
      <c r="REE45" s="30"/>
      <c r="REF45" s="31"/>
      <c r="REG45" s="30"/>
      <c r="REH45" s="31"/>
      <c r="REI45" s="30"/>
      <c r="REJ45" s="31"/>
      <c r="REK45" s="30"/>
      <c r="REL45" s="31"/>
      <c r="REM45" s="30"/>
      <c r="REN45" s="31"/>
      <c r="REO45" s="30"/>
      <c r="REP45" s="31"/>
      <c r="REQ45" s="30"/>
      <c r="RER45" s="31"/>
      <c r="RES45" s="30"/>
      <c r="RET45" s="31"/>
      <c r="REU45" s="30"/>
      <c r="REV45" s="31"/>
      <c r="REW45" s="30"/>
      <c r="REX45" s="31"/>
      <c r="REY45" s="30"/>
      <c r="REZ45" s="31"/>
      <c r="RFA45" s="30"/>
      <c r="RFB45" s="31"/>
      <c r="RFC45" s="30"/>
      <c r="RFD45" s="31"/>
      <c r="RFE45" s="30"/>
      <c r="RFF45" s="31"/>
      <c r="RFG45" s="30"/>
      <c r="RFH45" s="31"/>
      <c r="RFI45" s="30"/>
      <c r="RFJ45" s="31"/>
      <c r="RFK45" s="30"/>
      <c r="RFL45" s="31"/>
      <c r="RFM45" s="30"/>
      <c r="RFN45" s="31"/>
      <c r="RFO45" s="30"/>
      <c r="RFP45" s="31"/>
      <c r="RFQ45" s="30"/>
      <c r="RFR45" s="31"/>
      <c r="RFS45" s="30"/>
      <c r="RFT45" s="31"/>
      <c r="RFU45" s="30"/>
      <c r="RFV45" s="31"/>
      <c r="RFW45" s="30"/>
      <c r="RFX45" s="31"/>
      <c r="RFY45" s="30"/>
      <c r="RFZ45" s="31"/>
      <c r="RGA45" s="30"/>
      <c r="RGB45" s="31"/>
      <c r="RGC45" s="30"/>
      <c r="RGD45" s="31"/>
      <c r="RGE45" s="30"/>
      <c r="RGF45" s="31"/>
      <c r="RGG45" s="30"/>
      <c r="RGH45" s="31"/>
      <c r="RGI45" s="30"/>
      <c r="RGJ45" s="31"/>
      <c r="RGK45" s="30"/>
      <c r="RGL45" s="31"/>
      <c r="RGM45" s="30"/>
      <c r="RGN45" s="31"/>
      <c r="RGO45" s="30"/>
      <c r="RGP45" s="31"/>
      <c r="RGQ45" s="30"/>
      <c r="RGR45" s="31"/>
      <c r="RGS45" s="30"/>
      <c r="RGT45" s="31"/>
      <c r="RGU45" s="30"/>
      <c r="RGV45" s="31"/>
      <c r="RGW45" s="30"/>
      <c r="RGX45" s="31"/>
      <c r="RGY45" s="30"/>
      <c r="RGZ45" s="31"/>
      <c r="RHA45" s="30"/>
      <c r="RHB45" s="31"/>
      <c r="RHC45" s="30"/>
      <c r="RHD45" s="31"/>
      <c r="RHE45" s="30"/>
      <c r="RHF45" s="31"/>
      <c r="RHG45" s="30"/>
      <c r="RHH45" s="31"/>
      <c r="RHI45" s="30"/>
      <c r="RHJ45" s="31"/>
      <c r="RHK45" s="30"/>
      <c r="RHL45" s="31"/>
      <c r="RHM45" s="30"/>
      <c r="RHN45" s="31"/>
      <c r="RHO45" s="30"/>
      <c r="RHP45" s="31"/>
      <c r="RHQ45" s="30"/>
      <c r="RHR45" s="31"/>
      <c r="RHS45" s="30"/>
      <c r="RHT45" s="31"/>
      <c r="RHU45" s="30"/>
      <c r="RHV45" s="31"/>
      <c r="RHW45" s="30"/>
      <c r="RHX45" s="31"/>
      <c r="RHY45" s="30"/>
      <c r="RHZ45" s="31"/>
      <c r="RIA45" s="30"/>
      <c r="RIB45" s="31"/>
      <c r="RIC45" s="30"/>
      <c r="RID45" s="31"/>
      <c r="RIE45" s="30"/>
      <c r="RIF45" s="31"/>
      <c r="RIG45" s="30"/>
      <c r="RIH45" s="31"/>
      <c r="RII45" s="30"/>
      <c r="RIJ45" s="31"/>
      <c r="RIK45" s="30"/>
      <c r="RIL45" s="31"/>
      <c r="RIM45" s="30"/>
      <c r="RIN45" s="31"/>
      <c r="RIO45" s="30"/>
      <c r="RIP45" s="31"/>
      <c r="RIQ45" s="30"/>
      <c r="RIR45" s="31"/>
      <c r="RIS45" s="30"/>
      <c r="RIT45" s="31"/>
      <c r="RIU45" s="30"/>
      <c r="RIV45" s="31"/>
      <c r="RIW45" s="30"/>
      <c r="RIX45" s="31"/>
      <c r="RIY45" s="30"/>
      <c r="RIZ45" s="31"/>
      <c r="RJA45" s="30"/>
      <c r="RJB45" s="31"/>
      <c r="RJC45" s="30"/>
      <c r="RJD45" s="31"/>
      <c r="RJE45" s="30"/>
      <c r="RJF45" s="31"/>
      <c r="RJG45" s="30"/>
      <c r="RJH45" s="31"/>
      <c r="RJI45" s="30"/>
      <c r="RJJ45" s="31"/>
      <c r="RJK45" s="30"/>
      <c r="RJL45" s="31"/>
      <c r="RJM45" s="30"/>
      <c r="RJN45" s="31"/>
      <c r="RJO45" s="30"/>
      <c r="RJP45" s="31"/>
      <c r="RJQ45" s="30"/>
      <c r="RJR45" s="31"/>
      <c r="RJS45" s="30"/>
      <c r="RJT45" s="31"/>
      <c r="RJU45" s="30"/>
      <c r="RJV45" s="31"/>
      <c r="RJW45" s="30"/>
      <c r="RJX45" s="31"/>
      <c r="RJY45" s="30"/>
      <c r="RJZ45" s="31"/>
      <c r="RKA45" s="30"/>
      <c r="RKB45" s="31"/>
      <c r="RKC45" s="30"/>
      <c r="RKD45" s="31"/>
      <c r="RKE45" s="30"/>
      <c r="RKF45" s="31"/>
      <c r="RKG45" s="30"/>
      <c r="RKH45" s="31"/>
      <c r="RKI45" s="30"/>
      <c r="RKJ45" s="31"/>
      <c r="RKK45" s="30"/>
      <c r="RKL45" s="31"/>
      <c r="RKM45" s="30"/>
      <c r="RKN45" s="31"/>
      <c r="RKO45" s="30"/>
      <c r="RKP45" s="31"/>
      <c r="RKQ45" s="30"/>
      <c r="RKR45" s="31"/>
      <c r="RKS45" s="30"/>
      <c r="RKT45" s="31"/>
      <c r="RKU45" s="30"/>
      <c r="RKV45" s="31"/>
      <c r="RKW45" s="30"/>
      <c r="RKX45" s="31"/>
      <c r="RKY45" s="30"/>
      <c r="RKZ45" s="31"/>
      <c r="RLA45" s="30"/>
      <c r="RLB45" s="31"/>
      <c r="RLC45" s="30"/>
      <c r="RLD45" s="31"/>
      <c r="RLE45" s="30"/>
      <c r="RLF45" s="31"/>
      <c r="RLG45" s="30"/>
      <c r="RLH45" s="31"/>
      <c r="RLI45" s="30"/>
      <c r="RLJ45" s="31"/>
      <c r="RLK45" s="30"/>
      <c r="RLL45" s="31"/>
      <c r="RLM45" s="30"/>
      <c r="RLN45" s="31"/>
      <c r="RLO45" s="30"/>
      <c r="RLP45" s="31"/>
      <c r="RLQ45" s="30"/>
      <c r="RLR45" s="31"/>
      <c r="RLS45" s="30"/>
      <c r="RLT45" s="31"/>
      <c r="RLU45" s="30"/>
      <c r="RLV45" s="31"/>
      <c r="RLW45" s="30"/>
      <c r="RLX45" s="31"/>
      <c r="RLY45" s="30"/>
      <c r="RLZ45" s="31"/>
      <c r="RMA45" s="30"/>
      <c r="RMB45" s="31"/>
      <c r="RMC45" s="30"/>
      <c r="RMD45" s="31"/>
      <c r="RME45" s="30"/>
      <c r="RMF45" s="31"/>
      <c r="RMG45" s="30"/>
      <c r="RMH45" s="31"/>
      <c r="RMI45" s="30"/>
      <c r="RMJ45" s="31"/>
      <c r="RMK45" s="30"/>
      <c r="RML45" s="31"/>
      <c r="RMM45" s="30"/>
      <c r="RMN45" s="31"/>
      <c r="RMO45" s="30"/>
      <c r="RMP45" s="31"/>
      <c r="RMQ45" s="30"/>
      <c r="RMR45" s="31"/>
      <c r="RMS45" s="30"/>
      <c r="RMT45" s="31"/>
      <c r="RMU45" s="30"/>
      <c r="RMV45" s="31"/>
      <c r="RMW45" s="30"/>
      <c r="RMX45" s="31"/>
      <c r="RMY45" s="30"/>
      <c r="RMZ45" s="31"/>
      <c r="RNA45" s="30"/>
      <c r="RNB45" s="31"/>
      <c r="RNC45" s="30"/>
      <c r="RND45" s="31"/>
      <c r="RNE45" s="30"/>
      <c r="RNF45" s="31"/>
      <c r="RNG45" s="30"/>
      <c r="RNH45" s="31"/>
      <c r="RNI45" s="30"/>
      <c r="RNJ45" s="31"/>
      <c r="RNK45" s="30"/>
      <c r="RNL45" s="31"/>
      <c r="RNM45" s="30"/>
      <c r="RNN45" s="31"/>
      <c r="RNO45" s="30"/>
      <c r="RNP45" s="31"/>
      <c r="RNQ45" s="30"/>
      <c r="RNR45" s="31"/>
      <c r="RNS45" s="30"/>
      <c r="RNT45" s="31"/>
      <c r="RNU45" s="30"/>
      <c r="RNV45" s="31"/>
      <c r="RNW45" s="30"/>
      <c r="RNX45" s="31"/>
      <c r="RNY45" s="30"/>
      <c r="RNZ45" s="31"/>
      <c r="ROA45" s="30"/>
      <c r="ROB45" s="31"/>
      <c r="ROC45" s="30"/>
      <c r="ROD45" s="31"/>
      <c r="ROE45" s="30"/>
      <c r="ROF45" s="31"/>
      <c r="ROG45" s="30"/>
      <c r="ROH45" s="31"/>
      <c r="ROI45" s="30"/>
      <c r="ROJ45" s="31"/>
      <c r="ROK45" s="30"/>
      <c r="ROL45" s="31"/>
      <c r="ROM45" s="30"/>
      <c r="RON45" s="31"/>
      <c r="ROO45" s="30"/>
      <c r="ROP45" s="31"/>
      <c r="ROQ45" s="30"/>
      <c r="ROR45" s="31"/>
      <c r="ROS45" s="30"/>
      <c r="ROT45" s="31"/>
      <c r="ROU45" s="30"/>
      <c r="ROV45" s="31"/>
      <c r="ROW45" s="30"/>
      <c r="ROX45" s="31"/>
      <c r="ROY45" s="30"/>
      <c r="ROZ45" s="31"/>
      <c r="RPA45" s="30"/>
      <c r="RPB45" s="31"/>
      <c r="RPC45" s="30"/>
      <c r="RPD45" s="31"/>
      <c r="RPE45" s="30"/>
      <c r="RPF45" s="31"/>
      <c r="RPG45" s="30"/>
      <c r="RPH45" s="31"/>
      <c r="RPI45" s="30"/>
      <c r="RPJ45" s="31"/>
      <c r="RPK45" s="30"/>
      <c r="RPL45" s="31"/>
      <c r="RPM45" s="30"/>
      <c r="RPN45" s="31"/>
      <c r="RPO45" s="30"/>
      <c r="RPP45" s="31"/>
      <c r="RPQ45" s="30"/>
      <c r="RPR45" s="31"/>
      <c r="RPS45" s="30"/>
      <c r="RPT45" s="31"/>
      <c r="RPU45" s="30"/>
      <c r="RPV45" s="31"/>
      <c r="RPW45" s="30"/>
      <c r="RPX45" s="31"/>
      <c r="RPY45" s="30"/>
      <c r="RPZ45" s="31"/>
      <c r="RQA45" s="30"/>
      <c r="RQB45" s="31"/>
      <c r="RQC45" s="30"/>
      <c r="RQD45" s="31"/>
      <c r="RQE45" s="30"/>
      <c r="RQF45" s="31"/>
      <c r="RQG45" s="30"/>
      <c r="RQH45" s="31"/>
      <c r="RQI45" s="30"/>
      <c r="RQJ45" s="31"/>
      <c r="RQK45" s="30"/>
      <c r="RQL45" s="31"/>
      <c r="RQM45" s="30"/>
      <c r="RQN45" s="31"/>
      <c r="RQO45" s="30"/>
      <c r="RQP45" s="31"/>
      <c r="RQQ45" s="30"/>
      <c r="RQR45" s="31"/>
      <c r="RQS45" s="30"/>
      <c r="RQT45" s="31"/>
      <c r="RQU45" s="30"/>
      <c r="RQV45" s="31"/>
      <c r="RQW45" s="30"/>
      <c r="RQX45" s="31"/>
      <c r="RQY45" s="30"/>
      <c r="RQZ45" s="31"/>
      <c r="RRA45" s="30"/>
      <c r="RRB45" s="31"/>
      <c r="RRC45" s="30"/>
      <c r="RRD45" s="31"/>
      <c r="RRE45" s="30"/>
      <c r="RRF45" s="31"/>
      <c r="RRG45" s="30"/>
      <c r="RRH45" s="31"/>
      <c r="RRI45" s="30"/>
      <c r="RRJ45" s="31"/>
      <c r="RRK45" s="30"/>
      <c r="RRL45" s="31"/>
      <c r="RRM45" s="30"/>
      <c r="RRN45" s="31"/>
      <c r="RRO45" s="30"/>
      <c r="RRP45" s="31"/>
      <c r="RRQ45" s="30"/>
      <c r="RRR45" s="31"/>
      <c r="RRS45" s="30"/>
      <c r="RRT45" s="31"/>
      <c r="RRU45" s="30"/>
      <c r="RRV45" s="31"/>
      <c r="RRW45" s="30"/>
      <c r="RRX45" s="31"/>
      <c r="RRY45" s="30"/>
      <c r="RRZ45" s="31"/>
      <c r="RSA45" s="30"/>
      <c r="RSB45" s="31"/>
      <c r="RSC45" s="30"/>
      <c r="RSD45" s="31"/>
      <c r="RSE45" s="30"/>
      <c r="RSF45" s="31"/>
      <c r="RSG45" s="30"/>
      <c r="RSH45" s="31"/>
      <c r="RSI45" s="30"/>
      <c r="RSJ45" s="31"/>
      <c r="RSK45" s="30"/>
      <c r="RSL45" s="31"/>
      <c r="RSM45" s="30"/>
      <c r="RSN45" s="31"/>
      <c r="RSO45" s="30"/>
      <c r="RSP45" s="31"/>
      <c r="RSQ45" s="30"/>
      <c r="RSR45" s="31"/>
      <c r="RSS45" s="30"/>
      <c r="RST45" s="31"/>
      <c r="RSU45" s="30"/>
      <c r="RSV45" s="31"/>
      <c r="RSW45" s="30"/>
      <c r="RSX45" s="31"/>
      <c r="RSY45" s="30"/>
      <c r="RSZ45" s="31"/>
      <c r="RTA45" s="30"/>
      <c r="RTB45" s="31"/>
      <c r="RTC45" s="30"/>
      <c r="RTD45" s="31"/>
      <c r="RTE45" s="30"/>
      <c r="RTF45" s="31"/>
      <c r="RTG45" s="30"/>
      <c r="RTH45" s="31"/>
      <c r="RTI45" s="30"/>
      <c r="RTJ45" s="31"/>
      <c r="RTK45" s="30"/>
      <c r="RTL45" s="31"/>
      <c r="RTM45" s="30"/>
      <c r="RTN45" s="31"/>
      <c r="RTO45" s="30"/>
      <c r="RTP45" s="31"/>
      <c r="RTQ45" s="30"/>
      <c r="RTR45" s="31"/>
      <c r="RTS45" s="30"/>
      <c r="RTT45" s="31"/>
      <c r="RTU45" s="30"/>
      <c r="RTV45" s="31"/>
      <c r="RTW45" s="30"/>
      <c r="RTX45" s="31"/>
      <c r="RTY45" s="30"/>
      <c r="RTZ45" s="31"/>
      <c r="RUA45" s="30"/>
      <c r="RUB45" s="31"/>
      <c r="RUC45" s="30"/>
      <c r="RUD45" s="31"/>
      <c r="RUE45" s="30"/>
      <c r="RUF45" s="31"/>
      <c r="RUG45" s="30"/>
      <c r="RUH45" s="31"/>
      <c r="RUI45" s="30"/>
      <c r="RUJ45" s="31"/>
      <c r="RUK45" s="30"/>
      <c r="RUL45" s="31"/>
      <c r="RUM45" s="30"/>
      <c r="RUN45" s="31"/>
      <c r="RUO45" s="30"/>
      <c r="RUP45" s="31"/>
      <c r="RUQ45" s="30"/>
      <c r="RUR45" s="31"/>
      <c r="RUS45" s="30"/>
      <c r="RUT45" s="31"/>
      <c r="RUU45" s="30"/>
      <c r="RUV45" s="31"/>
      <c r="RUW45" s="30"/>
      <c r="RUX45" s="31"/>
      <c r="RUY45" s="30"/>
      <c r="RUZ45" s="31"/>
      <c r="RVA45" s="30"/>
      <c r="RVB45" s="31"/>
      <c r="RVC45" s="30"/>
      <c r="RVD45" s="31"/>
      <c r="RVE45" s="30"/>
      <c r="RVF45" s="31"/>
      <c r="RVG45" s="30"/>
      <c r="RVH45" s="31"/>
      <c r="RVI45" s="30"/>
      <c r="RVJ45" s="31"/>
      <c r="RVK45" s="30"/>
      <c r="RVL45" s="31"/>
      <c r="RVM45" s="30"/>
      <c r="RVN45" s="31"/>
      <c r="RVO45" s="30"/>
      <c r="RVP45" s="31"/>
      <c r="RVQ45" s="30"/>
      <c r="RVR45" s="31"/>
      <c r="RVS45" s="30"/>
      <c r="RVT45" s="31"/>
      <c r="RVU45" s="30"/>
      <c r="RVV45" s="31"/>
      <c r="RVW45" s="30"/>
      <c r="RVX45" s="31"/>
      <c r="RVY45" s="30"/>
      <c r="RVZ45" s="31"/>
      <c r="RWA45" s="30"/>
      <c r="RWB45" s="31"/>
      <c r="RWC45" s="30"/>
      <c r="RWD45" s="31"/>
      <c r="RWE45" s="30"/>
      <c r="RWF45" s="31"/>
      <c r="RWG45" s="30"/>
      <c r="RWH45" s="31"/>
      <c r="RWI45" s="30"/>
      <c r="RWJ45" s="31"/>
      <c r="RWK45" s="30"/>
      <c r="RWL45" s="31"/>
      <c r="RWM45" s="30"/>
      <c r="RWN45" s="31"/>
      <c r="RWO45" s="30"/>
      <c r="RWP45" s="31"/>
      <c r="RWQ45" s="30"/>
      <c r="RWR45" s="31"/>
      <c r="RWS45" s="30"/>
      <c r="RWT45" s="31"/>
      <c r="RWU45" s="30"/>
      <c r="RWV45" s="31"/>
      <c r="RWW45" s="30"/>
      <c r="RWX45" s="31"/>
      <c r="RWY45" s="30"/>
      <c r="RWZ45" s="31"/>
      <c r="RXA45" s="30"/>
      <c r="RXB45" s="31"/>
      <c r="RXC45" s="30"/>
      <c r="RXD45" s="31"/>
      <c r="RXE45" s="30"/>
      <c r="RXF45" s="31"/>
      <c r="RXG45" s="30"/>
      <c r="RXH45" s="31"/>
      <c r="RXI45" s="30"/>
      <c r="RXJ45" s="31"/>
      <c r="RXK45" s="30"/>
      <c r="RXL45" s="31"/>
      <c r="RXM45" s="30"/>
      <c r="RXN45" s="31"/>
      <c r="RXO45" s="30"/>
      <c r="RXP45" s="31"/>
      <c r="RXQ45" s="30"/>
      <c r="RXR45" s="31"/>
      <c r="RXS45" s="30"/>
      <c r="RXT45" s="31"/>
      <c r="RXU45" s="30"/>
      <c r="RXV45" s="31"/>
      <c r="RXW45" s="30"/>
      <c r="RXX45" s="31"/>
      <c r="RXY45" s="30"/>
      <c r="RXZ45" s="31"/>
      <c r="RYA45" s="30"/>
      <c r="RYB45" s="31"/>
      <c r="RYC45" s="30"/>
      <c r="RYD45" s="31"/>
      <c r="RYE45" s="30"/>
      <c r="RYF45" s="31"/>
      <c r="RYG45" s="30"/>
      <c r="RYH45" s="31"/>
      <c r="RYI45" s="30"/>
      <c r="RYJ45" s="31"/>
      <c r="RYK45" s="30"/>
      <c r="RYL45" s="31"/>
      <c r="RYM45" s="30"/>
      <c r="RYN45" s="31"/>
      <c r="RYO45" s="30"/>
      <c r="RYP45" s="31"/>
      <c r="RYQ45" s="30"/>
      <c r="RYR45" s="31"/>
      <c r="RYS45" s="30"/>
      <c r="RYT45" s="31"/>
      <c r="RYU45" s="30"/>
      <c r="RYV45" s="31"/>
      <c r="RYW45" s="30"/>
      <c r="RYX45" s="31"/>
      <c r="RYY45" s="30"/>
      <c r="RYZ45" s="31"/>
      <c r="RZA45" s="30"/>
      <c r="RZB45" s="31"/>
      <c r="RZC45" s="30"/>
      <c r="RZD45" s="31"/>
      <c r="RZE45" s="30"/>
      <c r="RZF45" s="31"/>
      <c r="RZG45" s="30"/>
      <c r="RZH45" s="31"/>
      <c r="RZI45" s="30"/>
      <c r="RZJ45" s="31"/>
      <c r="RZK45" s="30"/>
      <c r="RZL45" s="31"/>
      <c r="RZM45" s="30"/>
      <c r="RZN45" s="31"/>
      <c r="RZO45" s="30"/>
      <c r="RZP45" s="31"/>
      <c r="RZQ45" s="30"/>
      <c r="RZR45" s="31"/>
      <c r="RZS45" s="30"/>
      <c r="RZT45" s="31"/>
      <c r="RZU45" s="30"/>
      <c r="RZV45" s="31"/>
      <c r="RZW45" s="30"/>
      <c r="RZX45" s="31"/>
      <c r="RZY45" s="30"/>
      <c r="RZZ45" s="31"/>
      <c r="SAA45" s="30"/>
      <c r="SAB45" s="31"/>
      <c r="SAC45" s="30"/>
      <c r="SAD45" s="31"/>
      <c r="SAE45" s="30"/>
      <c r="SAF45" s="31"/>
      <c r="SAG45" s="30"/>
      <c r="SAH45" s="31"/>
      <c r="SAI45" s="30"/>
      <c r="SAJ45" s="31"/>
      <c r="SAK45" s="30"/>
      <c r="SAL45" s="31"/>
      <c r="SAM45" s="30"/>
      <c r="SAN45" s="31"/>
      <c r="SAO45" s="30"/>
      <c r="SAP45" s="31"/>
      <c r="SAQ45" s="30"/>
      <c r="SAR45" s="31"/>
      <c r="SAS45" s="30"/>
      <c r="SAT45" s="31"/>
      <c r="SAU45" s="30"/>
      <c r="SAV45" s="31"/>
      <c r="SAW45" s="30"/>
      <c r="SAX45" s="31"/>
      <c r="SAY45" s="30"/>
      <c r="SAZ45" s="31"/>
      <c r="SBA45" s="30"/>
      <c r="SBB45" s="31"/>
      <c r="SBC45" s="30"/>
      <c r="SBD45" s="31"/>
      <c r="SBE45" s="30"/>
      <c r="SBF45" s="31"/>
      <c r="SBG45" s="30"/>
      <c r="SBH45" s="31"/>
      <c r="SBI45" s="30"/>
      <c r="SBJ45" s="31"/>
      <c r="SBK45" s="30"/>
      <c r="SBL45" s="31"/>
      <c r="SBM45" s="30"/>
      <c r="SBN45" s="31"/>
      <c r="SBO45" s="30"/>
      <c r="SBP45" s="31"/>
      <c r="SBQ45" s="30"/>
      <c r="SBR45" s="31"/>
      <c r="SBS45" s="30"/>
      <c r="SBT45" s="31"/>
      <c r="SBU45" s="30"/>
      <c r="SBV45" s="31"/>
      <c r="SBW45" s="30"/>
      <c r="SBX45" s="31"/>
      <c r="SBY45" s="30"/>
      <c r="SBZ45" s="31"/>
      <c r="SCA45" s="30"/>
      <c r="SCB45" s="31"/>
      <c r="SCC45" s="30"/>
      <c r="SCD45" s="31"/>
      <c r="SCE45" s="30"/>
      <c r="SCF45" s="31"/>
      <c r="SCG45" s="30"/>
      <c r="SCH45" s="31"/>
      <c r="SCI45" s="30"/>
      <c r="SCJ45" s="31"/>
      <c r="SCK45" s="30"/>
      <c r="SCL45" s="31"/>
      <c r="SCM45" s="30"/>
      <c r="SCN45" s="31"/>
      <c r="SCO45" s="30"/>
      <c r="SCP45" s="31"/>
      <c r="SCQ45" s="30"/>
      <c r="SCR45" s="31"/>
      <c r="SCS45" s="30"/>
      <c r="SCT45" s="31"/>
      <c r="SCU45" s="30"/>
      <c r="SCV45" s="31"/>
      <c r="SCW45" s="30"/>
      <c r="SCX45" s="31"/>
      <c r="SCY45" s="30"/>
      <c r="SCZ45" s="31"/>
      <c r="SDA45" s="30"/>
      <c r="SDB45" s="31"/>
      <c r="SDC45" s="30"/>
      <c r="SDD45" s="31"/>
      <c r="SDE45" s="30"/>
      <c r="SDF45" s="31"/>
      <c r="SDG45" s="30"/>
      <c r="SDH45" s="31"/>
      <c r="SDI45" s="30"/>
      <c r="SDJ45" s="31"/>
      <c r="SDK45" s="30"/>
      <c r="SDL45" s="31"/>
      <c r="SDM45" s="30"/>
      <c r="SDN45" s="31"/>
      <c r="SDO45" s="30"/>
      <c r="SDP45" s="31"/>
      <c r="SDQ45" s="30"/>
      <c r="SDR45" s="31"/>
      <c r="SDS45" s="30"/>
      <c r="SDT45" s="31"/>
      <c r="SDU45" s="30"/>
      <c r="SDV45" s="31"/>
      <c r="SDW45" s="30"/>
      <c r="SDX45" s="31"/>
      <c r="SDY45" s="30"/>
      <c r="SDZ45" s="31"/>
      <c r="SEA45" s="30"/>
      <c r="SEB45" s="31"/>
      <c r="SEC45" s="30"/>
      <c r="SED45" s="31"/>
      <c r="SEE45" s="30"/>
      <c r="SEF45" s="31"/>
      <c r="SEG45" s="30"/>
      <c r="SEH45" s="31"/>
      <c r="SEI45" s="30"/>
      <c r="SEJ45" s="31"/>
      <c r="SEK45" s="30"/>
      <c r="SEL45" s="31"/>
      <c r="SEM45" s="30"/>
      <c r="SEN45" s="31"/>
      <c r="SEO45" s="30"/>
      <c r="SEP45" s="31"/>
      <c r="SEQ45" s="30"/>
      <c r="SER45" s="31"/>
      <c r="SES45" s="30"/>
      <c r="SET45" s="31"/>
      <c r="SEU45" s="30"/>
      <c r="SEV45" s="31"/>
      <c r="SEW45" s="30"/>
      <c r="SEX45" s="31"/>
      <c r="SEY45" s="30"/>
      <c r="SEZ45" s="31"/>
      <c r="SFA45" s="30"/>
      <c r="SFB45" s="31"/>
      <c r="SFC45" s="30"/>
      <c r="SFD45" s="31"/>
      <c r="SFE45" s="30"/>
      <c r="SFF45" s="31"/>
      <c r="SFG45" s="30"/>
      <c r="SFH45" s="31"/>
      <c r="SFI45" s="30"/>
      <c r="SFJ45" s="31"/>
      <c r="SFK45" s="30"/>
      <c r="SFL45" s="31"/>
      <c r="SFM45" s="30"/>
      <c r="SFN45" s="31"/>
      <c r="SFO45" s="30"/>
      <c r="SFP45" s="31"/>
      <c r="SFQ45" s="30"/>
      <c r="SFR45" s="31"/>
      <c r="SFS45" s="30"/>
      <c r="SFT45" s="31"/>
      <c r="SFU45" s="30"/>
      <c r="SFV45" s="31"/>
      <c r="SFW45" s="30"/>
      <c r="SFX45" s="31"/>
      <c r="SFY45" s="30"/>
      <c r="SFZ45" s="31"/>
      <c r="SGA45" s="30"/>
      <c r="SGB45" s="31"/>
      <c r="SGC45" s="30"/>
      <c r="SGD45" s="31"/>
      <c r="SGE45" s="30"/>
      <c r="SGF45" s="31"/>
      <c r="SGG45" s="30"/>
      <c r="SGH45" s="31"/>
      <c r="SGI45" s="30"/>
      <c r="SGJ45" s="31"/>
      <c r="SGK45" s="30"/>
      <c r="SGL45" s="31"/>
      <c r="SGM45" s="30"/>
      <c r="SGN45" s="31"/>
      <c r="SGO45" s="30"/>
      <c r="SGP45" s="31"/>
      <c r="SGQ45" s="30"/>
      <c r="SGR45" s="31"/>
      <c r="SGS45" s="30"/>
      <c r="SGT45" s="31"/>
      <c r="SGU45" s="30"/>
      <c r="SGV45" s="31"/>
      <c r="SGW45" s="30"/>
      <c r="SGX45" s="31"/>
      <c r="SGY45" s="30"/>
      <c r="SGZ45" s="31"/>
      <c r="SHA45" s="30"/>
      <c r="SHB45" s="31"/>
      <c r="SHC45" s="30"/>
      <c r="SHD45" s="31"/>
      <c r="SHE45" s="30"/>
      <c r="SHF45" s="31"/>
      <c r="SHG45" s="30"/>
      <c r="SHH45" s="31"/>
      <c r="SHI45" s="30"/>
      <c r="SHJ45" s="31"/>
      <c r="SHK45" s="30"/>
      <c r="SHL45" s="31"/>
      <c r="SHM45" s="30"/>
      <c r="SHN45" s="31"/>
      <c r="SHO45" s="30"/>
      <c r="SHP45" s="31"/>
      <c r="SHQ45" s="30"/>
      <c r="SHR45" s="31"/>
      <c r="SHS45" s="30"/>
      <c r="SHT45" s="31"/>
      <c r="SHU45" s="30"/>
      <c r="SHV45" s="31"/>
      <c r="SHW45" s="30"/>
      <c r="SHX45" s="31"/>
      <c r="SHY45" s="30"/>
      <c r="SHZ45" s="31"/>
      <c r="SIA45" s="30"/>
      <c r="SIB45" s="31"/>
      <c r="SIC45" s="30"/>
      <c r="SID45" s="31"/>
      <c r="SIE45" s="30"/>
      <c r="SIF45" s="31"/>
      <c r="SIG45" s="30"/>
      <c r="SIH45" s="31"/>
      <c r="SII45" s="30"/>
      <c r="SIJ45" s="31"/>
      <c r="SIK45" s="30"/>
      <c r="SIL45" s="31"/>
      <c r="SIM45" s="30"/>
      <c r="SIN45" s="31"/>
      <c r="SIO45" s="30"/>
      <c r="SIP45" s="31"/>
      <c r="SIQ45" s="30"/>
      <c r="SIR45" s="31"/>
      <c r="SIS45" s="30"/>
      <c r="SIT45" s="31"/>
      <c r="SIU45" s="30"/>
      <c r="SIV45" s="31"/>
      <c r="SIW45" s="30"/>
      <c r="SIX45" s="31"/>
      <c r="SIY45" s="30"/>
      <c r="SIZ45" s="31"/>
      <c r="SJA45" s="30"/>
      <c r="SJB45" s="31"/>
      <c r="SJC45" s="30"/>
      <c r="SJD45" s="31"/>
      <c r="SJE45" s="30"/>
      <c r="SJF45" s="31"/>
      <c r="SJG45" s="30"/>
      <c r="SJH45" s="31"/>
      <c r="SJI45" s="30"/>
      <c r="SJJ45" s="31"/>
      <c r="SJK45" s="30"/>
      <c r="SJL45" s="31"/>
      <c r="SJM45" s="30"/>
      <c r="SJN45" s="31"/>
      <c r="SJO45" s="30"/>
      <c r="SJP45" s="31"/>
      <c r="SJQ45" s="30"/>
      <c r="SJR45" s="31"/>
      <c r="SJS45" s="30"/>
      <c r="SJT45" s="31"/>
      <c r="SJU45" s="30"/>
      <c r="SJV45" s="31"/>
      <c r="SJW45" s="30"/>
      <c r="SJX45" s="31"/>
      <c r="SJY45" s="30"/>
      <c r="SJZ45" s="31"/>
      <c r="SKA45" s="30"/>
      <c r="SKB45" s="31"/>
      <c r="SKC45" s="30"/>
      <c r="SKD45" s="31"/>
      <c r="SKE45" s="30"/>
      <c r="SKF45" s="31"/>
      <c r="SKG45" s="30"/>
      <c r="SKH45" s="31"/>
      <c r="SKI45" s="30"/>
      <c r="SKJ45" s="31"/>
      <c r="SKK45" s="30"/>
      <c r="SKL45" s="31"/>
      <c r="SKM45" s="30"/>
      <c r="SKN45" s="31"/>
      <c r="SKO45" s="30"/>
      <c r="SKP45" s="31"/>
      <c r="SKQ45" s="30"/>
      <c r="SKR45" s="31"/>
      <c r="SKS45" s="30"/>
      <c r="SKT45" s="31"/>
      <c r="SKU45" s="30"/>
      <c r="SKV45" s="31"/>
      <c r="SKW45" s="30"/>
      <c r="SKX45" s="31"/>
      <c r="SKY45" s="30"/>
      <c r="SKZ45" s="31"/>
      <c r="SLA45" s="30"/>
      <c r="SLB45" s="31"/>
      <c r="SLC45" s="30"/>
      <c r="SLD45" s="31"/>
      <c r="SLE45" s="30"/>
      <c r="SLF45" s="31"/>
      <c r="SLG45" s="30"/>
      <c r="SLH45" s="31"/>
      <c r="SLI45" s="30"/>
      <c r="SLJ45" s="31"/>
      <c r="SLK45" s="30"/>
      <c r="SLL45" s="31"/>
      <c r="SLM45" s="30"/>
      <c r="SLN45" s="31"/>
      <c r="SLO45" s="30"/>
      <c r="SLP45" s="31"/>
      <c r="SLQ45" s="30"/>
      <c r="SLR45" s="31"/>
      <c r="SLS45" s="30"/>
      <c r="SLT45" s="31"/>
      <c r="SLU45" s="30"/>
      <c r="SLV45" s="31"/>
      <c r="SLW45" s="30"/>
      <c r="SLX45" s="31"/>
      <c r="SLY45" s="30"/>
      <c r="SLZ45" s="31"/>
      <c r="SMA45" s="30"/>
      <c r="SMB45" s="31"/>
      <c r="SMC45" s="30"/>
      <c r="SMD45" s="31"/>
      <c r="SME45" s="30"/>
      <c r="SMF45" s="31"/>
      <c r="SMG45" s="30"/>
      <c r="SMH45" s="31"/>
      <c r="SMI45" s="30"/>
      <c r="SMJ45" s="31"/>
      <c r="SMK45" s="30"/>
      <c r="SML45" s="31"/>
      <c r="SMM45" s="30"/>
      <c r="SMN45" s="31"/>
      <c r="SMO45" s="30"/>
      <c r="SMP45" s="31"/>
      <c r="SMQ45" s="30"/>
      <c r="SMR45" s="31"/>
      <c r="SMS45" s="30"/>
      <c r="SMT45" s="31"/>
      <c r="SMU45" s="30"/>
      <c r="SMV45" s="31"/>
      <c r="SMW45" s="30"/>
      <c r="SMX45" s="31"/>
      <c r="SMY45" s="30"/>
      <c r="SMZ45" s="31"/>
      <c r="SNA45" s="30"/>
      <c r="SNB45" s="31"/>
      <c r="SNC45" s="30"/>
      <c r="SND45" s="31"/>
      <c r="SNE45" s="30"/>
      <c r="SNF45" s="31"/>
      <c r="SNG45" s="30"/>
      <c r="SNH45" s="31"/>
      <c r="SNI45" s="30"/>
      <c r="SNJ45" s="31"/>
      <c r="SNK45" s="30"/>
      <c r="SNL45" s="31"/>
      <c r="SNM45" s="30"/>
      <c r="SNN45" s="31"/>
      <c r="SNO45" s="30"/>
      <c r="SNP45" s="31"/>
      <c r="SNQ45" s="30"/>
      <c r="SNR45" s="31"/>
      <c r="SNS45" s="30"/>
      <c r="SNT45" s="31"/>
      <c r="SNU45" s="30"/>
      <c r="SNV45" s="31"/>
      <c r="SNW45" s="30"/>
      <c r="SNX45" s="31"/>
      <c r="SNY45" s="30"/>
      <c r="SNZ45" s="31"/>
      <c r="SOA45" s="30"/>
      <c r="SOB45" s="31"/>
      <c r="SOC45" s="30"/>
      <c r="SOD45" s="31"/>
      <c r="SOE45" s="30"/>
      <c r="SOF45" s="31"/>
      <c r="SOG45" s="30"/>
      <c r="SOH45" s="31"/>
      <c r="SOI45" s="30"/>
      <c r="SOJ45" s="31"/>
      <c r="SOK45" s="30"/>
      <c r="SOL45" s="31"/>
      <c r="SOM45" s="30"/>
      <c r="SON45" s="31"/>
      <c r="SOO45" s="30"/>
      <c r="SOP45" s="31"/>
      <c r="SOQ45" s="30"/>
      <c r="SOR45" s="31"/>
      <c r="SOS45" s="30"/>
      <c r="SOT45" s="31"/>
      <c r="SOU45" s="30"/>
      <c r="SOV45" s="31"/>
      <c r="SOW45" s="30"/>
      <c r="SOX45" s="31"/>
      <c r="SOY45" s="30"/>
      <c r="SOZ45" s="31"/>
      <c r="SPA45" s="30"/>
      <c r="SPB45" s="31"/>
      <c r="SPC45" s="30"/>
      <c r="SPD45" s="31"/>
      <c r="SPE45" s="30"/>
      <c r="SPF45" s="31"/>
      <c r="SPG45" s="30"/>
      <c r="SPH45" s="31"/>
      <c r="SPI45" s="30"/>
      <c r="SPJ45" s="31"/>
      <c r="SPK45" s="30"/>
      <c r="SPL45" s="31"/>
      <c r="SPM45" s="30"/>
      <c r="SPN45" s="31"/>
      <c r="SPO45" s="30"/>
      <c r="SPP45" s="31"/>
      <c r="SPQ45" s="30"/>
      <c r="SPR45" s="31"/>
      <c r="SPS45" s="30"/>
      <c r="SPT45" s="31"/>
      <c r="SPU45" s="30"/>
      <c r="SPV45" s="31"/>
      <c r="SPW45" s="30"/>
      <c r="SPX45" s="31"/>
      <c r="SPY45" s="30"/>
      <c r="SPZ45" s="31"/>
      <c r="SQA45" s="30"/>
      <c r="SQB45" s="31"/>
      <c r="SQC45" s="30"/>
      <c r="SQD45" s="31"/>
      <c r="SQE45" s="30"/>
      <c r="SQF45" s="31"/>
      <c r="SQG45" s="30"/>
      <c r="SQH45" s="31"/>
      <c r="SQI45" s="30"/>
      <c r="SQJ45" s="31"/>
      <c r="SQK45" s="30"/>
      <c r="SQL45" s="31"/>
      <c r="SQM45" s="30"/>
      <c r="SQN45" s="31"/>
      <c r="SQO45" s="30"/>
      <c r="SQP45" s="31"/>
      <c r="SQQ45" s="30"/>
      <c r="SQR45" s="31"/>
      <c r="SQS45" s="30"/>
      <c r="SQT45" s="31"/>
      <c r="SQU45" s="30"/>
      <c r="SQV45" s="31"/>
      <c r="SQW45" s="30"/>
      <c r="SQX45" s="31"/>
      <c r="SQY45" s="30"/>
      <c r="SQZ45" s="31"/>
      <c r="SRA45" s="30"/>
      <c r="SRB45" s="31"/>
      <c r="SRC45" s="30"/>
      <c r="SRD45" s="31"/>
      <c r="SRE45" s="30"/>
      <c r="SRF45" s="31"/>
      <c r="SRG45" s="30"/>
      <c r="SRH45" s="31"/>
      <c r="SRI45" s="30"/>
      <c r="SRJ45" s="31"/>
      <c r="SRK45" s="30"/>
      <c r="SRL45" s="31"/>
      <c r="SRM45" s="30"/>
      <c r="SRN45" s="31"/>
      <c r="SRO45" s="30"/>
      <c r="SRP45" s="31"/>
      <c r="SRQ45" s="30"/>
      <c r="SRR45" s="31"/>
      <c r="SRS45" s="30"/>
      <c r="SRT45" s="31"/>
      <c r="SRU45" s="30"/>
      <c r="SRV45" s="31"/>
      <c r="SRW45" s="30"/>
      <c r="SRX45" s="31"/>
      <c r="SRY45" s="30"/>
      <c r="SRZ45" s="31"/>
      <c r="SSA45" s="30"/>
      <c r="SSB45" s="31"/>
      <c r="SSC45" s="30"/>
      <c r="SSD45" s="31"/>
      <c r="SSE45" s="30"/>
      <c r="SSF45" s="31"/>
      <c r="SSG45" s="30"/>
      <c r="SSH45" s="31"/>
      <c r="SSI45" s="30"/>
      <c r="SSJ45" s="31"/>
      <c r="SSK45" s="30"/>
      <c r="SSL45" s="31"/>
      <c r="SSM45" s="30"/>
      <c r="SSN45" s="31"/>
      <c r="SSO45" s="30"/>
      <c r="SSP45" s="31"/>
      <c r="SSQ45" s="30"/>
      <c r="SSR45" s="31"/>
      <c r="SSS45" s="30"/>
      <c r="SST45" s="31"/>
      <c r="SSU45" s="30"/>
      <c r="SSV45" s="31"/>
      <c r="SSW45" s="30"/>
      <c r="SSX45" s="31"/>
      <c r="SSY45" s="30"/>
      <c r="SSZ45" s="31"/>
      <c r="STA45" s="30"/>
      <c r="STB45" s="31"/>
      <c r="STC45" s="30"/>
      <c r="STD45" s="31"/>
      <c r="STE45" s="30"/>
      <c r="STF45" s="31"/>
      <c r="STG45" s="30"/>
      <c r="STH45" s="31"/>
      <c r="STI45" s="30"/>
      <c r="STJ45" s="31"/>
      <c r="STK45" s="30"/>
      <c r="STL45" s="31"/>
      <c r="STM45" s="30"/>
      <c r="STN45" s="31"/>
      <c r="STO45" s="30"/>
      <c r="STP45" s="31"/>
      <c r="STQ45" s="30"/>
      <c r="STR45" s="31"/>
      <c r="STS45" s="30"/>
      <c r="STT45" s="31"/>
      <c r="STU45" s="30"/>
      <c r="STV45" s="31"/>
      <c r="STW45" s="30"/>
      <c r="STX45" s="31"/>
      <c r="STY45" s="30"/>
      <c r="STZ45" s="31"/>
      <c r="SUA45" s="30"/>
      <c r="SUB45" s="31"/>
      <c r="SUC45" s="30"/>
      <c r="SUD45" s="31"/>
      <c r="SUE45" s="30"/>
      <c r="SUF45" s="31"/>
      <c r="SUG45" s="30"/>
      <c r="SUH45" s="31"/>
      <c r="SUI45" s="30"/>
      <c r="SUJ45" s="31"/>
      <c r="SUK45" s="30"/>
      <c r="SUL45" s="31"/>
      <c r="SUM45" s="30"/>
      <c r="SUN45" s="31"/>
      <c r="SUO45" s="30"/>
      <c r="SUP45" s="31"/>
      <c r="SUQ45" s="30"/>
      <c r="SUR45" s="31"/>
      <c r="SUS45" s="30"/>
      <c r="SUT45" s="31"/>
      <c r="SUU45" s="30"/>
      <c r="SUV45" s="31"/>
      <c r="SUW45" s="30"/>
      <c r="SUX45" s="31"/>
      <c r="SUY45" s="30"/>
      <c r="SUZ45" s="31"/>
      <c r="SVA45" s="30"/>
      <c r="SVB45" s="31"/>
      <c r="SVC45" s="30"/>
      <c r="SVD45" s="31"/>
      <c r="SVE45" s="30"/>
      <c r="SVF45" s="31"/>
      <c r="SVG45" s="30"/>
      <c r="SVH45" s="31"/>
      <c r="SVI45" s="30"/>
      <c r="SVJ45" s="31"/>
      <c r="SVK45" s="30"/>
      <c r="SVL45" s="31"/>
      <c r="SVM45" s="30"/>
      <c r="SVN45" s="31"/>
      <c r="SVO45" s="30"/>
      <c r="SVP45" s="31"/>
      <c r="SVQ45" s="30"/>
      <c r="SVR45" s="31"/>
      <c r="SVS45" s="30"/>
      <c r="SVT45" s="31"/>
      <c r="SVU45" s="30"/>
      <c r="SVV45" s="31"/>
      <c r="SVW45" s="30"/>
      <c r="SVX45" s="31"/>
      <c r="SVY45" s="30"/>
      <c r="SVZ45" s="31"/>
      <c r="SWA45" s="30"/>
      <c r="SWB45" s="31"/>
      <c r="SWC45" s="30"/>
      <c r="SWD45" s="31"/>
      <c r="SWE45" s="30"/>
      <c r="SWF45" s="31"/>
      <c r="SWG45" s="30"/>
      <c r="SWH45" s="31"/>
      <c r="SWI45" s="30"/>
      <c r="SWJ45" s="31"/>
      <c r="SWK45" s="30"/>
      <c r="SWL45" s="31"/>
      <c r="SWM45" s="30"/>
      <c r="SWN45" s="31"/>
      <c r="SWO45" s="30"/>
      <c r="SWP45" s="31"/>
      <c r="SWQ45" s="30"/>
      <c r="SWR45" s="31"/>
      <c r="SWS45" s="30"/>
      <c r="SWT45" s="31"/>
      <c r="SWU45" s="30"/>
      <c r="SWV45" s="31"/>
      <c r="SWW45" s="30"/>
      <c r="SWX45" s="31"/>
      <c r="SWY45" s="30"/>
      <c r="SWZ45" s="31"/>
      <c r="SXA45" s="30"/>
      <c r="SXB45" s="31"/>
      <c r="SXC45" s="30"/>
      <c r="SXD45" s="31"/>
      <c r="SXE45" s="30"/>
      <c r="SXF45" s="31"/>
      <c r="SXG45" s="30"/>
      <c r="SXH45" s="31"/>
      <c r="SXI45" s="30"/>
      <c r="SXJ45" s="31"/>
      <c r="SXK45" s="30"/>
      <c r="SXL45" s="31"/>
      <c r="SXM45" s="30"/>
      <c r="SXN45" s="31"/>
      <c r="SXO45" s="30"/>
      <c r="SXP45" s="31"/>
      <c r="SXQ45" s="30"/>
      <c r="SXR45" s="31"/>
      <c r="SXS45" s="30"/>
      <c r="SXT45" s="31"/>
      <c r="SXU45" s="30"/>
      <c r="SXV45" s="31"/>
      <c r="SXW45" s="30"/>
      <c r="SXX45" s="31"/>
      <c r="SXY45" s="30"/>
      <c r="SXZ45" s="31"/>
      <c r="SYA45" s="30"/>
      <c r="SYB45" s="31"/>
      <c r="SYC45" s="30"/>
      <c r="SYD45" s="31"/>
      <c r="SYE45" s="30"/>
      <c r="SYF45" s="31"/>
      <c r="SYG45" s="30"/>
      <c r="SYH45" s="31"/>
      <c r="SYI45" s="30"/>
      <c r="SYJ45" s="31"/>
      <c r="SYK45" s="30"/>
      <c r="SYL45" s="31"/>
      <c r="SYM45" s="30"/>
      <c r="SYN45" s="31"/>
      <c r="SYO45" s="30"/>
      <c r="SYP45" s="31"/>
      <c r="SYQ45" s="30"/>
      <c r="SYR45" s="31"/>
      <c r="SYS45" s="30"/>
      <c r="SYT45" s="31"/>
      <c r="SYU45" s="30"/>
      <c r="SYV45" s="31"/>
      <c r="SYW45" s="30"/>
      <c r="SYX45" s="31"/>
      <c r="SYY45" s="30"/>
      <c r="SYZ45" s="31"/>
      <c r="SZA45" s="30"/>
      <c r="SZB45" s="31"/>
      <c r="SZC45" s="30"/>
      <c r="SZD45" s="31"/>
      <c r="SZE45" s="30"/>
      <c r="SZF45" s="31"/>
      <c r="SZG45" s="30"/>
      <c r="SZH45" s="31"/>
      <c r="SZI45" s="30"/>
      <c r="SZJ45" s="31"/>
      <c r="SZK45" s="30"/>
      <c r="SZL45" s="31"/>
      <c r="SZM45" s="30"/>
      <c r="SZN45" s="31"/>
      <c r="SZO45" s="30"/>
      <c r="SZP45" s="31"/>
      <c r="SZQ45" s="30"/>
      <c r="SZR45" s="31"/>
      <c r="SZS45" s="30"/>
      <c r="SZT45" s="31"/>
      <c r="SZU45" s="30"/>
      <c r="SZV45" s="31"/>
      <c r="SZW45" s="30"/>
      <c r="SZX45" s="31"/>
      <c r="SZY45" s="30"/>
      <c r="SZZ45" s="31"/>
      <c r="TAA45" s="30"/>
      <c r="TAB45" s="31"/>
      <c r="TAC45" s="30"/>
      <c r="TAD45" s="31"/>
      <c r="TAE45" s="30"/>
      <c r="TAF45" s="31"/>
      <c r="TAG45" s="30"/>
      <c r="TAH45" s="31"/>
      <c r="TAI45" s="30"/>
      <c r="TAJ45" s="31"/>
      <c r="TAK45" s="30"/>
      <c r="TAL45" s="31"/>
      <c r="TAM45" s="30"/>
      <c r="TAN45" s="31"/>
      <c r="TAO45" s="30"/>
      <c r="TAP45" s="31"/>
      <c r="TAQ45" s="30"/>
      <c r="TAR45" s="31"/>
      <c r="TAS45" s="30"/>
      <c r="TAT45" s="31"/>
      <c r="TAU45" s="30"/>
      <c r="TAV45" s="31"/>
      <c r="TAW45" s="30"/>
      <c r="TAX45" s="31"/>
      <c r="TAY45" s="30"/>
      <c r="TAZ45" s="31"/>
      <c r="TBA45" s="30"/>
      <c r="TBB45" s="31"/>
      <c r="TBC45" s="30"/>
      <c r="TBD45" s="31"/>
      <c r="TBE45" s="30"/>
      <c r="TBF45" s="31"/>
      <c r="TBG45" s="30"/>
      <c r="TBH45" s="31"/>
      <c r="TBI45" s="30"/>
      <c r="TBJ45" s="31"/>
      <c r="TBK45" s="30"/>
      <c r="TBL45" s="31"/>
      <c r="TBM45" s="30"/>
      <c r="TBN45" s="31"/>
      <c r="TBO45" s="30"/>
      <c r="TBP45" s="31"/>
      <c r="TBQ45" s="30"/>
      <c r="TBR45" s="31"/>
      <c r="TBS45" s="30"/>
      <c r="TBT45" s="31"/>
      <c r="TBU45" s="30"/>
      <c r="TBV45" s="31"/>
      <c r="TBW45" s="30"/>
      <c r="TBX45" s="31"/>
      <c r="TBY45" s="30"/>
      <c r="TBZ45" s="31"/>
      <c r="TCA45" s="30"/>
      <c r="TCB45" s="31"/>
      <c r="TCC45" s="30"/>
      <c r="TCD45" s="31"/>
      <c r="TCE45" s="30"/>
      <c r="TCF45" s="31"/>
      <c r="TCG45" s="30"/>
      <c r="TCH45" s="31"/>
      <c r="TCI45" s="30"/>
      <c r="TCJ45" s="31"/>
      <c r="TCK45" s="30"/>
      <c r="TCL45" s="31"/>
      <c r="TCM45" s="30"/>
      <c r="TCN45" s="31"/>
      <c r="TCO45" s="30"/>
      <c r="TCP45" s="31"/>
      <c r="TCQ45" s="30"/>
      <c r="TCR45" s="31"/>
      <c r="TCS45" s="30"/>
      <c r="TCT45" s="31"/>
      <c r="TCU45" s="30"/>
      <c r="TCV45" s="31"/>
      <c r="TCW45" s="30"/>
      <c r="TCX45" s="31"/>
      <c r="TCY45" s="30"/>
      <c r="TCZ45" s="31"/>
      <c r="TDA45" s="30"/>
      <c r="TDB45" s="31"/>
      <c r="TDC45" s="30"/>
      <c r="TDD45" s="31"/>
      <c r="TDE45" s="30"/>
      <c r="TDF45" s="31"/>
      <c r="TDG45" s="30"/>
      <c r="TDH45" s="31"/>
      <c r="TDI45" s="30"/>
      <c r="TDJ45" s="31"/>
      <c r="TDK45" s="30"/>
      <c r="TDL45" s="31"/>
      <c r="TDM45" s="30"/>
      <c r="TDN45" s="31"/>
      <c r="TDO45" s="30"/>
      <c r="TDP45" s="31"/>
      <c r="TDQ45" s="30"/>
      <c r="TDR45" s="31"/>
      <c r="TDS45" s="30"/>
      <c r="TDT45" s="31"/>
      <c r="TDU45" s="30"/>
      <c r="TDV45" s="31"/>
      <c r="TDW45" s="30"/>
      <c r="TDX45" s="31"/>
      <c r="TDY45" s="30"/>
      <c r="TDZ45" s="31"/>
      <c r="TEA45" s="30"/>
      <c r="TEB45" s="31"/>
      <c r="TEC45" s="30"/>
      <c r="TED45" s="31"/>
      <c r="TEE45" s="30"/>
      <c r="TEF45" s="31"/>
      <c r="TEG45" s="30"/>
      <c r="TEH45" s="31"/>
      <c r="TEI45" s="30"/>
      <c r="TEJ45" s="31"/>
      <c r="TEK45" s="30"/>
      <c r="TEL45" s="31"/>
      <c r="TEM45" s="30"/>
      <c r="TEN45" s="31"/>
      <c r="TEO45" s="30"/>
      <c r="TEP45" s="31"/>
      <c r="TEQ45" s="30"/>
      <c r="TER45" s="31"/>
      <c r="TES45" s="30"/>
      <c r="TET45" s="31"/>
      <c r="TEU45" s="30"/>
      <c r="TEV45" s="31"/>
      <c r="TEW45" s="30"/>
      <c r="TEX45" s="31"/>
      <c r="TEY45" s="30"/>
      <c r="TEZ45" s="31"/>
      <c r="TFA45" s="30"/>
      <c r="TFB45" s="31"/>
      <c r="TFC45" s="30"/>
      <c r="TFD45" s="31"/>
      <c r="TFE45" s="30"/>
      <c r="TFF45" s="31"/>
      <c r="TFG45" s="30"/>
      <c r="TFH45" s="31"/>
      <c r="TFI45" s="30"/>
      <c r="TFJ45" s="31"/>
      <c r="TFK45" s="30"/>
      <c r="TFL45" s="31"/>
      <c r="TFM45" s="30"/>
      <c r="TFN45" s="31"/>
      <c r="TFO45" s="30"/>
      <c r="TFP45" s="31"/>
      <c r="TFQ45" s="30"/>
      <c r="TFR45" s="31"/>
      <c r="TFS45" s="30"/>
      <c r="TFT45" s="31"/>
      <c r="TFU45" s="30"/>
      <c r="TFV45" s="31"/>
      <c r="TFW45" s="30"/>
      <c r="TFX45" s="31"/>
      <c r="TFY45" s="30"/>
      <c r="TFZ45" s="31"/>
      <c r="TGA45" s="30"/>
      <c r="TGB45" s="31"/>
      <c r="TGC45" s="30"/>
      <c r="TGD45" s="31"/>
      <c r="TGE45" s="30"/>
      <c r="TGF45" s="31"/>
      <c r="TGG45" s="30"/>
      <c r="TGH45" s="31"/>
      <c r="TGI45" s="30"/>
      <c r="TGJ45" s="31"/>
      <c r="TGK45" s="30"/>
      <c r="TGL45" s="31"/>
      <c r="TGM45" s="30"/>
      <c r="TGN45" s="31"/>
      <c r="TGO45" s="30"/>
      <c r="TGP45" s="31"/>
      <c r="TGQ45" s="30"/>
      <c r="TGR45" s="31"/>
      <c r="TGS45" s="30"/>
      <c r="TGT45" s="31"/>
      <c r="TGU45" s="30"/>
      <c r="TGV45" s="31"/>
      <c r="TGW45" s="30"/>
      <c r="TGX45" s="31"/>
      <c r="TGY45" s="30"/>
      <c r="TGZ45" s="31"/>
      <c r="THA45" s="30"/>
      <c r="THB45" s="31"/>
      <c r="THC45" s="30"/>
      <c r="THD45" s="31"/>
      <c r="THE45" s="30"/>
      <c r="THF45" s="31"/>
      <c r="THG45" s="30"/>
      <c r="THH45" s="31"/>
      <c r="THI45" s="30"/>
      <c r="THJ45" s="31"/>
      <c r="THK45" s="30"/>
      <c r="THL45" s="31"/>
      <c r="THM45" s="30"/>
      <c r="THN45" s="31"/>
      <c r="THO45" s="30"/>
      <c r="THP45" s="31"/>
      <c r="THQ45" s="30"/>
      <c r="THR45" s="31"/>
      <c r="THS45" s="30"/>
      <c r="THT45" s="31"/>
      <c r="THU45" s="30"/>
      <c r="THV45" s="31"/>
      <c r="THW45" s="30"/>
      <c r="THX45" s="31"/>
      <c r="THY45" s="30"/>
      <c r="THZ45" s="31"/>
      <c r="TIA45" s="30"/>
      <c r="TIB45" s="31"/>
      <c r="TIC45" s="30"/>
      <c r="TID45" s="31"/>
      <c r="TIE45" s="30"/>
      <c r="TIF45" s="31"/>
      <c r="TIG45" s="30"/>
      <c r="TIH45" s="31"/>
      <c r="TII45" s="30"/>
      <c r="TIJ45" s="31"/>
      <c r="TIK45" s="30"/>
      <c r="TIL45" s="31"/>
      <c r="TIM45" s="30"/>
      <c r="TIN45" s="31"/>
      <c r="TIO45" s="30"/>
      <c r="TIP45" s="31"/>
      <c r="TIQ45" s="30"/>
      <c r="TIR45" s="31"/>
      <c r="TIS45" s="30"/>
      <c r="TIT45" s="31"/>
      <c r="TIU45" s="30"/>
      <c r="TIV45" s="31"/>
      <c r="TIW45" s="30"/>
      <c r="TIX45" s="31"/>
      <c r="TIY45" s="30"/>
      <c r="TIZ45" s="31"/>
      <c r="TJA45" s="30"/>
      <c r="TJB45" s="31"/>
      <c r="TJC45" s="30"/>
      <c r="TJD45" s="31"/>
      <c r="TJE45" s="30"/>
      <c r="TJF45" s="31"/>
      <c r="TJG45" s="30"/>
      <c r="TJH45" s="31"/>
      <c r="TJI45" s="30"/>
      <c r="TJJ45" s="31"/>
      <c r="TJK45" s="30"/>
      <c r="TJL45" s="31"/>
      <c r="TJM45" s="30"/>
      <c r="TJN45" s="31"/>
      <c r="TJO45" s="30"/>
      <c r="TJP45" s="31"/>
      <c r="TJQ45" s="30"/>
      <c r="TJR45" s="31"/>
      <c r="TJS45" s="30"/>
      <c r="TJT45" s="31"/>
      <c r="TJU45" s="30"/>
      <c r="TJV45" s="31"/>
      <c r="TJW45" s="30"/>
      <c r="TJX45" s="31"/>
      <c r="TJY45" s="30"/>
      <c r="TJZ45" s="31"/>
      <c r="TKA45" s="30"/>
      <c r="TKB45" s="31"/>
      <c r="TKC45" s="30"/>
      <c r="TKD45" s="31"/>
      <c r="TKE45" s="30"/>
      <c r="TKF45" s="31"/>
      <c r="TKG45" s="30"/>
      <c r="TKH45" s="31"/>
      <c r="TKI45" s="30"/>
      <c r="TKJ45" s="31"/>
      <c r="TKK45" s="30"/>
      <c r="TKL45" s="31"/>
      <c r="TKM45" s="30"/>
      <c r="TKN45" s="31"/>
      <c r="TKO45" s="30"/>
      <c r="TKP45" s="31"/>
      <c r="TKQ45" s="30"/>
      <c r="TKR45" s="31"/>
      <c r="TKS45" s="30"/>
      <c r="TKT45" s="31"/>
      <c r="TKU45" s="30"/>
      <c r="TKV45" s="31"/>
      <c r="TKW45" s="30"/>
      <c r="TKX45" s="31"/>
      <c r="TKY45" s="30"/>
      <c r="TKZ45" s="31"/>
      <c r="TLA45" s="30"/>
      <c r="TLB45" s="31"/>
      <c r="TLC45" s="30"/>
      <c r="TLD45" s="31"/>
      <c r="TLE45" s="30"/>
      <c r="TLF45" s="31"/>
      <c r="TLG45" s="30"/>
      <c r="TLH45" s="31"/>
      <c r="TLI45" s="30"/>
      <c r="TLJ45" s="31"/>
      <c r="TLK45" s="30"/>
      <c r="TLL45" s="31"/>
      <c r="TLM45" s="30"/>
      <c r="TLN45" s="31"/>
      <c r="TLO45" s="30"/>
      <c r="TLP45" s="31"/>
      <c r="TLQ45" s="30"/>
      <c r="TLR45" s="31"/>
      <c r="TLS45" s="30"/>
      <c r="TLT45" s="31"/>
      <c r="TLU45" s="30"/>
      <c r="TLV45" s="31"/>
      <c r="TLW45" s="30"/>
      <c r="TLX45" s="31"/>
      <c r="TLY45" s="30"/>
      <c r="TLZ45" s="31"/>
      <c r="TMA45" s="30"/>
      <c r="TMB45" s="31"/>
      <c r="TMC45" s="30"/>
      <c r="TMD45" s="31"/>
      <c r="TME45" s="30"/>
      <c r="TMF45" s="31"/>
      <c r="TMG45" s="30"/>
      <c r="TMH45" s="31"/>
      <c r="TMI45" s="30"/>
      <c r="TMJ45" s="31"/>
      <c r="TMK45" s="30"/>
      <c r="TML45" s="31"/>
      <c r="TMM45" s="30"/>
      <c r="TMN45" s="31"/>
      <c r="TMO45" s="30"/>
      <c r="TMP45" s="31"/>
      <c r="TMQ45" s="30"/>
      <c r="TMR45" s="31"/>
      <c r="TMS45" s="30"/>
      <c r="TMT45" s="31"/>
      <c r="TMU45" s="30"/>
      <c r="TMV45" s="31"/>
      <c r="TMW45" s="30"/>
      <c r="TMX45" s="31"/>
      <c r="TMY45" s="30"/>
      <c r="TMZ45" s="31"/>
      <c r="TNA45" s="30"/>
      <c r="TNB45" s="31"/>
      <c r="TNC45" s="30"/>
      <c r="TND45" s="31"/>
      <c r="TNE45" s="30"/>
      <c r="TNF45" s="31"/>
      <c r="TNG45" s="30"/>
      <c r="TNH45" s="31"/>
      <c r="TNI45" s="30"/>
      <c r="TNJ45" s="31"/>
      <c r="TNK45" s="30"/>
      <c r="TNL45" s="31"/>
      <c r="TNM45" s="30"/>
      <c r="TNN45" s="31"/>
      <c r="TNO45" s="30"/>
      <c r="TNP45" s="31"/>
      <c r="TNQ45" s="30"/>
      <c r="TNR45" s="31"/>
      <c r="TNS45" s="30"/>
      <c r="TNT45" s="31"/>
      <c r="TNU45" s="30"/>
      <c r="TNV45" s="31"/>
      <c r="TNW45" s="30"/>
      <c r="TNX45" s="31"/>
      <c r="TNY45" s="30"/>
      <c r="TNZ45" s="31"/>
      <c r="TOA45" s="30"/>
      <c r="TOB45" s="31"/>
      <c r="TOC45" s="30"/>
      <c r="TOD45" s="31"/>
      <c r="TOE45" s="30"/>
      <c r="TOF45" s="31"/>
      <c r="TOG45" s="30"/>
      <c r="TOH45" s="31"/>
      <c r="TOI45" s="30"/>
      <c r="TOJ45" s="31"/>
      <c r="TOK45" s="30"/>
      <c r="TOL45" s="31"/>
      <c r="TOM45" s="30"/>
      <c r="TON45" s="31"/>
      <c r="TOO45" s="30"/>
      <c r="TOP45" s="31"/>
      <c r="TOQ45" s="30"/>
      <c r="TOR45" s="31"/>
      <c r="TOS45" s="30"/>
      <c r="TOT45" s="31"/>
      <c r="TOU45" s="30"/>
      <c r="TOV45" s="31"/>
      <c r="TOW45" s="30"/>
      <c r="TOX45" s="31"/>
      <c r="TOY45" s="30"/>
      <c r="TOZ45" s="31"/>
      <c r="TPA45" s="30"/>
      <c r="TPB45" s="31"/>
      <c r="TPC45" s="30"/>
      <c r="TPD45" s="31"/>
      <c r="TPE45" s="30"/>
      <c r="TPF45" s="31"/>
      <c r="TPG45" s="30"/>
      <c r="TPH45" s="31"/>
      <c r="TPI45" s="30"/>
      <c r="TPJ45" s="31"/>
      <c r="TPK45" s="30"/>
      <c r="TPL45" s="31"/>
      <c r="TPM45" s="30"/>
      <c r="TPN45" s="31"/>
      <c r="TPO45" s="30"/>
      <c r="TPP45" s="31"/>
      <c r="TPQ45" s="30"/>
      <c r="TPR45" s="31"/>
      <c r="TPS45" s="30"/>
      <c r="TPT45" s="31"/>
      <c r="TPU45" s="30"/>
      <c r="TPV45" s="31"/>
      <c r="TPW45" s="30"/>
      <c r="TPX45" s="31"/>
      <c r="TPY45" s="30"/>
      <c r="TPZ45" s="31"/>
      <c r="TQA45" s="30"/>
      <c r="TQB45" s="31"/>
      <c r="TQC45" s="30"/>
      <c r="TQD45" s="31"/>
      <c r="TQE45" s="30"/>
      <c r="TQF45" s="31"/>
      <c r="TQG45" s="30"/>
      <c r="TQH45" s="31"/>
      <c r="TQI45" s="30"/>
      <c r="TQJ45" s="31"/>
      <c r="TQK45" s="30"/>
      <c r="TQL45" s="31"/>
      <c r="TQM45" s="30"/>
      <c r="TQN45" s="31"/>
      <c r="TQO45" s="30"/>
      <c r="TQP45" s="31"/>
      <c r="TQQ45" s="30"/>
      <c r="TQR45" s="31"/>
      <c r="TQS45" s="30"/>
      <c r="TQT45" s="31"/>
      <c r="TQU45" s="30"/>
      <c r="TQV45" s="31"/>
      <c r="TQW45" s="30"/>
      <c r="TQX45" s="31"/>
      <c r="TQY45" s="30"/>
      <c r="TQZ45" s="31"/>
      <c r="TRA45" s="30"/>
      <c r="TRB45" s="31"/>
      <c r="TRC45" s="30"/>
      <c r="TRD45" s="31"/>
      <c r="TRE45" s="30"/>
      <c r="TRF45" s="31"/>
      <c r="TRG45" s="30"/>
      <c r="TRH45" s="31"/>
      <c r="TRI45" s="30"/>
      <c r="TRJ45" s="31"/>
      <c r="TRK45" s="30"/>
      <c r="TRL45" s="31"/>
      <c r="TRM45" s="30"/>
      <c r="TRN45" s="31"/>
      <c r="TRO45" s="30"/>
      <c r="TRP45" s="31"/>
      <c r="TRQ45" s="30"/>
      <c r="TRR45" s="31"/>
      <c r="TRS45" s="30"/>
      <c r="TRT45" s="31"/>
      <c r="TRU45" s="30"/>
      <c r="TRV45" s="31"/>
      <c r="TRW45" s="30"/>
      <c r="TRX45" s="31"/>
      <c r="TRY45" s="30"/>
      <c r="TRZ45" s="31"/>
      <c r="TSA45" s="30"/>
      <c r="TSB45" s="31"/>
      <c r="TSC45" s="30"/>
      <c r="TSD45" s="31"/>
      <c r="TSE45" s="30"/>
      <c r="TSF45" s="31"/>
      <c r="TSG45" s="30"/>
      <c r="TSH45" s="31"/>
      <c r="TSI45" s="30"/>
      <c r="TSJ45" s="31"/>
      <c r="TSK45" s="30"/>
      <c r="TSL45" s="31"/>
      <c r="TSM45" s="30"/>
      <c r="TSN45" s="31"/>
      <c r="TSO45" s="30"/>
      <c r="TSP45" s="31"/>
      <c r="TSQ45" s="30"/>
      <c r="TSR45" s="31"/>
      <c r="TSS45" s="30"/>
      <c r="TST45" s="31"/>
      <c r="TSU45" s="30"/>
      <c r="TSV45" s="31"/>
      <c r="TSW45" s="30"/>
      <c r="TSX45" s="31"/>
      <c r="TSY45" s="30"/>
      <c r="TSZ45" s="31"/>
      <c r="TTA45" s="30"/>
      <c r="TTB45" s="31"/>
      <c r="TTC45" s="30"/>
      <c r="TTD45" s="31"/>
      <c r="TTE45" s="30"/>
      <c r="TTF45" s="31"/>
      <c r="TTG45" s="30"/>
      <c r="TTH45" s="31"/>
      <c r="TTI45" s="30"/>
      <c r="TTJ45" s="31"/>
      <c r="TTK45" s="30"/>
      <c r="TTL45" s="31"/>
      <c r="TTM45" s="30"/>
      <c r="TTN45" s="31"/>
      <c r="TTO45" s="30"/>
      <c r="TTP45" s="31"/>
      <c r="TTQ45" s="30"/>
      <c r="TTR45" s="31"/>
      <c r="TTS45" s="30"/>
      <c r="TTT45" s="31"/>
      <c r="TTU45" s="30"/>
      <c r="TTV45" s="31"/>
      <c r="TTW45" s="30"/>
      <c r="TTX45" s="31"/>
      <c r="TTY45" s="30"/>
      <c r="TTZ45" s="31"/>
      <c r="TUA45" s="30"/>
      <c r="TUB45" s="31"/>
      <c r="TUC45" s="30"/>
      <c r="TUD45" s="31"/>
      <c r="TUE45" s="30"/>
      <c r="TUF45" s="31"/>
      <c r="TUG45" s="30"/>
      <c r="TUH45" s="31"/>
      <c r="TUI45" s="30"/>
      <c r="TUJ45" s="31"/>
      <c r="TUK45" s="30"/>
      <c r="TUL45" s="31"/>
      <c r="TUM45" s="30"/>
      <c r="TUN45" s="31"/>
      <c r="TUO45" s="30"/>
      <c r="TUP45" s="31"/>
      <c r="TUQ45" s="30"/>
      <c r="TUR45" s="31"/>
      <c r="TUS45" s="30"/>
      <c r="TUT45" s="31"/>
      <c r="TUU45" s="30"/>
      <c r="TUV45" s="31"/>
      <c r="TUW45" s="30"/>
      <c r="TUX45" s="31"/>
      <c r="TUY45" s="30"/>
      <c r="TUZ45" s="31"/>
      <c r="TVA45" s="30"/>
      <c r="TVB45" s="31"/>
      <c r="TVC45" s="30"/>
      <c r="TVD45" s="31"/>
      <c r="TVE45" s="30"/>
      <c r="TVF45" s="31"/>
      <c r="TVG45" s="30"/>
      <c r="TVH45" s="31"/>
      <c r="TVI45" s="30"/>
      <c r="TVJ45" s="31"/>
      <c r="TVK45" s="30"/>
      <c r="TVL45" s="31"/>
      <c r="TVM45" s="30"/>
      <c r="TVN45" s="31"/>
      <c r="TVO45" s="30"/>
      <c r="TVP45" s="31"/>
      <c r="TVQ45" s="30"/>
      <c r="TVR45" s="31"/>
      <c r="TVS45" s="30"/>
      <c r="TVT45" s="31"/>
      <c r="TVU45" s="30"/>
      <c r="TVV45" s="31"/>
      <c r="TVW45" s="30"/>
      <c r="TVX45" s="31"/>
      <c r="TVY45" s="30"/>
      <c r="TVZ45" s="31"/>
      <c r="TWA45" s="30"/>
      <c r="TWB45" s="31"/>
      <c r="TWC45" s="30"/>
      <c r="TWD45" s="31"/>
      <c r="TWE45" s="30"/>
      <c r="TWF45" s="31"/>
      <c r="TWG45" s="30"/>
      <c r="TWH45" s="31"/>
      <c r="TWI45" s="30"/>
      <c r="TWJ45" s="31"/>
      <c r="TWK45" s="30"/>
      <c r="TWL45" s="31"/>
      <c r="TWM45" s="30"/>
      <c r="TWN45" s="31"/>
      <c r="TWO45" s="30"/>
      <c r="TWP45" s="31"/>
      <c r="TWQ45" s="30"/>
      <c r="TWR45" s="31"/>
      <c r="TWS45" s="30"/>
      <c r="TWT45" s="31"/>
      <c r="TWU45" s="30"/>
      <c r="TWV45" s="31"/>
      <c r="TWW45" s="30"/>
      <c r="TWX45" s="31"/>
      <c r="TWY45" s="30"/>
      <c r="TWZ45" s="31"/>
      <c r="TXA45" s="30"/>
      <c r="TXB45" s="31"/>
      <c r="TXC45" s="30"/>
      <c r="TXD45" s="31"/>
      <c r="TXE45" s="30"/>
      <c r="TXF45" s="31"/>
      <c r="TXG45" s="30"/>
      <c r="TXH45" s="31"/>
      <c r="TXI45" s="30"/>
      <c r="TXJ45" s="31"/>
      <c r="TXK45" s="30"/>
      <c r="TXL45" s="31"/>
      <c r="TXM45" s="30"/>
      <c r="TXN45" s="31"/>
      <c r="TXO45" s="30"/>
      <c r="TXP45" s="31"/>
      <c r="TXQ45" s="30"/>
      <c r="TXR45" s="31"/>
      <c r="TXS45" s="30"/>
      <c r="TXT45" s="31"/>
      <c r="TXU45" s="30"/>
      <c r="TXV45" s="31"/>
      <c r="TXW45" s="30"/>
      <c r="TXX45" s="31"/>
      <c r="TXY45" s="30"/>
      <c r="TXZ45" s="31"/>
      <c r="TYA45" s="30"/>
      <c r="TYB45" s="31"/>
      <c r="TYC45" s="30"/>
      <c r="TYD45" s="31"/>
      <c r="TYE45" s="30"/>
      <c r="TYF45" s="31"/>
      <c r="TYG45" s="30"/>
      <c r="TYH45" s="31"/>
      <c r="TYI45" s="30"/>
      <c r="TYJ45" s="31"/>
      <c r="TYK45" s="30"/>
      <c r="TYL45" s="31"/>
      <c r="TYM45" s="30"/>
      <c r="TYN45" s="31"/>
      <c r="TYO45" s="30"/>
      <c r="TYP45" s="31"/>
      <c r="TYQ45" s="30"/>
      <c r="TYR45" s="31"/>
      <c r="TYS45" s="30"/>
      <c r="TYT45" s="31"/>
      <c r="TYU45" s="30"/>
      <c r="TYV45" s="31"/>
      <c r="TYW45" s="30"/>
      <c r="TYX45" s="31"/>
      <c r="TYY45" s="30"/>
      <c r="TYZ45" s="31"/>
      <c r="TZA45" s="30"/>
      <c r="TZB45" s="31"/>
      <c r="TZC45" s="30"/>
      <c r="TZD45" s="31"/>
      <c r="TZE45" s="30"/>
      <c r="TZF45" s="31"/>
      <c r="TZG45" s="30"/>
      <c r="TZH45" s="31"/>
      <c r="TZI45" s="30"/>
      <c r="TZJ45" s="31"/>
      <c r="TZK45" s="30"/>
      <c r="TZL45" s="31"/>
      <c r="TZM45" s="30"/>
      <c r="TZN45" s="31"/>
      <c r="TZO45" s="30"/>
      <c r="TZP45" s="31"/>
      <c r="TZQ45" s="30"/>
      <c r="TZR45" s="31"/>
      <c r="TZS45" s="30"/>
      <c r="TZT45" s="31"/>
      <c r="TZU45" s="30"/>
      <c r="TZV45" s="31"/>
      <c r="TZW45" s="30"/>
      <c r="TZX45" s="31"/>
      <c r="TZY45" s="30"/>
      <c r="TZZ45" s="31"/>
      <c r="UAA45" s="30"/>
      <c r="UAB45" s="31"/>
      <c r="UAC45" s="30"/>
      <c r="UAD45" s="31"/>
      <c r="UAE45" s="30"/>
      <c r="UAF45" s="31"/>
      <c r="UAG45" s="30"/>
      <c r="UAH45" s="31"/>
      <c r="UAI45" s="30"/>
      <c r="UAJ45" s="31"/>
      <c r="UAK45" s="30"/>
      <c r="UAL45" s="31"/>
      <c r="UAM45" s="30"/>
      <c r="UAN45" s="31"/>
      <c r="UAO45" s="30"/>
      <c r="UAP45" s="31"/>
      <c r="UAQ45" s="30"/>
      <c r="UAR45" s="31"/>
      <c r="UAS45" s="30"/>
      <c r="UAT45" s="31"/>
      <c r="UAU45" s="30"/>
      <c r="UAV45" s="31"/>
      <c r="UAW45" s="30"/>
      <c r="UAX45" s="31"/>
      <c r="UAY45" s="30"/>
      <c r="UAZ45" s="31"/>
      <c r="UBA45" s="30"/>
      <c r="UBB45" s="31"/>
      <c r="UBC45" s="30"/>
      <c r="UBD45" s="31"/>
      <c r="UBE45" s="30"/>
      <c r="UBF45" s="31"/>
      <c r="UBG45" s="30"/>
      <c r="UBH45" s="31"/>
      <c r="UBI45" s="30"/>
      <c r="UBJ45" s="31"/>
      <c r="UBK45" s="30"/>
      <c r="UBL45" s="31"/>
      <c r="UBM45" s="30"/>
      <c r="UBN45" s="31"/>
      <c r="UBO45" s="30"/>
      <c r="UBP45" s="31"/>
      <c r="UBQ45" s="30"/>
      <c r="UBR45" s="31"/>
      <c r="UBS45" s="30"/>
      <c r="UBT45" s="31"/>
      <c r="UBU45" s="30"/>
      <c r="UBV45" s="31"/>
      <c r="UBW45" s="30"/>
      <c r="UBX45" s="31"/>
      <c r="UBY45" s="30"/>
      <c r="UBZ45" s="31"/>
      <c r="UCA45" s="30"/>
      <c r="UCB45" s="31"/>
      <c r="UCC45" s="30"/>
      <c r="UCD45" s="31"/>
      <c r="UCE45" s="30"/>
      <c r="UCF45" s="31"/>
      <c r="UCG45" s="30"/>
      <c r="UCH45" s="31"/>
      <c r="UCI45" s="30"/>
      <c r="UCJ45" s="31"/>
      <c r="UCK45" s="30"/>
      <c r="UCL45" s="31"/>
      <c r="UCM45" s="30"/>
      <c r="UCN45" s="31"/>
      <c r="UCO45" s="30"/>
      <c r="UCP45" s="31"/>
      <c r="UCQ45" s="30"/>
      <c r="UCR45" s="31"/>
      <c r="UCS45" s="30"/>
      <c r="UCT45" s="31"/>
      <c r="UCU45" s="30"/>
      <c r="UCV45" s="31"/>
      <c r="UCW45" s="30"/>
      <c r="UCX45" s="31"/>
      <c r="UCY45" s="30"/>
      <c r="UCZ45" s="31"/>
      <c r="UDA45" s="30"/>
      <c r="UDB45" s="31"/>
      <c r="UDC45" s="30"/>
      <c r="UDD45" s="31"/>
      <c r="UDE45" s="30"/>
      <c r="UDF45" s="31"/>
      <c r="UDG45" s="30"/>
      <c r="UDH45" s="31"/>
      <c r="UDI45" s="30"/>
      <c r="UDJ45" s="31"/>
      <c r="UDK45" s="30"/>
      <c r="UDL45" s="31"/>
      <c r="UDM45" s="30"/>
      <c r="UDN45" s="31"/>
      <c r="UDO45" s="30"/>
      <c r="UDP45" s="31"/>
      <c r="UDQ45" s="30"/>
      <c r="UDR45" s="31"/>
      <c r="UDS45" s="30"/>
      <c r="UDT45" s="31"/>
      <c r="UDU45" s="30"/>
      <c r="UDV45" s="31"/>
      <c r="UDW45" s="30"/>
      <c r="UDX45" s="31"/>
      <c r="UDY45" s="30"/>
      <c r="UDZ45" s="31"/>
      <c r="UEA45" s="30"/>
      <c r="UEB45" s="31"/>
      <c r="UEC45" s="30"/>
      <c r="UED45" s="31"/>
      <c r="UEE45" s="30"/>
      <c r="UEF45" s="31"/>
      <c r="UEG45" s="30"/>
      <c r="UEH45" s="31"/>
      <c r="UEI45" s="30"/>
      <c r="UEJ45" s="31"/>
      <c r="UEK45" s="30"/>
      <c r="UEL45" s="31"/>
      <c r="UEM45" s="30"/>
      <c r="UEN45" s="31"/>
      <c r="UEO45" s="30"/>
      <c r="UEP45" s="31"/>
      <c r="UEQ45" s="30"/>
      <c r="UER45" s="31"/>
      <c r="UES45" s="30"/>
      <c r="UET45" s="31"/>
      <c r="UEU45" s="30"/>
      <c r="UEV45" s="31"/>
      <c r="UEW45" s="30"/>
      <c r="UEX45" s="31"/>
      <c r="UEY45" s="30"/>
      <c r="UEZ45" s="31"/>
      <c r="UFA45" s="30"/>
      <c r="UFB45" s="31"/>
      <c r="UFC45" s="30"/>
      <c r="UFD45" s="31"/>
      <c r="UFE45" s="30"/>
      <c r="UFF45" s="31"/>
      <c r="UFG45" s="30"/>
      <c r="UFH45" s="31"/>
      <c r="UFI45" s="30"/>
      <c r="UFJ45" s="31"/>
      <c r="UFK45" s="30"/>
      <c r="UFL45" s="31"/>
      <c r="UFM45" s="30"/>
      <c r="UFN45" s="31"/>
      <c r="UFO45" s="30"/>
      <c r="UFP45" s="31"/>
      <c r="UFQ45" s="30"/>
      <c r="UFR45" s="31"/>
      <c r="UFS45" s="30"/>
      <c r="UFT45" s="31"/>
      <c r="UFU45" s="30"/>
      <c r="UFV45" s="31"/>
      <c r="UFW45" s="30"/>
      <c r="UFX45" s="31"/>
      <c r="UFY45" s="30"/>
      <c r="UFZ45" s="31"/>
      <c r="UGA45" s="30"/>
      <c r="UGB45" s="31"/>
      <c r="UGC45" s="30"/>
      <c r="UGD45" s="31"/>
      <c r="UGE45" s="30"/>
      <c r="UGF45" s="31"/>
      <c r="UGG45" s="30"/>
      <c r="UGH45" s="31"/>
      <c r="UGI45" s="30"/>
      <c r="UGJ45" s="31"/>
      <c r="UGK45" s="30"/>
      <c r="UGL45" s="31"/>
      <c r="UGM45" s="30"/>
      <c r="UGN45" s="31"/>
      <c r="UGO45" s="30"/>
      <c r="UGP45" s="31"/>
      <c r="UGQ45" s="30"/>
      <c r="UGR45" s="31"/>
      <c r="UGS45" s="30"/>
      <c r="UGT45" s="31"/>
      <c r="UGU45" s="30"/>
      <c r="UGV45" s="31"/>
      <c r="UGW45" s="30"/>
      <c r="UGX45" s="31"/>
      <c r="UGY45" s="30"/>
      <c r="UGZ45" s="31"/>
      <c r="UHA45" s="30"/>
      <c r="UHB45" s="31"/>
      <c r="UHC45" s="30"/>
      <c r="UHD45" s="31"/>
      <c r="UHE45" s="30"/>
      <c r="UHF45" s="31"/>
      <c r="UHG45" s="30"/>
      <c r="UHH45" s="31"/>
      <c r="UHI45" s="30"/>
      <c r="UHJ45" s="31"/>
      <c r="UHK45" s="30"/>
      <c r="UHL45" s="31"/>
      <c r="UHM45" s="30"/>
      <c r="UHN45" s="31"/>
      <c r="UHO45" s="30"/>
      <c r="UHP45" s="31"/>
      <c r="UHQ45" s="30"/>
      <c r="UHR45" s="31"/>
      <c r="UHS45" s="30"/>
      <c r="UHT45" s="31"/>
      <c r="UHU45" s="30"/>
      <c r="UHV45" s="31"/>
      <c r="UHW45" s="30"/>
      <c r="UHX45" s="31"/>
      <c r="UHY45" s="30"/>
      <c r="UHZ45" s="31"/>
      <c r="UIA45" s="30"/>
      <c r="UIB45" s="31"/>
      <c r="UIC45" s="30"/>
      <c r="UID45" s="31"/>
      <c r="UIE45" s="30"/>
      <c r="UIF45" s="31"/>
      <c r="UIG45" s="30"/>
      <c r="UIH45" s="31"/>
      <c r="UII45" s="30"/>
      <c r="UIJ45" s="31"/>
      <c r="UIK45" s="30"/>
      <c r="UIL45" s="31"/>
      <c r="UIM45" s="30"/>
      <c r="UIN45" s="31"/>
      <c r="UIO45" s="30"/>
      <c r="UIP45" s="31"/>
      <c r="UIQ45" s="30"/>
      <c r="UIR45" s="31"/>
      <c r="UIS45" s="30"/>
      <c r="UIT45" s="31"/>
      <c r="UIU45" s="30"/>
      <c r="UIV45" s="31"/>
      <c r="UIW45" s="30"/>
      <c r="UIX45" s="31"/>
      <c r="UIY45" s="30"/>
      <c r="UIZ45" s="31"/>
      <c r="UJA45" s="30"/>
      <c r="UJB45" s="31"/>
      <c r="UJC45" s="30"/>
      <c r="UJD45" s="31"/>
      <c r="UJE45" s="30"/>
      <c r="UJF45" s="31"/>
      <c r="UJG45" s="30"/>
      <c r="UJH45" s="31"/>
      <c r="UJI45" s="30"/>
      <c r="UJJ45" s="31"/>
      <c r="UJK45" s="30"/>
      <c r="UJL45" s="31"/>
      <c r="UJM45" s="30"/>
      <c r="UJN45" s="31"/>
      <c r="UJO45" s="30"/>
      <c r="UJP45" s="31"/>
      <c r="UJQ45" s="30"/>
      <c r="UJR45" s="31"/>
      <c r="UJS45" s="30"/>
      <c r="UJT45" s="31"/>
      <c r="UJU45" s="30"/>
      <c r="UJV45" s="31"/>
      <c r="UJW45" s="30"/>
      <c r="UJX45" s="31"/>
      <c r="UJY45" s="30"/>
      <c r="UJZ45" s="31"/>
      <c r="UKA45" s="30"/>
      <c r="UKB45" s="31"/>
      <c r="UKC45" s="30"/>
      <c r="UKD45" s="31"/>
      <c r="UKE45" s="30"/>
      <c r="UKF45" s="31"/>
      <c r="UKG45" s="30"/>
      <c r="UKH45" s="31"/>
      <c r="UKI45" s="30"/>
      <c r="UKJ45" s="31"/>
      <c r="UKK45" s="30"/>
      <c r="UKL45" s="31"/>
      <c r="UKM45" s="30"/>
      <c r="UKN45" s="31"/>
      <c r="UKO45" s="30"/>
      <c r="UKP45" s="31"/>
      <c r="UKQ45" s="30"/>
      <c r="UKR45" s="31"/>
      <c r="UKS45" s="30"/>
      <c r="UKT45" s="31"/>
      <c r="UKU45" s="30"/>
      <c r="UKV45" s="31"/>
      <c r="UKW45" s="30"/>
      <c r="UKX45" s="31"/>
      <c r="UKY45" s="30"/>
      <c r="UKZ45" s="31"/>
      <c r="ULA45" s="30"/>
      <c r="ULB45" s="31"/>
      <c r="ULC45" s="30"/>
      <c r="ULD45" s="31"/>
      <c r="ULE45" s="30"/>
      <c r="ULF45" s="31"/>
      <c r="ULG45" s="30"/>
      <c r="ULH45" s="31"/>
      <c r="ULI45" s="30"/>
      <c r="ULJ45" s="31"/>
      <c r="ULK45" s="30"/>
      <c r="ULL45" s="31"/>
      <c r="ULM45" s="30"/>
      <c r="ULN45" s="31"/>
      <c r="ULO45" s="30"/>
      <c r="ULP45" s="31"/>
      <c r="ULQ45" s="30"/>
      <c r="ULR45" s="31"/>
      <c r="ULS45" s="30"/>
      <c r="ULT45" s="31"/>
      <c r="ULU45" s="30"/>
      <c r="ULV45" s="31"/>
      <c r="ULW45" s="30"/>
      <c r="ULX45" s="31"/>
      <c r="ULY45" s="30"/>
      <c r="ULZ45" s="31"/>
      <c r="UMA45" s="30"/>
      <c r="UMB45" s="31"/>
      <c r="UMC45" s="30"/>
      <c r="UMD45" s="31"/>
      <c r="UME45" s="30"/>
      <c r="UMF45" s="31"/>
      <c r="UMG45" s="30"/>
      <c r="UMH45" s="31"/>
      <c r="UMI45" s="30"/>
      <c r="UMJ45" s="31"/>
      <c r="UMK45" s="30"/>
      <c r="UML45" s="31"/>
      <c r="UMM45" s="30"/>
      <c r="UMN45" s="31"/>
      <c r="UMO45" s="30"/>
      <c r="UMP45" s="31"/>
      <c r="UMQ45" s="30"/>
      <c r="UMR45" s="31"/>
      <c r="UMS45" s="30"/>
      <c r="UMT45" s="31"/>
      <c r="UMU45" s="30"/>
      <c r="UMV45" s="31"/>
      <c r="UMW45" s="30"/>
      <c r="UMX45" s="31"/>
      <c r="UMY45" s="30"/>
      <c r="UMZ45" s="31"/>
      <c r="UNA45" s="30"/>
      <c r="UNB45" s="31"/>
      <c r="UNC45" s="30"/>
      <c r="UND45" s="31"/>
      <c r="UNE45" s="30"/>
      <c r="UNF45" s="31"/>
      <c r="UNG45" s="30"/>
      <c r="UNH45" s="31"/>
      <c r="UNI45" s="30"/>
      <c r="UNJ45" s="31"/>
      <c r="UNK45" s="30"/>
      <c r="UNL45" s="31"/>
      <c r="UNM45" s="30"/>
      <c r="UNN45" s="31"/>
      <c r="UNO45" s="30"/>
      <c r="UNP45" s="31"/>
      <c r="UNQ45" s="30"/>
      <c r="UNR45" s="31"/>
      <c r="UNS45" s="30"/>
      <c r="UNT45" s="31"/>
      <c r="UNU45" s="30"/>
      <c r="UNV45" s="31"/>
      <c r="UNW45" s="30"/>
      <c r="UNX45" s="31"/>
      <c r="UNY45" s="30"/>
      <c r="UNZ45" s="31"/>
      <c r="UOA45" s="30"/>
      <c r="UOB45" s="31"/>
      <c r="UOC45" s="30"/>
      <c r="UOD45" s="31"/>
      <c r="UOE45" s="30"/>
      <c r="UOF45" s="31"/>
      <c r="UOG45" s="30"/>
      <c r="UOH45" s="31"/>
      <c r="UOI45" s="30"/>
      <c r="UOJ45" s="31"/>
      <c r="UOK45" s="30"/>
      <c r="UOL45" s="31"/>
      <c r="UOM45" s="30"/>
      <c r="UON45" s="31"/>
      <c r="UOO45" s="30"/>
      <c r="UOP45" s="31"/>
      <c r="UOQ45" s="30"/>
      <c r="UOR45" s="31"/>
      <c r="UOS45" s="30"/>
      <c r="UOT45" s="31"/>
      <c r="UOU45" s="30"/>
      <c r="UOV45" s="31"/>
      <c r="UOW45" s="30"/>
      <c r="UOX45" s="31"/>
      <c r="UOY45" s="30"/>
      <c r="UOZ45" s="31"/>
      <c r="UPA45" s="30"/>
      <c r="UPB45" s="31"/>
      <c r="UPC45" s="30"/>
      <c r="UPD45" s="31"/>
      <c r="UPE45" s="30"/>
      <c r="UPF45" s="31"/>
      <c r="UPG45" s="30"/>
      <c r="UPH45" s="31"/>
      <c r="UPI45" s="30"/>
      <c r="UPJ45" s="31"/>
      <c r="UPK45" s="30"/>
      <c r="UPL45" s="31"/>
      <c r="UPM45" s="30"/>
      <c r="UPN45" s="31"/>
      <c r="UPO45" s="30"/>
      <c r="UPP45" s="31"/>
      <c r="UPQ45" s="30"/>
      <c r="UPR45" s="31"/>
      <c r="UPS45" s="30"/>
      <c r="UPT45" s="31"/>
      <c r="UPU45" s="30"/>
      <c r="UPV45" s="31"/>
      <c r="UPW45" s="30"/>
      <c r="UPX45" s="31"/>
      <c r="UPY45" s="30"/>
      <c r="UPZ45" s="31"/>
      <c r="UQA45" s="30"/>
      <c r="UQB45" s="31"/>
      <c r="UQC45" s="30"/>
      <c r="UQD45" s="31"/>
      <c r="UQE45" s="30"/>
      <c r="UQF45" s="31"/>
      <c r="UQG45" s="30"/>
      <c r="UQH45" s="31"/>
      <c r="UQI45" s="30"/>
      <c r="UQJ45" s="31"/>
      <c r="UQK45" s="30"/>
      <c r="UQL45" s="31"/>
      <c r="UQM45" s="30"/>
      <c r="UQN45" s="31"/>
      <c r="UQO45" s="30"/>
      <c r="UQP45" s="31"/>
      <c r="UQQ45" s="30"/>
      <c r="UQR45" s="31"/>
      <c r="UQS45" s="30"/>
      <c r="UQT45" s="31"/>
      <c r="UQU45" s="30"/>
      <c r="UQV45" s="31"/>
      <c r="UQW45" s="30"/>
      <c r="UQX45" s="31"/>
      <c r="UQY45" s="30"/>
      <c r="UQZ45" s="31"/>
      <c r="URA45" s="30"/>
      <c r="URB45" s="31"/>
      <c r="URC45" s="30"/>
      <c r="URD45" s="31"/>
      <c r="URE45" s="30"/>
      <c r="URF45" s="31"/>
      <c r="URG45" s="30"/>
      <c r="URH45" s="31"/>
      <c r="URI45" s="30"/>
      <c r="URJ45" s="31"/>
      <c r="URK45" s="30"/>
      <c r="URL45" s="31"/>
      <c r="URM45" s="30"/>
      <c r="URN45" s="31"/>
      <c r="URO45" s="30"/>
      <c r="URP45" s="31"/>
      <c r="URQ45" s="30"/>
      <c r="URR45" s="31"/>
      <c r="URS45" s="30"/>
      <c r="URT45" s="31"/>
      <c r="URU45" s="30"/>
      <c r="URV45" s="31"/>
      <c r="URW45" s="30"/>
      <c r="URX45" s="31"/>
      <c r="URY45" s="30"/>
      <c r="URZ45" s="31"/>
      <c r="USA45" s="30"/>
      <c r="USB45" s="31"/>
      <c r="USC45" s="30"/>
      <c r="USD45" s="31"/>
      <c r="USE45" s="30"/>
      <c r="USF45" s="31"/>
      <c r="USG45" s="30"/>
      <c r="USH45" s="31"/>
      <c r="USI45" s="30"/>
      <c r="USJ45" s="31"/>
      <c r="USK45" s="30"/>
      <c r="USL45" s="31"/>
      <c r="USM45" s="30"/>
      <c r="USN45" s="31"/>
      <c r="USO45" s="30"/>
      <c r="USP45" s="31"/>
      <c r="USQ45" s="30"/>
      <c r="USR45" s="31"/>
      <c r="USS45" s="30"/>
      <c r="UST45" s="31"/>
      <c r="USU45" s="30"/>
      <c r="USV45" s="31"/>
      <c r="USW45" s="30"/>
      <c r="USX45" s="31"/>
      <c r="USY45" s="30"/>
      <c r="USZ45" s="31"/>
      <c r="UTA45" s="30"/>
      <c r="UTB45" s="31"/>
      <c r="UTC45" s="30"/>
      <c r="UTD45" s="31"/>
      <c r="UTE45" s="30"/>
      <c r="UTF45" s="31"/>
      <c r="UTG45" s="30"/>
      <c r="UTH45" s="31"/>
      <c r="UTI45" s="30"/>
      <c r="UTJ45" s="31"/>
      <c r="UTK45" s="30"/>
      <c r="UTL45" s="31"/>
      <c r="UTM45" s="30"/>
      <c r="UTN45" s="31"/>
      <c r="UTO45" s="30"/>
      <c r="UTP45" s="31"/>
      <c r="UTQ45" s="30"/>
      <c r="UTR45" s="31"/>
      <c r="UTS45" s="30"/>
      <c r="UTT45" s="31"/>
      <c r="UTU45" s="30"/>
      <c r="UTV45" s="31"/>
      <c r="UTW45" s="30"/>
      <c r="UTX45" s="31"/>
      <c r="UTY45" s="30"/>
      <c r="UTZ45" s="31"/>
      <c r="UUA45" s="30"/>
      <c r="UUB45" s="31"/>
      <c r="UUC45" s="30"/>
      <c r="UUD45" s="31"/>
      <c r="UUE45" s="30"/>
      <c r="UUF45" s="31"/>
      <c r="UUG45" s="30"/>
      <c r="UUH45" s="31"/>
      <c r="UUI45" s="30"/>
      <c r="UUJ45" s="31"/>
      <c r="UUK45" s="30"/>
      <c r="UUL45" s="31"/>
      <c r="UUM45" s="30"/>
      <c r="UUN45" s="31"/>
      <c r="UUO45" s="30"/>
      <c r="UUP45" s="31"/>
      <c r="UUQ45" s="30"/>
      <c r="UUR45" s="31"/>
      <c r="UUS45" s="30"/>
      <c r="UUT45" s="31"/>
      <c r="UUU45" s="30"/>
      <c r="UUV45" s="31"/>
      <c r="UUW45" s="30"/>
      <c r="UUX45" s="31"/>
      <c r="UUY45" s="30"/>
      <c r="UUZ45" s="31"/>
      <c r="UVA45" s="30"/>
      <c r="UVB45" s="31"/>
      <c r="UVC45" s="30"/>
      <c r="UVD45" s="31"/>
      <c r="UVE45" s="30"/>
      <c r="UVF45" s="31"/>
      <c r="UVG45" s="30"/>
      <c r="UVH45" s="31"/>
      <c r="UVI45" s="30"/>
      <c r="UVJ45" s="31"/>
      <c r="UVK45" s="30"/>
      <c r="UVL45" s="31"/>
      <c r="UVM45" s="30"/>
      <c r="UVN45" s="31"/>
      <c r="UVO45" s="30"/>
      <c r="UVP45" s="31"/>
      <c r="UVQ45" s="30"/>
      <c r="UVR45" s="31"/>
      <c r="UVS45" s="30"/>
      <c r="UVT45" s="31"/>
      <c r="UVU45" s="30"/>
      <c r="UVV45" s="31"/>
      <c r="UVW45" s="30"/>
      <c r="UVX45" s="31"/>
      <c r="UVY45" s="30"/>
      <c r="UVZ45" s="31"/>
      <c r="UWA45" s="30"/>
      <c r="UWB45" s="31"/>
      <c r="UWC45" s="30"/>
      <c r="UWD45" s="31"/>
      <c r="UWE45" s="30"/>
      <c r="UWF45" s="31"/>
      <c r="UWG45" s="30"/>
      <c r="UWH45" s="31"/>
      <c r="UWI45" s="30"/>
      <c r="UWJ45" s="31"/>
      <c r="UWK45" s="30"/>
      <c r="UWL45" s="31"/>
      <c r="UWM45" s="30"/>
      <c r="UWN45" s="31"/>
      <c r="UWO45" s="30"/>
      <c r="UWP45" s="31"/>
      <c r="UWQ45" s="30"/>
      <c r="UWR45" s="31"/>
      <c r="UWS45" s="30"/>
      <c r="UWT45" s="31"/>
      <c r="UWU45" s="30"/>
      <c r="UWV45" s="31"/>
      <c r="UWW45" s="30"/>
      <c r="UWX45" s="31"/>
      <c r="UWY45" s="30"/>
      <c r="UWZ45" s="31"/>
      <c r="UXA45" s="30"/>
      <c r="UXB45" s="31"/>
      <c r="UXC45" s="30"/>
      <c r="UXD45" s="31"/>
      <c r="UXE45" s="30"/>
      <c r="UXF45" s="31"/>
      <c r="UXG45" s="30"/>
      <c r="UXH45" s="31"/>
      <c r="UXI45" s="30"/>
      <c r="UXJ45" s="31"/>
      <c r="UXK45" s="30"/>
      <c r="UXL45" s="31"/>
      <c r="UXM45" s="30"/>
      <c r="UXN45" s="31"/>
      <c r="UXO45" s="30"/>
      <c r="UXP45" s="31"/>
      <c r="UXQ45" s="30"/>
      <c r="UXR45" s="31"/>
      <c r="UXS45" s="30"/>
      <c r="UXT45" s="31"/>
      <c r="UXU45" s="30"/>
      <c r="UXV45" s="31"/>
      <c r="UXW45" s="30"/>
      <c r="UXX45" s="31"/>
      <c r="UXY45" s="30"/>
      <c r="UXZ45" s="31"/>
      <c r="UYA45" s="30"/>
      <c r="UYB45" s="31"/>
      <c r="UYC45" s="30"/>
      <c r="UYD45" s="31"/>
      <c r="UYE45" s="30"/>
      <c r="UYF45" s="31"/>
      <c r="UYG45" s="30"/>
      <c r="UYH45" s="31"/>
      <c r="UYI45" s="30"/>
      <c r="UYJ45" s="31"/>
      <c r="UYK45" s="30"/>
      <c r="UYL45" s="31"/>
      <c r="UYM45" s="30"/>
      <c r="UYN45" s="31"/>
      <c r="UYO45" s="30"/>
      <c r="UYP45" s="31"/>
      <c r="UYQ45" s="30"/>
      <c r="UYR45" s="31"/>
      <c r="UYS45" s="30"/>
      <c r="UYT45" s="31"/>
      <c r="UYU45" s="30"/>
      <c r="UYV45" s="31"/>
      <c r="UYW45" s="30"/>
      <c r="UYX45" s="31"/>
      <c r="UYY45" s="30"/>
      <c r="UYZ45" s="31"/>
      <c r="UZA45" s="30"/>
      <c r="UZB45" s="31"/>
      <c r="UZC45" s="30"/>
      <c r="UZD45" s="31"/>
      <c r="UZE45" s="30"/>
      <c r="UZF45" s="31"/>
      <c r="UZG45" s="30"/>
      <c r="UZH45" s="31"/>
      <c r="UZI45" s="30"/>
      <c r="UZJ45" s="31"/>
      <c r="UZK45" s="30"/>
      <c r="UZL45" s="31"/>
      <c r="UZM45" s="30"/>
      <c r="UZN45" s="31"/>
      <c r="UZO45" s="30"/>
      <c r="UZP45" s="31"/>
      <c r="UZQ45" s="30"/>
      <c r="UZR45" s="31"/>
      <c r="UZS45" s="30"/>
      <c r="UZT45" s="31"/>
      <c r="UZU45" s="30"/>
      <c r="UZV45" s="31"/>
      <c r="UZW45" s="30"/>
      <c r="UZX45" s="31"/>
      <c r="UZY45" s="30"/>
      <c r="UZZ45" s="31"/>
      <c r="VAA45" s="30"/>
      <c r="VAB45" s="31"/>
      <c r="VAC45" s="30"/>
      <c r="VAD45" s="31"/>
      <c r="VAE45" s="30"/>
      <c r="VAF45" s="31"/>
      <c r="VAG45" s="30"/>
      <c r="VAH45" s="31"/>
      <c r="VAI45" s="30"/>
      <c r="VAJ45" s="31"/>
      <c r="VAK45" s="30"/>
      <c r="VAL45" s="31"/>
      <c r="VAM45" s="30"/>
      <c r="VAN45" s="31"/>
      <c r="VAO45" s="30"/>
      <c r="VAP45" s="31"/>
      <c r="VAQ45" s="30"/>
      <c r="VAR45" s="31"/>
      <c r="VAS45" s="30"/>
      <c r="VAT45" s="31"/>
      <c r="VAU45" s="30"/>
      <c r="VAV45" s="31"/>
      <c r="VAW45" s="30"/>
      <c r="VAX45" s="31"/>
      <c r="VAY45" s="30"/>
      <c r="VAZ45" s="31"/>
      <c r="VBA45" s="30"/>
      <c r="VBB45" s="31"/>
      <c r="VBC45" s="30"/>
      <c r="VBD45" s="31"/>
      <c r="VBE45" s="30"/>
      <c r="VBF45" s="31"/>
      <c r="VBG45" s="30"/>
      <c r="VBH45" s="31"/>
      <c r="VBI45" s="30"/>
      <c r="VBJ45" s="31"/>
      <c r="VBK45" s="30"/>
      <c r="VBL45" s="31"/>
      <c r="VBM45" s="30"/>
      <c r="VBN45" s="31"/>
      <c r="VBO45" s="30"/>
      <c r="VBP45" s="31"/>
      <c r="VBQ45" s="30"/>
      <c r="VBR45" s="31"/>
      <c r="VBS45" s="30"/>
      <c r="VBT45" s="31"/>
      <c r="VBU45" s="30"/>
      <c r="VBV45" s="31"/>
      <c r="VBW45" s="30"/>
      <c r="VBX45" s="31"/>
      <c r="VBY45" s="30"/>
      <c r="VBZ45" s="31"/>
      <c r="VCA45" s="30"/>
      <c r="VCB45" s="31"/>
      <c r="VCC45" s="30"/>
      <c r="VCD45" s="31"/>
      <c r="VCE45" s="30"/>
      <c r="VCF45" s="31"/>
      <c r="VCG45" s="30"/>
      <c r="VCH45" s="31"/>
      <c r="VCI45" s="30"/>
      <c r="VCJ45" s="31"/>
      <c r="VCK45" s="30"/>
      <c r="VCL45" s="31"/>
      <c r="VCM45" s="30"/>
      <c r="VCN45" s="31"/>
      <c r="VCO45" s="30"/>
      <c r="VCP45" s="31"/>
      <c r="VCQ45" s="30"/>
      <c r="VCR45" s="31"/>
      <c r="VCS45" s="30"/>
      <c r="VCT45" s="31"/>
      <c r="VCU45" s="30"/>
      <c r="VCV45" s="31"/>
      <c r="VCW45" s="30"/>
      <c r="VCX45" s="31"/>
      <c r="VCY45" s="30"/>
      <c r="VCZ45" s="31"/>
      <c r="VDA45" s="30"/>
      <c r="VDB45" s="31"/>
      <c r="VDC45" s="30"/>
      <c r="VDD45" s="31"/>
      <c r="VDE45" s="30"/>
      <c r="VDF45" s="31"/>
      <c r="VDG45" s="30"/>
      <c r="VDH45" s="31"/>
      <c r="VDI45" s="30"/>
      <c r="VDJ45" s="31"/>
      <c r="VDK45" s="30"/>
      <c r="VDL45" s="31"/>
      <c r="VDM45" s="30"/>
      <c r="VDN45" s="31"/>
      <c r="VDO45" s="30"/>
      <c r="VDP45" s="31"/>
      <c r="VDQ45" s="30"/>
      <c r="VDR45" s="31"/>
      <c r="VDS45" s="30"/>
      <c r="VDT45" s="31"/>
      <c r="VDU45" s="30"/>
      <c r="VDV45" s="31"/>
      <c r="VDW45" s="30"/>
      <c r="VDX45" s="31"/>
      <c r="VDY45" s="30"/>
      <c r="VDZ45" s="31"/>
      <c r="VEA45" s="30"/>
      <c r="VEB45" s="31"/>
      <c r="VEC45" s="30"/>
      <c r="VED45" s="31"/>
      <c r="VEE45" s="30"/>
      <c r="VEF45" s="31"/>
      <c r="VEG45" s="30"/>
      <c r="VEH45" s="31"/>
      <c r="VEI45" s="30"/>
      <c r="VEJ45" s="31"/>
      <c r="VEK45" s="30"/>
      <c r="VEL45" s="31"/>
      <c r="VEM45" s="30"/>
      <c r="VEN45" s="31"/>
      <c r="VEO45" s="30"/>
      <c r="VEP45" s="31"/>
      <c r="VEQ45" s="30"/>
      <c r="VER45" s="31"/>
      <c r="VES45" s="30"/>
      <c r="VET45" s="31"/>
      <c r="VEU45" s="30"/>
      <c r="VEV45" s="31"/>
      <c r="VEW45" s="30"/>
      <c r="VEX45" s="31"/>
      <c r="VEY45" s="30"/>
      <c r="VEZ45" s="31"/>
      <c r="VFA45" s="30"/>
      <c r="VFB45" s="31"/>
      <c r="VFC45" s="30"/>
      <c r="VFD45" s="31"/>
      <c r="VFE45" s="30"/>
      <c r="VFF45" s="31"/>
      <c r="VFG45" s="30"/>
      <c r="VFH45" s="31"/>
      <c r="VFI45" s="30"/>
      <c r="VFJ45" s="31"/>
      <c r="VFK45" s="30"/>
      <c r="VFL45" s="31"/>
      <c r="VFM45" s="30"/>
      <c r="VFN45" s="31"/>
      <c r="VFO45" s="30"/>
      <c r="VFP45" s="31"/>
      <c r="VFQ45" s="30"/>
      <c r="VFR45" s="31"/>
      <c r="VFS45" s="30"/>
      <c r="VFT45" s="31"/>
      <c r="VFU45" s="30"/>
      <c r="VFV45" s="31"/>
      <c r="VFW45" s="30"/>
      <c r="VFX45" s="31"/>
      <c r="VFY45" s="30"/>
      <c r="VFZ45" s="31"/>
      <c r="VGA45" s="30"/>
      <c r="VGB45" s="31"/>
      <c r="VGC45" s="30"/>
      <c r="VGD45" s="31"/>
      <c r="VGE45" s="30"/>
      <c r="VGF45" s="31"/>
      <c r="VGG45" s="30"/>
      <c r="VGH45" s="31"/>
      <c r="VGI45" s="30"/>
      <c r="VGJ45" s="31"/>
      <c r="VGK45" s="30"/>
      <c r="VGL45" s="31"/>
      <c r="VGM45" s="30"/>
      <c r="VGN45" s="31"/>
      <c r="VGO45" s="30"/>
      <c r="VGP45" s="31"/>
      <c r="VGQ45" s="30"/>
      <c r="VGR45" s="31"/>
      <c r="VGS45" s="30"/>
      <c r="VGT45" s="31"/>
      <c r="VGU45" s="30"/>
      <c r="VGV45" s="31"/>
      <c r="VGW45" s="30"/>
      <c r="VGX45" s="31"/>
      <c r="VGY45" s="30"/>
      <c r="VGZ45" s="31"/>
      <c r="VHA45" s="30"/>
      <c r="VHB45" s="31"/>
      <c r="VHC45" s="30"/>
      <c r="VHD45" s="31"/>
      <c r="VHE45" s="30"/>
      <c r="VHF45" s="31"/>
      <c r="VHG45" s="30"/>
      <c r="VHH45" s="31"/>
      <c r="VHI45" s="30"/>
      <c r="VHJ45" s="31"/>
      <c r="VHK45" s="30"/>
      <c r="VHL45" s="31"/>
      <c r="VHM45" s="30"/>
      <c r="VHN45" s="31"/>
      <c r="VHO45" s="30"/>
      <c r="VHP45" s="31"/>
      <c r="VHQ45" s="30"/>
      <c r="VHR45" s="31"/>
      <c r="VHS45" s="30"/>
      <c r="VHT45" s="31"/>
      <c r="VHU45" s="30"/>
      <c r="VHV45" s="31"/>
      <c r="VHW45" s="30"/>
      <c r="VHX45" s="31"/>
      <c r="VHY45" s="30"/>
      <c r="VHZ45" s="31"/>
      <c r="VIA45" s="30"/>
      <c r="VIB45" s="31"/>
      <c r="VIC45" s="30"/>
      <c r="VID45" s="31"/>
      <c r="VIE45" s="30"/>
      <c r="VIF45" s="31"/>
      <c r="VIG45" s="30"/>
      <c r="VIH45" s="31"/>
      <c r="VII45" s="30"/>
      <c r="VIJ45" s="31"/>
      <c r="VIK45" s="30"/>
      <c r="VIL45" s="31"/>
      <c r="VIM45" s="30"/>
      <c r="VIN45" s="31"/>
      <c r="VIO45" s="30"/>
      <c r="VIP45" s="31"/>
      <c r="VIQ45" s="30"/>
      <c r="VIR45" s="31"/>
      <c r="VIS45" s="30"/>
      <c r="VIT45" s="31"/>
      <c r="VIU45" s="30"/>
      <c r="VIV45" s="31"/>
      <c r="VIW45" s="30"/>
      <c r="VIX45" s="31"/>
      <c r="VIY45" s="30"/>
      <c r="VIZ45" s="31"/>
      <c r="VJA45" s="30"/>
      <c r="VJB45" s="31"/>
      <c r="VJC45" s="30"/>
      <c r="VJD45" s="31"/>
      <c r="VJE45" s="30"/>
      <c r="VJF45" s="31"/>
      <c r="VJG45" s="30"/>
      <c r="VJH45" s="31"/>
      <c r="VJI45" s="30"/>
      <c r="VJJ45" s="31"/>
      <c r="VJK45" s="30"/>
      <c r="VJL45" s="31"/>
      <c r="VJM45" s="30"/>
      <c r="VJN45" s="31"/>
      <c r="VJO45" s="30"/>
      <c r="VJP45" s="31"/>
      <c r="VJQ45" s="30"/>
      <c r="VJR45" s="31"/>
      <c r="VJS45" s="30"/>
      <c r="VJT45" s="31"/>
      <c r="VJU45" s="30"/>
      <c r="VJV45" s="31"/>
      <c r="VJW45" s="30"/>
      <c r="VJX45" s="31"/>
      <c r="VJY45" s="30"/>
      <c r="VJZ45" s="31"/>
      <c r="VKA45" s="30"/>
      <c r="VKB45" s="31"/>
      <c r="VKC45" s="30"/>
      <c r="VKD45" s="31"/>
      <c r="VKE45" s="30"/>
      <c r="VKF45" s="31"/>
      <c r="VKG45" s="30"/>
      <c r="VKH45" s="31"/>
      <c r="VKI45" s="30"/>
      <c r="VKJ45" s="31"/>
      <c r="VKK45" s="30"/>
      <c r="VKL45" s="31"/>
      <c r="VKM45" s="30"/>
      <c r="VKN45" s="31"/>
      <c r="VKO45" s="30"/>
      <c r="VKP45" s="31"/>
      <c r="VKQ45" s="30"/>
      <c r="VKR45" s="31"/>
      <c r="VKS45" s="30"/>
      <c r="VKT45" s="31"/>
      <c r="VKU45" s="30"/>
      <c r="VKV45" s="31"/>
      <c r="VKW45" s="30"/>
      <c r="VKX45" s="31"/>
      <c r="VKY45" s="30"/>
      <c r="VKZ45" s="31"/>
      <c r="VLA45" s="30"/>
      <c r="VLB45" s="31"/>
      <c r="VLC45" s="30"/>
      <c r="VLD45" s="31"/>
      <c r="VLE45" s="30"/>
      <c r="VLF45" s="31"/>
      <c r="VLG45" s="30"/>
      <c r="VLH45" s="31"/>
      <c r="VLI45" s="30"/>
      <c r="VLJ45" s="31"/>
      <c r="VLK45" s="30"/>
      <c r="VLL45" s="31"/>
      <c r="VLM45" s="30"/>
      <c r="VLN45" s="31"/>
      <c r="VLO45" s="30"/>
      <c r="VLP45" s="31"/>
      <c r="VLQ45" s="30"/>
      <c r="VLR45" s="31"/>
      <c r="VLS45" s="30"/>
      <c r="VLT45" s="31"/>
      <c r="VLU45" s="30"/>
      <c r="VLV45" s="31"/>
      <c r="VLW45" s="30"/>
      <c r="VLX45" s="31"/>
      <c r="VLY45" s="30"/>
      <c r="VLZ45" s="31"/>
      <c r="VMA45" s="30"/>
      <c r="VMB45" s="31"/>
      <c r="VMC45" s="30"/>
      <c r="VMD45" s="31"/>
      <c r="VME45" s="30"/>
      <c r="VMF45" s="31"/>
      <c r="VMG45" s="30"/>
      <c r="VMH45" s="31"/>
      <c r="VMI45" s="30"/>
      <c r="VMJ45" s="31"/>
      <c r="VMK45" s="30"/>
      <c r="VML45" s="31"/>
      <c r="VMM45" s="30"/>
      <c r="VMN45" s="31"/>
      <c r="VMO45" s="30"/>
      <c r="VMP45" s="31"/>
      <c r="VMQ45" s="30"/>
      <c r="VMR45" s="31"/>
      <c r="VMS45" s="30"/>
      <c r="VMT45" s="31"/>
      <c r="VMU45" s="30"/>
      <c r="VMV45" s="31"/>
      <c r="VMW45" s="30"/>
      <c r="VMX45" s="31"/>
      <c r="VMY45" s="30"/>
      <c r="VMZ45" s="31"/>
      <c r="VNA45" s="30"/>
      <c r="VNB45" s="31"/>
      <c r="VNC45" s="30"/>
      <c r="VND45" s="31"/>
      <c r="VNE45" s="30"/>
      <c r="VNF45" s="31"/>
      <c r="VNG45" s="30"/>
      <c r="VNH45" s="31"/>
      <c r="VNI45" s="30"/>
      <c r="VNJ45" s="31"/>
      <c r="VNK45" s="30"/>
      <c r="VNL45" s="31"/>
      <c r="VNM45" s="30"/>
      <c r="VNN45" s="31"/>
      <c r="VNO45" s="30"/>
      <c r="VNP45" s="31"/>
      <c r="VNQ45" s="30"/>
      <c r="VNR45" s="31"/>
      <c r="VNS45" s="30"/>
      <c r="VNT45" s="31"/>
      <c r="VNU45" s="30"/>
      <c r="VNV45" s="31"/>
      <c r="VNW45" s="30"/>
      <c r="VNX45" s="31"/>
      <c r="VNY45" s="30"/>
      <c r="VNZ45" s="31"/>
      <c r="VOA45" s="30"/>
      <c r="VOB45" s="31"/>
      <c r="VOC45" s="30"/>
      <c r="VOD45" s="31"/>
      <c r="VOE45" s="30"/>
      <c r="VOF45" s="31"/>
      <c r="VOG45" s="30"/>
      <c r="VOH45" s="31"/>
      <c r="VOI45" s="30"/>
      <c r="VOJ45" s="31"/>
      <c r="VOK45" s="30"/>
      <c r="VOL45" s="31"/>
      <c r="VOM45" s="30"/>
      <c r="VON45" s="31"/>
      <c r="VOO45" s="30"/>
      <c r="VOP45" s="31"/>
      <c r="VOQ45" s="30"/>
      <c r="VOR45" s="31"/>
      <c r="VOS45" s="30"/>
      <c r="VOT45" s="31"/>
      <c r="VOU45" s="30"/>
      <c r="VOV45" s="31"/>
      <c r="VOW45" s="30"/>
      <c r="VOX45" s="31"/>
      <c r="VOY45" s="30"/>
      <c r="VOZ45" s="31"/>
      <c r="VPA45" s="30"/>
      <c r="VPB45" s="31"/>
      <c r="VPC45" s="30"/>
      <c r="VPD45" s="31"/>
      <c r="VPE45" s="30"/>
      <c r="VPF45" s="31"/>
      <c r="VPG45" s="30"/>
      <c r="VPH45" s="31"/>
      <c r="VPI45" s="30"/>
      <c r="VPJ45" s="31"/>
      <c r="VPK45" s="30"/>
      <c r="VPL45" s="31"/>
      <c r="VPM45" s="30"/>
      <c r="VPN45" s="31"/>
      <c r="VPO45" s="30"/>
      <c r="VPP45" s="31"/>
      <c r="VPQ45" s="30"/>
      <c r="VPR45" s="31"/>
      <c r="VPS45" s="30"/>
      <c r="VPT45" s="31"/>
      <c r="VPU45" s="30"/>
      <c r="VPV45" s="31"/>
      <c r="VPW45" s="30"/>
      <c r="VPX45" s="31"/>
      <c r="VPY45" s="30"/>
      <c r="VPZ45" s="31"/>
      <c r="VQA45" s="30"/>
      <c r="VQB45" s="31"/>
      <c r="VQC45" s="30"/>
      <c r="VQD45" s="31"/>
      <c r="VQE45" s="30"/>
      <c r="VQF45" s="31"/>
      <c r="VQG45" s="30"/>
      <c r="VQH45" s="31"/>
      <c r="VQI45" s="30"/>
      <c r="VQJ45" s="31"/>
      <c r="VQK45" s="30"/>
      <c r="VQL45" s="31"/>
      <c r="VQM45" s="30"/>
      <c r="VQN45" s="31"/>
      <c r="VQO45" s="30"/>
      <c r="VQP45" s="31"/>
      <c r="VQQ45" s="30"/>
      <c r="VQR45" s="31"/>
      <c r="VQS45" s="30"/>
      <c r="VQT45" s="31"/>
      <c r="VQU45" s="30"/>
      <c r="VQV45" s="31"/>
      <c r="VQW45" s="30"/>
      <c r="VQX45" s="31"/>
      <c r="VQY45" s="30"/>
      <c r="VQZ45" s="31"/>
      <c r="VRA45" s="30"/>
      <c r="VRB45" s="31"/>
      <c r="VRC45" s="30"/>
      <c r="VRD45" s="31"/>
      <c r="VRE45" s="30"/>
      <c r="VRF45" s="31"/>
      <c r="VRG45" s="30"/>
      <c r="VRH45" s="31"/>
      <c r="VRI45" s="30"/>
      <c r="VRJ45" s="31"/>
      <c r="VRK45" s="30"/>
      <c r="VRL45" s="31"/>
      <c r="VRM45" s="30"/>
      <c r="VRN45" s="31"/>
      <c r="VRO45" s="30"/>
      <c r="VRP45" s="31"/>
      <c r="VRQ45" s="30"/>
      <c r="VRR45" s="31"/>
      <c r="VRS45" s="30"/>
      <c r="VRT45" s="31"/>
      <c r="VRU45" s="30"/>
      <c r="VRV45" s="31"/>
      <c r="VRW45" s="30"/>
      <c r="VRX45" s="31"/>
      <c r="VRY45" s="30"/>
      <c r="VRZ45" s="31"/>
      <c r="VSA45" s="30"/>
      <c r="VSB45" s="31"/>
      <c r="VSC45" s="30"/>
      <c r="VSD45" s="31"/>
      <c r="VSE45" s="30"/>
      <c r="VSF45" s="31"/>
      <c r="VSG45" s="30"/>
      <c r="VSH45" s="31"/>
      <c r="VSI45" s="30"/>
      <c r="VSJ45" s="31"/>
      <c r="VSK45" s="30"/>
      <c r="VSL45" s="31"/>
      <c r="VSM45" s="30"/>
      <c r="VSN45" s="31"/>
      <c r="VSO45" s="30"/>
      <c r="VSP45" s="31"/>
      <c r="VSQ45" s="30"/>
      <c r="VSR45" s="31"/>
      <c r="VSS45" s="30"/>
      <c r="VST45" s="31"/>
      <c r="VSU45" s="30"/>
      <c r="VSV45" s="31"/>
      <c r="VSW45" s="30"/>
      <c r="VSX45" s="31"/>
      <c r="VSY45" s="30"/>
      <c r="VSZ45" s="31"/>
      <c r="VTA45" s="30"/>
      <c r="VTB45" s="31"/>
      <c r="VTC45" s="30"/>
      <c r="VTD45" s="31"/>
      <c r="VTE45" s="30"/>
      <c r="VTF45" s="31"/>
      <c r="VTG45" s="30"/>
      <c r="VTH45" s="31"/>
      <c r="VTI45" s="30"/>
      <c r="VTJ45" s="31"/>
      <c r="VTK45" s="30"/>
      <c r="VTL45" s="31"/>
      <c r="VTM45" s="30"/>
      <c r="VTN45" s="31"/>
      <c r="VTO45" s="30"/>
      <c r="VTP45" s="31"/>
      <c r="VTQ45" s="30"/>
      <c r="VTR45" s="31"/>
      <c r="VTS45" s="30"/>
      <c r="VTT45" s="31"/>
      <c r="VTU45" s="30"/>
      <c r="VTV45" s="31"/>
      <c r="VTW45" s="30"/>
      <c r="VTX45" s="31"/>
      <c r="VTY45" s="30"/>
      <c r="VTZ45" s="31"/>
      <c r="VUA45" s="30"/>
      <c r="VUB45" s="31"/>
      <c r="VUC45" s="30"/>
      <c r="VUD45" s="31"/>
      <c r="VUE45" s="30"/>
      <c r="VUF45" s="31"/>
      <c r="VUG45" s="30"/>
      <c r="VUH45" s="31"/>
      <c r="VUI45" s="30"/>
      <c r="VUJ45" s="31"/>
      <c r="VUK45" s="30"/>
      <c r="VUL45" s="31"/>
      <c r="VUM45" s="30"/>
      <c r="VUN45" s="31"/>
      <c r="VUO45" s="30"/>
      <c r="VUP45" s="31"/>
      <c r="VUQ45" s="30"/>
      <c r="VUR45" s="31"/>
      <c r="VUS45" s="30"/>
      <c r="VUT45" s="31"/>
      <c r="VUU45" s="30"/>
      <c r="VUV45" s="31"/>
      <c r="VUW45" s="30"/>
      <c r="VUX45" s="31"/>
      <c r="VUY45" s="30"/>
      <c r="VUZ45" s="31"/>
      <c r="VVA45" s="30"/>
      <c r="VVB45" s="31"/>
      <c r="VVC45" s="30"/>
      <c r="VVD45" s="31"/>
      <c r="VVE45" s="30"/>
      <c r="VVF45" s="31"/>
      <c r="VVG45" s="30"/>
      <c r="VVH45" s="31"/>
      <c r="VVI45" s="30"/>
      <c r="VVJ45" s="31"/>
      <c r="VVK45" s="30"/>
      <c r="VVL45" s="31"/>
      <c r="VVM45" s="30"/>
      <c r="VVN45" s="31"/>
      <c r="VVO45" s="30"/>
      <c r="VVP45" s="31"/>
      <c r="VVQ45" s="30"/>
      <c r="VVR45" s="31"/>
      <c r="VVS45" s="30"/>
      <c r="VVT45" s="31"/>
      <c r="VVU45" s="30"/>
      <c r="VVV45" s="31"/>
      <c r="VVW45" s="30"/>
      <c r="VVX45" s="31"/>
      <c r="VVY45" s="30"/>
      <c r="VVZ45" s="31"/>
      <c r="VWA45" s="30"/>
      <c r="VWB45" s="31"/>
      <c r="VWC45" s="30"/>
      <c r="VWD45" s="31"/>
      <c r="VWE45" s="30"/>
      <c r="VWF45" s="31"/>
      <c r="VWG45" s="30"/>
      <c r="VWH45" s="31"/>
      <c r="VWI45" s="30"/>
      <c r="VWJ45" s="31"/>
      <c r="VWK45" s="30"/>
      <c r="VWL45" s="31"/>
      <c r="VWM45" s="30"/>
      <c r="VWN45" s="31"/>
      <c r="VWO45" s="30"/>
      <c r="VWP45" s="31"/>
      <c r="VWQ45" s="30"/>
      <c r="VWR45" s="31"/>
      <c r="VWS45" s="30"/>
      <c r="VWT45" s="31"/>
      <c r="VWU45" s="30"/>
      <c r="VWV45" s="31"/>
      <c r="VWW45" s="30"/>
      <c r="VWX45" s="31"/>
      <c r="VWY45" s="30"/>
      <c r="VWZ45" s="31"/>
      <c r="VXA45" s="30"/>
      <c r="VXB45" s="31"/>
      <c r="VXC45" s="30"/>
      <c r="VXD45" s="31"/>
      <c r="VXE45" s="30"/>
      <c r="VXF45" s="31"/>
      <c r="VXG45" s="30"/>
      <c r="VXH45" s="31"/>
      <c r="VXI45" s="30"/>
      <c r="VXJ45" s="31"/>
      <c r="VXK45" s="30"/>
      <c r="VXL45" s="31"/>
      <c r="VXM45" s="30"/>
      <c r="VXN45" s="31"/>
      <c r="VXO45" s="30"/>
      <c r="VXP45" s="31"/>
      <c r="VXQ45" s="30"/>
      <c r="VXR45" s="31"/>
      <c r="VXS45" s="30"/>
      <c r="VXT45" s="31"/>
      <c r="VXU45" s="30"/>
      <c r="VXV45" s="31"/>
      <c r="VXW45" s="30"/>
      <c r="VXX45" s="31"/>
      <c r="VXY45" s="30"/>
      <c r="VXZ45" s="31"/>
      <c r="VYA45" s="30"/>
      <c r="VYB45" s="31"/>
      <c r="VYC45" s="30"/>
      <c r="VYD45" s="31"/>
      <c r="VYE45" s="30"/>
      <c r="VYF45" s="31"/>
      <c r="VYG45" s="30"/>
      <c r="VYH45" s="31"/>
      <c r="VYI45" s="30"/>
      <c r="VYJ45" s="31"/>
      <c r="VYK45" s="30"/>
      <c r="VYL45" s="31"/>
      <c r="VYM45" s="30"/>
      <c r="VYN45" s="31"/>
      <c r="VYO45" s="30"/>
      <c r="VYP45" s="31"/>
      <c r="VYQ45" s="30"/>
      <c r="VYR45" s="31"/>
      <c r="VYS45" s="30"/>
      <c r="VYT45" s="31"/>
      <c r="VYU45" s="30"/>
      <c r="VYV45" s="31"/>
      <c r="VYW45" s="30"/>
      <c r="VYX45" s="31"/>
      <c r="VYY45" s="30"/>
      <c r="VYZ45" s="31"/>
      <c r="VZA45" s="30"/>
      <c r="VZB45" s="31"/>
      <c r="VZC45" s="30"/>
      <c r="VZD45" s="31"/>
      <c r="VZE45" s="30"/>
      <c r="VZF45" s="31"/>
      <c r="VZG45" s="30"/>
      <c r="VZH45" s="31"/>
      <c r="VZI45" s="30"/>
      <c r="VZJ45" s="31"/>
      <c r="VZK45" s="30"/>
      <c r="VZL45" s="31"/>
      <c r="VZM45" s="30"/>
      <c r="VZN45" s="31"/>
      <c r="VZO45" s="30"/>
      <c r="VZP45" s="31"/>
      <c r="VZQ45" s="30"/>
      <c r="VZR45" s="31"/>
      <c r="VZS45" s="30"/>
      <c r="VZT45" s="31"/>
      <c r="VZU45" s="30"/>
      <c r="VZV45" s="31"/>
      <c r="VZW45" s="30"/>
      <c r="VZX45" s="31"/>
      <c r="VZY45" s="30"/>
      <c r="VZZ45" s="31"/>
      <c r="WAA45" s="30"/>
      <c r="WAB45" s="31"/>
      <c r="WAC45" s="30"/>
      <c r="WAD45" s="31"/>
      <c r="WAE45" s="30"/>
      <c r="WAF45" s="31"/>
      <c r="WAG45" s="30"/>
      <c r="WAH45" s="31"/>
      <c r="WAI45" s="30"/>
      <c r="WAJ45" s="31"/>
      <c r="WAK45" s="30"/>
      <c r="WAL45" s="31"/>
      <c r="WAM45" s="30"/>
      <c r="WAN45" s="31"/>
      <c r="WAO45" s="30"/>
      <c r="WAP45" s="31"/>
      <c r="WAQ45" s="30"/>
      <c r="WAR45" s="31"/>
      <c r="WAS45" s="30"/>
      <c r="WAT45" s="31"/>
      <c r="WAU45" s="30"/>
      <c r="WAV45" s="31"/>
      <c r="WAW45" s="30"/>
      <c r="WAX45" s="31"/>
      <c r="WAY45" s="30"/>
      <c r="WAZ45" s="31"/>
      <c r="WBA45" s="30"/>
      <c r="WBB45" s="31"/>
      <c r="WBC45" s="30"/>
      <c r="WBD45" s="31"/>
      <c r="WBE45" s="30"/>
      <c r="WBF45" s="31"/>
      <c r="WBG45" s="30"/>
      <c r="WBH45" s="31"/>
      <c r="WBI45" s="30"/>
      <c r="WBJ45" s="31"/>
      <c r="WBK45" s="30"/>
      <c r="WBL45" s="31"/>
      <c r="WBM45" s="30"/>
      <c r="WBN45" s="31"/>
      <c r="WBO45" s="30"/>
      <c r="WBP45" s="31"/>
      <c r="WBQ45" s="30"/>
      <c r="WBR45" s="31"/>
      <c r="WBS45" s="30"/>
      <c r="WBT45" s="31"/>
      <c r="WBU45" s="30"/>
      <c r="WBV45" s="31"/>
      <c r="WBW45" s="30"/>
      <c r="WBX45" s="31"/>
      <c r="WBY45" s="30"/>
      <c r="WBZ45" s="31"/>
      <c r="WCA45" s="30"/>
      <c r="WCB45" s="31"/>
      <c r="WCC45" s="30"/>
      <c r="WCD45" s="31"/>
      <c r="WCE45" s="30"/>
      <c r="WCF45" s="31"/>
      <c r="WCG45" s="30"/>
      <c r="WCH45" s="31"/>
      <c r="WCI45" s="30"/>
      <c r="WCJ45" s="31"/>
      <c r="WCK45" s="30"/>
      <c r="WCL45" s="31"/>
      <c r="WCM45" s="30"/>
      <c r="WCN45" s="31"/>
      <c r="WCO45" s="30"/>
      <c r="WCP45" s="31"/>
      <c r="WCQ45" s="30"/>
      <c r="WCR45" s="31"/>
      <c r="WCS45" s="30"/>
      <c r="WCT45" s="31"/>
      <c r="WCU45" s="30"/>
      <c r="WCV45" s="31"/>
      <c r="WCW45" s="30"/>
      <c r="WCX45" s="31"/>
      <c r="WCY45" s="30"/>
      <c r="WCZ45" s="31"/>
      <c r="WDA45" s="30"/>
      <c r="WDB45" s="31"/>
      <c r="WDC45" s="30"/>
      <c r="WDD45" s="31"/>
      <c r="WDE45" s="30"/>
      <c r="WDF45" s="31"/>
      <c r="WDG45" s="30"/>
      <c r="WDH45" s="31"/>
      <c r="WDI45" s="30"/>
      <c r="WDJ45" s="31"/>
      <c r="WDK45" s="30"/>
      <c r="WDL45" s="31"/>
      <c r="WDM45" s="30"/>
      <c r="WDN45" s="31"/>
      <c r="WDO45" s="30"/>
      <c r="WDP45" s="31"/>
      <c r="WDQ45" s="30"/>
      <c r="WDR45" s="31"/>
      <c r="WDS45" s="30"/>
      <c r="WDT45" s="31"/>
      <c r="WDU45" s="30"/>
      <c r="WDV45" s="31"/>
      <c r="WDW45" s="30"/>
      <c r="WDX45" s="31"/>
      <c r="WDY45" s="30"/>
      <c r="WDZ45" s="31"/>
      <c r="WEA45" s="30"/>
      <c r="WEB45" s="31"/>
      <c r="WEC45" s="30"/>
      <c r="WED45" s="31"/>
      <c r="WEE45" s="30"/>
      <c r="WEF45" s="31"/>
      <c r="WEG45" s="30"/>
      <c r="WEH45" s="31"/>
      <c r="WEI45" s="30"/>
      <c r="WEJ45" s="31"/>
      <c r="WEK45" s="30"/>
      <c r="WEL45" s="31"/>
      <c r="WEM45" s="30"/>
      <c r="WEN45" s="31"/>
      <c r="WEO45" s="30"/>
      <c r="WEP45" s="31"/>
      <c r="WEQ45" s="30"/>
      <c r="WER45" s="31"/>
      <c r="WES45" s="30"/>
      <c r="WET45" s="31"/>
      <c r="WEU45" s="30"/>
      <c r="WEV45" s="31"/>
      <c r="WEW45" s="30"/>
      <c r="WEX45" s="31"/>
      <c r="WEY45" s="30"/>
      <c r="WEZ45" s="31"/>
      <c r="WFA45" s="30"/>
      <c r="WFB45" s="31"/>
      <c r="WFC45" s="30"/>
      <c r="WFD45" s="31"/>
      <c r="WFE45" s="30"/>
      <c r="WFF45" s="31"/>
      <c r="WFG45" s="30"/>
      <c r="WFH45" s="31"/>
      <c r="WFI45" s="30"/>
      <c r="WFJ45" s="31"/>
      <c r="WFK45" s="30"/>
      <c r="WFL45" s="31"/>
      <c r="WFM45" s="30"/>
      <c r="WFN45" s="31"/>
      <c r="WFO45" s="30"/>
      <c r="WFP45" s="31"/>
      <c r="WFQ45" s="30"/>
      <c r="WFR45" s="31"/>
      <c r="WFS45" s="30"/>
      <c r="WFT45" s="31"/>
      <c r="WFU45" s="30"/>
      <c r="WFV45" s="31"/>
      <c r="WFW45" s="30"/>
      <c r="WFX45" s="31"/>
      <c r="WFY45" s="30"/>
      <c r="WFZ45" s="31"/>
      <c r="WGA45" s="30"/>
      <c r="WGB45" s="31"/>
      <c r="WGC45" s="30"/>
      <c r="WGD45" s="31"/>
      <c r="WGE45" s="30"/>
      <c r="WGF45" s="31"/>
      <c r="WGG45" s="30"/>
      <c r="WGH45" s="31"/>
      <c r="WGI45" s="30"/>
      <c r="WGJ45" s="31"/>
      <c r="WGK45" s="30"/>
      <c r="WGL45" s="31"/>
      <c r="WGM45" s="30"/>
      <c r="WGN45" s="31"/>
      <c r="WGO45" s="30"/>
      <c r="WGP45" s="31"/>
      <c r="WGQ45" s="30"/>
      <c r="WGR45" s="31"/>
      <c r="WGS45" s="30"/>
      <c r="WGT45" s="31"/>
      <c r="WGU45" s="30"/>
      <c r="WGV45" s="31"/>
      <c r="WGW45" s="30"/>
      <c r="WGX45" s="31"/>
      <c r="WGY45" s="30"/>
      <c r="WGZ45" s="31"/>
      <c r="WHA45" s="30"/>
      <c r="WHB45" s="31"/>
      <c r="WHC45" s="30"/>
      <c r="WHD45" s="31"/>
      <c r="WHE45" s="30"/>
      <c r="WHF45" s="31"/>
      <c r="WHG45" s="30"/>
      <c r="WHH45" s="31"/>
      <c r="WHI45" s="30"/>
      <c r="WHJ45" s="31"/>
      <c r="WHK45" s="30"/>
      <c r="WHL45" s="31"/>
      <c r="WHM45" s="30"/>
      <c r="WHN45" s="31"/>
      <c r="WHO45" s="30"/>
      <c r="WHP45" s="31"/>
      <c r="WHQ45" s="30"/>
      <c r="WHR45" s="31"/>
      <c r="WHS45" s="30"/>
      <c r="WHT45" s="31"/>
      <c r="WHU45" s="30"/>
      <c r="WHV45" s="31"/>
      <c r="WHW45" s="30"/>
      <c r="WHX45" s="31"/>
      <c r="WHY45" s="30"/>
      <c r="WHZ45" s="31"/>
      <c r="WIA45" s="30"/>
      <c r="WIB45" s="31"/>
      <c r="WIC45" s="30"/>
      <c r="WID45" s="31"/>
      <c r="WIE45" s="30"/>
      <c r="WIF45" s="31"/>
      <c r="WIG45" s="30"/>
      <c r="WIH45" s="31"/>
      <c r="WII45" s="30"/>
      <c r="WIJ45" s="31"/>
      <c r="WIK45" s="30"/>
      <c r="WIL45" s="31"/>
      <c r="WIM45" s="30"/>
      <c r="WIN45" s="31"/>
      <c r="WIO45" s="30"/>
      <c r="WIP45" s="31"/>
      <c r="WIQ45" s="30"/>
      <c r="WIR45" s="31"/>
      <c r="WIS45" s="30"/>
      <c r="WIT45" s="31"/>
      <c r="WIU45" s="30"/>
      <c r="WIV45" s="31"/>
      <c r="WIW45" s="30"/>
      <c r="WIX45" s="31"/>
      <c r="WIY45" s="30"/>
      <c r="WIZ45" s="31"/>
      <c r="WJA45" s="30"/>
      <c r="WJB45" s="31"/>
      <c r="WJC45" s="30"/>
      <c r="WJD45" s="31"/>
      <c r="WJE45" s="30"/>
      <c r="WJF45" s="31"/>
      <c r="WJG45" s="30"/>
      <c r="WJH45" s="31"/>
      <c r="WJI45" s="30"/>
      <c r="WJJ45" s="31"/>
      <c r="WJK45" s="30"/>
      <c r="WJL45" s="31"/>
      <c r="WJM45" s="30"/>
      <c r="WJN45" s="31"/>
      <c r="WJO45" s="30"/>
      <c r="WJP45" s="31"/>
      <c r="WJQ45" s="30"/>
      <c r="WJR45" s="31"/>
      <c r="WJS45" s="30"/>
      <c r="WJT45" s="31"/>
      <c r="WJU45" s="30"/>
      <c r="WJV45" s="31"/>
      <c r="WJW45" s="30"/>
      <c r="WJX45" s="31"/>
      <c r="WJY45" s="30"/>
      <c r="WJZ45" s="31"/>
      <c r="WKA45" s="30"/>
      <c r="WKB45" s="31"/>
      <c r="WKC45" s="30"/>
      <c r="WKD45" s="31"/>
      <c r="WKE45" s="30"/>
      <c r="WKF45" s="31"/>
      <c r="WKG45" s="30"/>
      <c r="WKH45" s="31"/>
      <c r="WKI45" s="30"/>
      <c r="WKJ45" s="31"/>
      <c r="WKK45" s="30"/>
      <c r="WKL45" s="31"/>
      <c r="WKM45" s="30"/>
      <c r="WKN45" s="31"/>
      <c r="WKO45" s="30"/>
      <c r="WKP45" s="31"/>
      <c r="WKQ45" s="30"/>
      <c r="WKR45" s="31"/>
      <c r="WKS45" s="30"/>
      <c r="WKT45" s="31"/>
      <c r="WKU45" s="30"/>
      <c r="WKV45" s="31"/>
      <c r="WKW45" s="30"/>
      <c r="WKX45" s="31"/>
      <c r="WKY45" s="30"/>
      <c r="WKZ45" s="31"/>
      <c r="WLA45" s="30"/>
      <c r="WLB45" s="31"/>
      <c r="WLC45" s="30"/>
      <c r="WLD45" s="31"/>
      <c r="WLE45" s="30"/>
      <c r="WLF45" s="31"/>
      <c r="WLG45" s="30"/>
      <c r="WLH45" s="31"/>
      <c r="WLI45" s="30"/>
      <c r="WLJ45" s="31"/>
      <c r="WLK45" s="30"/>
      <c r="WLL45" s="31"/>
      <c r="WLM45" s="30"/>
      <c r="WLN45" s="31"/>
      <c r="WLO45" s="30"/>
      <c r="WLP45" s="31"/>
      <c r="WLQ45" s="30"/>
      <c r="WLR45" s="31"/>
      <c r="WLS45" s="30"/>
      <c r="WLT45" s="31"/>
      <c r="WLU45" s="30"/>
      <c r="WLV45" s="31"/>
      <c r="WLW45" s="30"/>
      <c r="WLX45" s="31"/>
      <c r="WLY45" s="30"/>
      <c r="WLZ45" s="31"/>
      <c r="WMA45" s="30"/>
      <c r="WMB45" s="31"/>
      <c r="WMC45" s="30"/>
      <c r="WMD45" s="31"/>
      <c r="WME45" s="30"/>
      <c r="WMF45" s="31"/>
      <c r="WMG45" s="30"/>
      <c r="WMH45" s="31"/>
      <c r="WMI45" s="30"/>
      <c r="WMJ45" s="31"/>
      <c r="WMK45" s="30"/>
      <c r="WML45" s="31"/>
      <c r="WMM45" s="30"/>
      <c r="WMN45" s="31"/>
      <c r="WMO45" s="30"/>
      <c r="WMP45" s="31"/>
      <c r="WMQ45" s="30"/>
      <c r="WMR45" s="31"/>
      <c r="WMS45" s="30"/>
      <c r="WMT45" s="31"/>
      <c r="WMU45" s="30"/>
      <c r="WMV45" s="31"/>
      <c r="WMW45" s="30"/>
      <c r="WMX45" s="31"/>
      <c r="WMY45" s="30"/>
      <c r="WMZ45" s="31"/>
      <c r="WNA45" s="30"/>
      <c r="WNB45" s="31"/>
      <c r="WNC45" s="30"/>
      <c r="WND45" s="31"/>
      <c r="WNE45" s="30"/>
      <c r="WNF45" s="31"/>
      <c r="WNG45" s="30"/>
      <c r="WNH45" s="31"/>
      <c r="WNI45" s="30"/>
      <c r="WNJ45" s="31"/>
      <c r="WNK45" s="30"/>
      <c r="WNL45" s="31"/>
      <c r="WNM45" s="30"/>
      <c r="WNN45" s="31"/>
      <c r="WNO45" s="30"/>
      <c r="WNP45" s="31"/>
      <c r="WNQ45" s="30"/>
      <c r="WNR45" s="31"/>
      <c r="WNS45" s="30"/>
      <c r="WNT45" s="31"/>
      <c r="WNU45" s="30"/>
      <c r="WNV45" s="31"/>
      <c r="WNW45" s="30"/>
      <c r="WNX45" s="31"/>
      <c r="WNY45" s="30"/>
      <c r="WNZ45" s="31"/>
      <c r="WOA45" s="30"/>
      <c r="WOB45" s="31"/>
      <c r="WOC45" s="30"/>
      <c r="WOD45" s="31"/>
      <c r="WOE45" s="30"/>
      <c r="WOF45" s="31"/>
      <c r="WOG45" s="30"/>
      <c r="WOH45" s="31"/>
      <c r="WOI45" s="30"/>
      <c r="WOJ45" s="31"/>
      <c r="WOK45" s="30"/>
      <c r="WOL45" s="31"/>
      <c r="WOM45" s="30"/>
      <c r="WON45" s="31"/>
      <c r="WOO45" s="30"/>
      <c r="WOP45" s="31"/>
      <c r="WOQ45" s="30"/>
      <c r="WOR45" s="31"/>
      <c r="WOS45" s="30"/>
      <c r="WOT45" s="31"/>
      <c r="WOU45" s="30"/>
      <c r="WOV45" s="31"/>
      <c r="WOW45" s="30"/>
      <c r="WOX45" s="31"/>
      <c r="WOY45" s="30"/>
      <c r="WOZ45" s="31"/>
      <c r="WPA45" s="30"/>
      <c r="WPB45" s="31"/>
      <c r="WPC45" s="30"/>
      <c r="WPD45" s="31"/>
      <c r="WPE45" s="30"/>
      <c r="WPF45" s="31"/>
      <c r="WPG45" s="30"/>
      <c r="WPH45" s="31"/>
      <c r="WPI45" s="30"/>
      <c r="WPJ45" s="31"/>
      <c r="WPK45" s="30"/>
      <c r="WPL45" s="31"/>
      <c r="WPM45" s="30"/>
      <c r="WPN45" s="31"/>
      <c r="WPO45" s="30"/>
      <c r="WPP45" s="31"/>
      <c r="WPQ45" s="30"/>
      <c r="WPR45" s="31"/>
      <c r="WPS45" s="30"/>
      <c r="WPT45" s="31"/>
      <c r="WPU45" s="30"/>
      <c r="WPV45" s="31"/>
      <c r="WPW45" s="30"/>
      <c r="WPX45" s="31"/>
      <c r="WPY45" s="30"/>
      <c r="WPZ45" s="31"/>
      <c r="WQA45" s="30"/>
      <c r="WQB45" s="31"/>
      <c r="WQC45" s="30"/>
      <c r="WQD45" s="31"/>
      <c r="WQE45" s="30"/>
      <c r="WQF45" s="31"/>
      <c r="WQG45" s="30"/>
      <c r="WQH45" s="31"/>
      <c r="WQI45" s="30"/>
      <c r="WQJ45" s="31"/>
      <c r="WQK45" s="30"/>
      <c r="WQL45" s="31"/>
      <c r="WQM45" s="30"/>
      <c r="WQN45" s="31"/>
      <c r="WQO45" s="30"/>
      <c r="WQP45" s="31"/>
      <c r="WQQ45" s="30"/>
      <c r="WQR45" s="31"/>
      <c r="WQS45" s="30"/>
      <c r="WQT45" s="31"/>
      <c r="WQU45" s="30"/>
      <c r="WQV45" s="31"/>
      <c r="WQW45" s="30"/>
      <c r="WQX45" s="31"/>
      <c r="WQY45" s="30"/>
      <c r="WQZ45" s="31"/>
      <c r="WRA45" s="30"/>
      <c r="WRB45" s="31"/>
      <c r="WRC45" s="30"/>
      <c r="WRD45" s="31"/>
      <c r="WRE45" s="30"/>
      <c r="WRF45" s="31"/>
      <c r="WRG45" s="30"/>
      <c r="WRH45" s="31"/>
      <c r="WRI45" s="30"/>
      <c r="WRJ45" s="31"/>
      <c r="WRK45" s="30"/>
      <c r="WRL45" s="31"/>
      <c r="WRM45" s="30"/>
      <c r="WRN45" s="31"/>
      <c r="WRO45" s="30"/>
      <c r="WRP45" s="31"/>
      <c r="WRQ45" s="30"/>
      <c r="WRR45" s="31"/>
      <c r="WRS45" s="30"/>
      <c r="WRT45" s="31"/>
      <c r="WRU45" s="30"/>
      <c r="WRV45" s="31"/>
      <c r="WRW45" s="30"/>
      <c r="WRX45" s="31"/>
      <c r="WRY45" s="30"/>
      <c r="WRZ45" s="31"/>
      <c r="WSA45" s="30"/>
      <c r="WSB45" s="31"/>
      <c r="WSC45" s="30"/>
      <c r="WSD45" s="31"/>
      <c r="WSE45" s="30"/>
      <c r="WSF45" s="31"/>
      <c r="WSG45" s="30"/>
      <c r="WSH45" s="31"/>
      <c r="WSI45" s="30"/>
      <c r="WSJ45" s="31"/>
      <c r="WSK45" s="30"/>
      <c r="WSL45" s="31"/>
      <c r="WSM45" s="30"/>
      <c r="WSN45" s="31"/>
      <c r="WSO45" s="30"/>
      <c r="WSP45" s="31"/>
      <c r="WSQ45" s="30"/>
      <c r="WSR45" s="31"/>
      <c r="WSS45" s="30"/>
      <c r="WST45" s="31"/>
      <c r="WSU45" s="30"/>
      <c r="WSV45" s="31"/>
      <c r="WSW45" s="30"/>
      <c r="WSX45" s="31"/>
      <c r="WSY45" s="30"/>
      <c r="WSZ45" s="31"/>
      <c r="WTA45" s="30"/>
      <c r="WTB45" s="31"/>
      <c r="WTC45" s="30"/>
      <c r="WTD45" s="31"/>
      <c r="WTE45" s="30"/>
      <c r="WTF45" s="31"/>
      <c r="WTG45" s="30"/>
      <c r="WTH45" s="31"/>
      <c r="WTI45" s="30"/>
      <c r="WTJ45" s="31"/>
      <c r="WTK45" s="30"/>
      <c r="WTL45" s="31"/>
      <c r="WTM45" s="30"/>
      <c r="WTN45" s="31"/>
      <c r="WTO45" s="30"/>
      <c r="WTP45" s="31"/>
      <c r="WTQ45" s="30"/>
      <c r="WTR45" s="31"/>
      <c r="WTS45" s="30"/>
      <c r="WTT45" s="31"/>
      <c r="WTU45" s="30"/>
      <c r="WTV45" s="31"/>
      <c r="WTW45" s="30"/>
      <c r="WTX45" s="31"/>
      <c r="WTY45" s="30"/>
      <c r="WTZ45" s="31"/>
      <c r="WUA45" s="30"/>
      <c r="WUB45" s="31"/>
      <c r="WUC45" s="30"/>
      <c r="WUD45" s="31"/>
      <c r="WUE45" s="30"/>
      <c r="WUF45" s="31"/>
      <c r="WUG45" s="30"/>
      <c r="WUH45" s="31"/>
      <c r="WUI45" s="30"/>
      <c r="WUJ45" s="31"/>
      <c r="WUK45" s="30"/>
      <c r="WUL45" s="31"/>
      <c r="WUM45" s="30"/>
      <c r="WUN45" s="31"/>
      <c r="WUO45" s="30"/>
      <c r="WUP45" s="31"/>
      <c r="WUQ45" s="30"/>
      <c r="WUR45" s="31"/>
      <c r="WUS45" s="30"/>
      <c r="WUT45" s="31"/>
      <c r="WUU45" s="30"/>
      <c r="WUV45" s="31"/>
      <c r="WUW45" s="30"/>
      <c r="WUX45" s="31"/>
      <c r="WUY45" s="30"/>
      <c r="WUZ45" s="31"/>
      <c r="WVA45" s="30"/>
      <c r="WVB45" s="31"/>
      <c r="WVC45" s="30"/>
      <c r="WVD45" s="31"/>
      <c r="WVE45" s="30"/>
      <c r="WVF45" s="31"/>
      <c r="WVG45" s="30"/>
      <c r="WVH45" s="31"/>
      <c r="WVI45" s="30"/>
      <c r="WVJ45" s="31"/>
      <c r="WVK45" s="30"/>
      <c r="WVL45" s="31"/>
      <c r="WVM45" s="30"/>
      <c r="WVN45" s="31"/>
      <c r="WVO45" s="30"/>
      <c r="WVP45" s="31"/>
      <c r="WVQ45" s="30"/>
      <c r="WVR45" s="31"/>
      <c r="WVS45" s="30"/>
      <c r="WVT45" s="31"/>
      <c r="WVU45" s="30"/>
      <c r="WVV45" s="31"/>
      <c r="WVW45" s="30"/>
      <c r="WVX45" s="31"/>
      <c r="WVY45" s="30"/>
      <c r="WVZ45" s="31"/>
      <c r="WWA45" s="30"/>
      <c r="WWB45" s="31"/>
      <c r="WWC45" s="30"/>
      <c r="WWD45" s="31"/>
      <c r="WWE45" s="30"/>
      <c r="WWF45" s="31"/>
      <c r="WWG45" s="30"/>
      <c r="WWH45" s="31"/>
      <c r="WWI45" s="30"/>
      <c r="WWJ45" s="31"/>
      <c r="WWK45" s="30"/>
      <c r="WWL45" s="31"/>
      <c r="WWM45" s="30"/>
      <c r="WWN45" s="31"/>
      <c r="WWO45" s="30"/>
      <c r="WWP45" s="31"/>
      <c r="WWQ45" s="30"/>
      <c r="WWR45" s="31"/>
      <c r="WWS45" s="30"/>
      <c r="WWT45" s="31"/>
      <c r="WWU45" s="30"/>
      <c r="WWV45" s="31"/>
      <c r="WWW45" s="30"/>
      <c r="WWX45" s="31"/>
      <c r="WWY45" s="30"/>
      <c r="WWZ45" s="31"/>
      <c r="WXA45" s="30"/>
      <c r="WXB45" s="31"/>
      <c r="WXC45" s="30"/>
      <c r="WXD45" s="31"/>
      <c r="WXE45" s="30"/>
      <c r="WXF45" s="31"/>
      <c r="WXG45" s="30"/>
      <c r="WXH45" s="31"/>
      <c r="WXI45" s="30"/>
      <c r="WXJ45" s="31"/>
      <c r="WXK45" s="30"/>
      <c r="WXL45" s="31"/>
      <c r="WXM45" s="30"/>
      <c r="WXN45" s="31"/>
      <c r="WXO45" s="30"/>
      <c r="WXP45" s="31"/>
      <c r="WXQ45" s="30"/>
      <c r="WXR45" s="31"/>
      <c r="WXS45" s="30"/>
      <c r="WXT45" s="31"/>
      <c r="WXU45" s="30"/>
      <c r="WXV45" s="31"/>
      <c r="WXW45" s="30"/>
      <c r="WXX45" s="31"/>
      <c r="WXY45" s="30"/>
      <c r="WXZ45" s="31"/>
      <c r="WYA45" s="30"/>
      <c r="WYB45" s="31"/>
      <c r="WYC45" s="30"/>
      <c r="WYD45" s="31"/>
      <c r="WYE45" s="30"/>
      <c r="WYF45" s="31"/>
      <c r="WYG45" s="30"/>
      <c r="WYH45" s="31"/>
      <c r="WYI45" s="30"/>
      <c r="WYJ45" s="31"/>
      <c r="WYK45" s="30"/>
      <c r="WYL45" s="31"/>
      <c r="WYM45" s="30"/>
      <c r="WYN45" s="31"/>
      <c r="WYO45" s="30"/>
      <c r="WYP45" s="31"/>
      <c r="WYQ45" s="30"/>
      <c r="WYR45" s="31"/>
      <c r="WYS45" s="30"/>
      <c r="WYT45" s="31"/>
      <c r="WYU45" s="30"/>
      <c r="WYV45" s="31"/>
      <c r="WYW45" s="30"/>
      <c r="WYX45" s="31"/>
      <c r="WYY45" s="30"/>
      <c r="WYZ45" s="31"/>
      <c r="WZA45" s="30"/>
      <c r="WZB45" s="31"/>
      <c r="WZC45" s="30"/>
      <c r="WZD45" s="31"/>
      <c r="WZE45" s="30"/>
      <c r="WZF45" s="31"/>
      <c r="WZG45" s="30"/>
      <c r="WZH45" s="31"/>
      <c r="WZI45" s="30"/>
      <c r="WZJ45" s="31"/>
      <c r="WZK45" s="30"/>
      <c r="WZL45" s="31"/>
      <c r="WZM45" s="30"/>
      <c r="WZN45" s="31"/>
      <c r="WZO45" s="30"/>
      <c r="WZP45" s="31"/>
      <c r="WZQ45" s="30"/>
      <c r="WZR45" s="31"/>
      <c r="WZS45" s="30"/>
      <c r="WZT45" s="31"/>
      <c r="WZU45" s="30"/>
      <c r="WZV45" s="31"/>
      <c r="WZW45" s="30"/>
      <c r="WZX45" s="31"/>
      <c r="WZY45" s="30"/>
      <c r="WZZ45" s="31"/>
      <c r="XAA45" s="30"/>
      <c r="XAB45" s="31"/>
      <c r="XAC45" s="30"/>
      <c r="XAD45" s="31"/>
      <c r="XAE45" s="30"/>
      <c r="XAF45" s="31"/>
      <c r="XAG45" s="30"/>
      <c r="XAH45" s="31"/>
      <c r="XAI45" s="30"/>
      <c r="XAJ45" s="31"/>
      <c r="XAK45" s="30"/>
      <c r="XAL45" s="31"/>
      <c r="XAM45" s="30"/>
      <c r="XAN45" s="31"/>
      <c r="XAO45" s="30"/>
      <c r="XAP45" s="31"/>
      <c r="XAQ45" s="30"/>
      <c r="XAR45" s="31"/>
      <c r="XAS45" s="30"/>
      <c r="XAT45" s="31"/>
      <c r="XAU45" s="30"/>
      <c r="XAV45" s="31"/>
      <c r="XAW45" s="30"/>
      <c r="XAX45" s="31"/>
      <c r="XAY45" s="30"/>
      <c r="XAZ45" s="31"/>
      <c r="XBA45" s="30"/>
      <c r="XBB45" s="31"/>
      <c r="XBC45" s="30"/>
      <c r="XBD45" s="31"/>
      <c r="XBE45" s="30"/>
      <c r="XBF45" s="31"/>
      <c r="XBG45" s="30"/>
      <c r="XBH45" s="31"/>
      <c r="XBI45" s="30"/>
      <c r="XBJ45" s="31"/>
      <c r="XBK45" s="30"/>
      <c r="XBL45" s="31"/>
      <c r="XBM45" s="30"/>
      <c r="XBN45" s="31"/>
      <c r="XBO45" s="30"/>
      <c r="XBP45" s="31"/>
      <c r="XBQ45" s="30"/>
      <c r="XBR45" s="31"/>
      <c r="XBS45" s="30"/>
      <c r="XBT45" s="31"/>
      <c r="XBU45" s="30"/>
      <c r="XBV45" s="31"/>
      <c r="XBW45" s="30"/>
      <c r="XBX45" s="31"/>
      <c r="XBY45" s="30"/>
      <c r="XBZ45" s="31"/>
      <c r="XCA45" s="30"/>
      <c r="XCB45" s="31"/>
      <c r="XCC45" s="30"/>
      <c r="XCD45" s="31"/>
      <c r="XCE45" s="30"/>
      <c r="XCF45" s="31"/>
      <c r="XCG45" s="30"/>
      <c r="XCH45" s="31"/>
      <c r="XCI45" s="30"/>
      <c r="XCJ45" s="31"/>
      <c r="XCK45" s="30"/>
      <c r="XCL45" s="31"/>
      <c r="XCM45" s="30"/>
      <c r="XCN45" s="31"/>
      <c r="XCO45" s="30"/>
      <c r="XCP45" s="31"/>
      <c r="XCQ45" s="30"/>
      <c r="XCR45" s="31"/>
      <c r="XCS45" s="30"/>
      <c r="XCT45" s="31"/>
      <c r="XCU45" s="30"/>
      <c r="XCV45" s="31"/>
      <c r="XCW45" s="30"/>
      <c r="XCX45" s="31"/>
      <c r="XCY45" s="30"/>
      <c r="XCZ45" s="31"/>
      <c r="XDA45" s="30"/>
      <c r="XDB45" s="31"/>
      <c r="XDC45" s="30"/>
      <c r="XDD45" s="31"/>
      <c r="XDE45" s="30"/>
      <c r="XDF45" s="31"/>
      <c r="XDG45" s="30"/>
      <c r="XDH45" s="31"/>
      <c r="XDI45" s="30"/>
      <c r="XDJ45" s="31"/>
      <c r="XDK45" s="30"/>
      <c r="XDL45" s="31"/>
      <c r="XDM45" s="30"/>
      <c r="XDN45" s="31"/>
      <c r="XDO45" s="30"/>
      <c r="XDP45" s="31"/>
      <c r="XDQ45" s="30"/>
      <c r="XDR45" s="31"/>
      <c r="XDS45" s="30"/>
      <c r="XDT45" s="31"/>
      <c r="XDU45" s="30"/>
      <c r="XDV45" s="31"/>
      <c r="XDW45" s="30"/>
      <c r="XDX45" s="31"/>
      <c r="XDY45" s="30"/>
      <c r="XDZ45" s="31"/>
      <c r="XEA45" s="30"/>
      <c r="XEB45" s="31"/>
      <c r="XEC45" s="30"/>
      <c r="XED45" s="31"/>
      <c r="XEE45" s="30"/>
      <c r="XEF45" s="31"/>
      <c r="XEG45" s="30"/>
      <c r="XEH45" s="31"/>
      <c r="XEI45" s="30"/>
      <c r="XEJ45" s="31"/>
      <c r="XEK45" s="30"/>
      <c r="XEL45" s="31"/>
      <c r="XEM45" s="30"/>
      <c r="XEN45" s="31"/>
      <c r="XEO45" s="30"/>
      <c r="XEP45" s="31"/>
      <c r="XEQ45" s="30"/>
      <c r="XER45" s="31"/>
      <c r="XES45" s="30"/>
      <c r="XET45" s="31"/>
      <c r="XEU45" s="30"/>
      <c r="XEV45" s="31"/>
      <c r="XEW45" s="30"/>
      <c r="XEX45" s="31"/>
      <c r="XEY45" s="30"/>
      <c r="XEZ45" s="31"/>
      <c r="XFA45" s="30"/>
      <c r="XFB45" s="31"/>
      <c r="XFC45" s="30"/>
    </row>
    <row r="46" spans="2:16383" s="28" customFormat="1" ht="17" thickBot="1">
      <c r="B46" s="210"/>
      <c r="C46" s="34" t="s">
        <v>1</v>
      </c>
      <c r="D46" s="691">
        <f>LN(D45/卓尔金历法实验室!$E$49)/卓尔金历法实验室!$E$50</f>
        <v>-0.20872250589034727</v>
      </c>
      <c r="E46" s="212" t="s">
        <v>19</v>
      </c>
      <c r="F46" s="34"/>
      <c r="G46" s="34"/>
      <c r="H46" s="34"/>
      <c r="I46" s="211"/>
      <c r="J46" s="31"/>
      <c r="K46" s="217"/>
      <c r="L46" s="202" t="s">
        <v>120</v>
      </c>
      <c r="M46" s="203" t="s">
        <v>121</v>
      </c>
      <c r="N46" s="203" t="s">
        <v>122</v>
      </c>
      <c r="O46" s="203" t="s">
        <v>123</v>
      </c>
      <c r="P46" s="203" t="s">
        <v>118</v>
      </c>
      <c r="Q46" s="203" t="s">
        <v>119</v>
      </c>
      <c r="R46" s="203" t="s">
        <v>124</v>
      </c>
      <c r="S46" s="203" t="s">
        <v>125</v>
      </c>
      <c r="T46" s="203" t="s">
        <v>126</v>
      </c>
      <c r="U46" s="203" t="s">
        <v>132</v>
      </c>
      <c r="V46" s="203" t="s">
        <v>133</v>
      </c>
      <c r="W46" s="203" t="s">
        <v>127</v>
      </c>
      <c r="X46" s="204" t="s">
        <v>128</v>
      </c>
      <c r="Y46" s="217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1"/>
      <c r="IN46" s="31"/>
      <c r="IO46" s="31"/>
      <c r="IP46" s="31"/>
      <c r="IQ46" s="31"/>
      <c r="IR46" s="31"/>
      <c r="IS46" s="31"/>
      <c r="IT46" s="31"/>
      <c r="IU46" s="31"/>
      <c r="IV46" s="31"/>
      <c r="IW46" s="31"/>
      <c r="IX46" s="31"/>
      <c r="IY46" s="31"/>
      <c r="IZ46" s="31"/>
      <c r="JA46" s="31"/>
      <c r="JB46" s="31"/>
      <c r="JC46" s="31"/>
      <c r="JD46" s="31"/>
      <c r="JE46" s="31"/>
      <c r="JF46" s="31"/>
      <c r="JG46" s="31"/>
      <c r="JH46" s="31"/>
      <c r="JI46" s="31"/>
      <c r="JJ46" s="31"/>
      <c r="JK46" s="31"/>
      <c r="JL46" s="31"/>
      <c r="JM46" s="31"/>
      <c r="JN46" s="31"/>
      <c r="JO46" s="31"/>
      <c r="JP46" s="31"/>
      <c r="JQ46" s="31"/>
      <c r="JR46" s="31"/>
      <c r="JS46" s="31"/>
      <c r="JT46" s="31"/>
      <c r="JU46" s="31"/>
      <c r="JV46" s="31"/>
      <c r="JW46" s="31"/>
      <c r="JX46" s="31"/>
      <c r="JY46" s="31"/>
      <c r="JZ46" s="31"/>
      <c r="KA46" s="31"/>
      <c r="KB46" s="31"/>
      <c r="KC46" s="31"/>
      <c r="KD46" s="31"/>
      <c r="KE46" s="31"/>
      <c r="KF46" s="31"/>
      <c r="KG46" s="31"/>
      <c r="KH46" s="31"/>
      <c r="KI46" s="31"/>
      <c r="KJ46" s="31"/>
      <c r="KK46" s="31"/>
      <c r="KL46" s="31"/>
      <c r="KM46" s="31"/>
      <c r="KN46" s="31"/>
      <c r="KO46" s="31"/>
      <c r="KP46" s="31"/>
      <c r="KQ46" s="31"/>
      <c r="KR46" s="31"/>
      <c r="KS46" s="31"/>
      <c r="KT46" s="31"/>
      <c r="KU46" s="31"/>
      <c r="KV46" s="31"/>
      <c r="KW46" s="31"/>
      <c r="KX46" s="31"/>
      <c r="KY46" s="31"/>
      <c r="KZ46" s="31"/>
      <c r="LA46" s="31"/>
      <c r="LB46" s="31"/>
      <c r="LC46" s="31"/>
      <c r="LD46" s="31"/>
      <c r="LE46" s="31"/>
      <c r="LF46" s="31"/>
      <c r="LG46" s="31"/>
      <c r="LH46" s="31"/>
      <c r="LI46" s="31"/>
      <c r="LJ46" s="31"/>
      <c r="LK46" s="31"/>
      <c r="LL46" s="31"/>
      <c r="LM46" s="31"/>
      <c r="LN46" s="31"/>
      <c r="LO46" s="31"/>
      <c r="LP46" s="31"/>
      <c r="LQ46" s="31"/>
      <c r="LR46" s="31"/>
      <c r="LS46" s="31"/>
      <c r="LT46" s="31"/>
      <c r="LU46" s="31"/>
      <c r="LV46" s="31"/>
      <c r="LW46" s="31"/>
      <c r="LX46" s="31"/>
      <c r="LY46" s="31"/>
      <c r="LZ46" s="31"/>
      <c r="MA46" s="31"/>
      <c r="MB46" s="31"/>
      <c r="MC46" s="31"/>
      <c r="MD46" s="31"/>
      <c r="ME46" s="31"/>
      <c r="MF46" s="31"/>
      <c r="MG46" s="31"/>
      <c r="MH46" s="31"/>
      <c r="MI46" s="31"/>
      <c r="MJ46" s="31"/>
      <c r="MK46" s="31"/>
      <c r="ML46" s="31"/>
      <c r="MM46" s="31"/>
      <c r="MN46" s="31"/>
      <c r="MO46" s="31"/>
      <c r="MP46" s="31"/>
      <c r="MQ46" s="31"/>
      <c r="MR46" s="31"/>
      <c r="MS46" s="31"/>
      <c r="MT46" s="31"/>
      <c r="MU46" s="31"/>
      <c r="MV46" s="31"/>
      <c r="MW46" s="31"/>
      <c r="MX46" s="31"/>
      <c r="MY46" s="31"/>
      <c r="MZ46" s="31"/>
      <c r="NA46" s="31"/>
      <c r="NB46" s="31"/>
      <c r="NC46" s="31"/>
      <c r="ND46" s="31"/>
      <c r="NE46" s="31"/>
      <c r="NF46" s="31"/>
      <c r="NG46" s="31"/>
      <c r="NH46" s="31"/>
      <c r="NI46" s="31"/>
      <c r="NJ46" s="31"/>
      <c r="NK46" s="31"/>
      <c r="NL46" s="31"/>
      <c r="NM46" s="31"/>
      <c r="NN46" s="31"/>
      <c r="NO46" s="31"/>
      <c r="NP46" s="31"/>
      <c r="NQ46" s="31"/>
      <c r="NR46" s="31"/>
      <c r="NS46" s="31"/>
      <c r="NT46" s="31"/>
      <c r="NU46" s="31"/>
      <c r="NV46" s="31"/>
      <c r="NW46" s="31"/>
      <c r="NX46" s="31"/>
      <c r="NY46" s="31"/>
      <c r="NZ46" s="31"/>
      <c r="OA46" s="31"/>
      <c r="OB46" s="31"/>
      <c r="OC46" s="31"/>
      <c r="OD46" s="31"/>
      <c r="OE46" s="31"/>
      <c r="OF46" s="31"/>
      <c r="OG46" s="31"/>
      <c r="OH46" s="31"/>
      <c r="OI46" s="31"/>
      <c r="OJ46" s="31"/>
      <c r="OK46" s="31"/>
      <c r="OL46" s="31"/>
      <c r="OM46" s="31"/>
      <c r="ON46" s="31"/>
      <c r="OO46" s="31"/>
      <c r="OP46" s="31"/>
      <c r="OQ46" s="31"/>
      <c r="OR46" s="31"/>
      <c r="OS46" s="31"/>
      <c r="OT46" s="31"/>
      <c r="OU46" s="31"/>
      <c r="OV46" s="31"/>
      <c r="OW46" s="31"/>
      <c r="OX46" s="31"/>
      <c r="OY46" s="31"/>
      <c r="OZ46" s="31"/>
      <c r="PA46" s="31"/>
      <c r="PB46" s="31"/>
      <c r="PC46" s="31"/>
      <c r="PD46" s="31"/>
      <c r="PE46" s="31"/>
      <c r="PF46" s="31"/>
      <c r="PG46" s="31"/>
      <c r="PH46" s="31"/>
      <c r="PI46" s="31"/>
      <c r="PJ46" s="31"/>
      <c r="PK46" s="31"/>
      <c r="PL46" s="31"/>
      <c r="PM46" s="31"/>
      <c r="PN46" s="31"/>
      <c r="PO46" s="31"/>
      <c r="PP46" s="31"/>
      <c r="PQ46" s="31"/>
      <c r="PR46" s="31"/>
      <c r="PS46" s="31"/>
      <c r="PT46" s="31"/>
      <c r="PU46" s="31"/>
      <c r="PV46" s="31"/>
      <c r="PW46" s="31"/>
      <c r="PX46" s="31"/>
      <c r="PY46" s="31"/>
      <c r="PZ46" s="31"/>
      <c r="QA46" s="31"/>
      <c r="QB46" s="31"/>
      <c r="QC46" s="31"/>
      <c r="QD46" s="31"/>
      <c r="QE46" s="31"/>
      <c r="QF46" s="31"/>
      <c r="QG46" s="31"/>
      <c r="QH46" s="31"/>
      <c r="QI46" s="31"/>
      <c r="QJ46" s="31"/>
      <c r="QK46" s="31"/>
      <c r="QL46" s="31"/>
      <c r="QM46" s="31"/>
      <c r="QN46" s="31"/>
      <c r="QO46" s="31"/>
      <c r="QP46" s="31"/>
      <c r="QQ46" s="31"/>
      <c r="QR46" s="31"/>
      <c r="QS46" s="31"/>
      <c r="QT46" s="31"/>
      <c r="QU46" s="31"/>
      <c r="QV46" s="31"/>
      <c r="QW46" s="31"/>
      <c r="QX46" s="31"/>
      <c r="QY46" s="31"/>
      <c r="QZ46" s="31"/>
      <c r="RA46" s="31"/>
      <c r="RB46" s="31"/>
      <c r="RC46" s="31"/>
      <c r="RD46" s="31"/>
      <c r="RE46" s="31"/>
      <c r="RF46" s="31"/>
      <c r="RG46" s="31"/>
      <c r="RH46" s="31"/>
      <c r="RI46" s="31"/>
      <c r="RJ46" s="31"/>
      <c r="RK46" s="31"/>
      <c r="RL46" s="31"/>
      <c r="RM46" s="31"/>
      <c r="RN46" s="31"/>
      <c r="RO46" s="31"/>
      <c r="RP46" s="31"/>
      <c r="RQ46" s="31"/>
      <c r="RR46" s="31"/>
      <c r="RS46" s="31"/>
      <c r="RT46" s="31"/>
      <c r="RU46" s="31"/>
      <c r="RV46" s="31"/>
      <c r="RW46" s="31"/>
      <c r="RX46" s="31"/>
      <c r="RY46" s="31"/>
      <c r="RZ46" s="31"/>
      <c r="SA46" s="31"/>
      <c r="SB46" s="31"/>
      <c r="SC46" s="31"/>
      <c r="SD46" s="31"/>
      <c r="SE46" s="31"/>
      <c r="SF46" s="31"/>
      <c r="SG46" s="31"/>
      <c r="SH46" s="31"/>
      <c r="SI46" s="31"/>
      <c r="SJ46" s="31"/>
      <c r="SK46" s="31"/>
      <c r="SL46" s="31"/>
      <c r="SM46" s="31"/>
      <c r="SN46" s="31"/>
      <c r="SO46" s="31"/>
      <c r="SP46" s="31"/>
      <c r="SQ46" s="31"/>
      <c r="SR46" s="31"/>
      <c r="SS46" s="31"/>
      <c r="ST46" s="31"/>
      <c r="SU46" s="31"/>
      <c r="SV46" s="31"/>
      <c r="SW46" s="31"/>
      <c r="SX46" s="31"/>
      <c r="SY46" s="31"/>
      <c r="SZ46" s="31"/>
      <c r="TA46" s="31"/>
      <c r="TB46" s="31"/>
      <c r="TC46" s="31"/>
      <c r="TD46" s="31"/>
      <c r="TE46" s="31"/>
      <c r="TF46" s="31"/>
      <c r="TG46" s="31"/>
      <c r="TH46" s="31"/>
      <c r="TI46" s="31"/>
      <c r="TJ46" s="31"/>
      <c r="TK46" s="31"/>
      <c r="TL46" s="31"/>
      <c r="TM46" s="31"/>
      <c r="TN46" s="31"/>
      <c r="TO46" s="31"/>
      <c r="TP46" s="31"/>
      <c r="TQ46" s="31"/>
      <c r="TR46" s="31"/>
      <c r="TS46" s="31"/>
      <c r="TT46" s="31"/>
      <c r="TU46" s="31"/>
      <c r="TV46" s="31"/>
      <c r="TW46" s="31"/>
      <c r="TX46" s="31"/>
      <c r="TY46" s="31"/>
      <c r="TZ46" s="31"/>
      <c r="UA46" s="31"/>
      <c r="UB46" s="31"/>
      <c r="UC46" s="31"/>
      <c r="UD46" s="31"/>
      <c r="UE46" s="31"/>
      <c r="UF46" s="31"/>
      <c r="UG46" s="31"/>
      <c r="UH46" s="31"/>
      <c r="UI46" s="31"/>
      <c r="UJ46" s="31"/>
      <c r="UK46" s="31"/>
      <c r="UL46" s="31"/>
      <c r="UM46" s="31"/>
      <c r="UN46" s="31"/>
      <c r="UO46" s="31"/>
      <c r="UP46" s="31"/>
      <c r="UQ46" s="31"/>
      <c r="UR46" s="31"/>
      <c r="US46" s="31"/>
      <c r="UT46" s="31"/>
      <c r="UU46" s="31"/>
      <c r="UV46" s="31"/>
      <c r="UW46" s="31"/>
      <c r="UX46" s="31"/>
      <c r="UY46" s="31"/>
      <c r="UZ46" s="31"/>
      <c r="VA46" s="31"/>
      <c r="VB46" s="31"/>
      <c r="VC46" s="31"/>
      <c r="VD46" s="31"/>
      <c r="VE46" s="31"/>
      <c r="VF46" s="31"/>
      <c r="VG46" s="31"/>
      <c r="VH46" s="31"/>
      <c r="VI46" s="31"/>
      <c r="VJ46" s="31"/>
      <c r="VK46" s="31"/>
      <c r="VL46" s="31"/>
      <c r="VM46" s="31"/>
      <c r="VN46" s="31"/>
      <c r="VO46" s="31"/>
      <c r="VP46" s="31"/>
      <c r="VQ46" s="31"/>
      <c r="VR46" s="31"/>
      <c r="VS46" s="31"/>
      <c r="VT46" s="31"/>
      <c r="VU46" s="31"/>
      <c r="VV46" s="31"/>
      <c r="VW46" s="31"/>
      <c r="VX46" s="31"/>
      <c r="VY46" s="31"/>
      <c r="VZ46" s="31"/>
      <c r="WA46" s="31"/>
      <c r="WB46" s="31"/>
      <c r="WC46" s="31"/>
      <c r="WD46" s="31"/>
      <c r="WE46" s="31"/>
      <c r="WF46" s="31"/>
      <c r="WG46" s="31"/>
      <c r="WH46" s="31"/>
      <c r="WI46" s="31"/>
      <c r="WJ46" s="31"/>
      <c r="WK46" s="31"/>
      <c r="WL46" s="31"/>
      <c r="WM46" s="31"/>
      <c r="WN46" s="31"/>
      <c r="WO46" s="31"/>
      <c r="WP46" s="31"/>
      <c r="WQ46" s="31"/>
      <c r="WR46" s="31"/>
      <c r="WS46" s="31"/>
      <c r="WT46" s="31"/>
      <c r="WU46" s="31"/>
      <c r="WV46" s="31"/>
      <c r="WW46" s="31"/>
      <c r="WX46" s="31"/>
      <c r="WY46" s="31"/>
      <c r="WZ46" s="31"/>
      <c r="XA46" s="31"/>
      <c r="XB46" s="31"/>
      <c r="XC46" s="31"/>
      <c r="XD46" s="31"/>
      <c r="XE46" s="31"/>
      <c r="XF46" s="31"/>
      <c r="XG46" s="31"/>
      <c r="XH46" s="31"/>
      <c r="XI46" s="31"/>
      <c r="XJ46" s="31"/>
      <c r="XK46" s="31"/>
      <c r="XL46" s="31"/>
      <c r="XM46" s="31"/>
      <c r="XN46" s="31"/>
      <c r="XO46" s="31"/>
      <c r="XP46" s="31"/>
      <c r="XQ46" s="31"/>
      <c r="XR46" s="31"/>
      <c r="XS46" s="31"/>
      <c r="XT46" s="31"/>
      <c r="XU46" s="31"/>
      <c r="XV46" s="31"/>
      <c r="XW46" s="31"/>
      <c r="XX46" s="31"/>
      <c r="XY46" s="31"/>
      <c r="XZ46" s="31"/>
      <c r="YA46" s="31"/>
      <c r="YB46" s="31"/>
      <c r="YC46" s="31"/>
      <c r="YD46" s="31"/>
      <c r="YE46" s="31"/>
      <c r="YF46" s="31"/>
      <c r="YG46" s="31"/>
      <c r="YH46" s="31"/>
      <c r="YI46" s="31"/>
      <c r="YJ46" s="31"/>
      <c r="YK46" s="31"/>
      <c r="YL46" s="31"/>
      <c r="YM46" s="31"/>
      <c r="YN46" s="31"/>
      <c r="YO46" s="31"/>
      <c r="YP46" s="31"/>
      <c r="YQ46" s="31"/>
      <c r="YR46" s="31"/>
      <c r="YS46" s="31"/>
      <c r="YT46" s="31"/>
      <c r="YU46" s="31"/>
      <c r="YV46" s="31"/>
      <c r="YW46" s="31"/>
      <c r="YX46" s="31"/>
      <c r="YY46" s="31"/>
      <c r="YZ46" s="31"/>
      <c r="ZA46" s="31"/>
      <c r="ZB46" s="31"/>
      <c r="ZC46" s="31"/>
      <c r="ZD46" s="31"/>
      <c r="ZE46" s="31"/>
      <c r="ZF46" s="31"/>
      <c r="ZG46" s="31"/>
      <c r="ZH46" s="31"/>
      <c r="ZI46" s="31"/>
      <c r="ZJ46" s="31"/>
      <c r="ZK46" s="31"/>
      <c r="ZL46" s="31"/>
      <c r="ZM46" s="31"/>
      <c r="ZN46" s="31"/>
      <c r="ZO46" s="31"/>
      <c r="ZP46" s="31"/>
      <c r="ZQ46" s="31"/>
      <c r="ZR46" s="31"/>
      <c r="ZS46" s="31"/>
      <c r="ZT46" s="31"/>
      <c r="ZU46" s="31"/>
      <c r="ZV46" s="31"/>
      <c r="ZW46" s="31"/>
      <c r="ZX46" s="31"/>
      <c r="ZY46" s="31"/>
      <c r="ZZ46" s="31"/>
      <c r="AAA46" s="31"/>
      <c r="AAB46" s="31"/>
      <c r="AAC46" s="31"/>
      <c r="AAD46" s="31"/>
      <c r="AAE46" s="31"/>
      <c r="AAF46" s="31"/>
      <c r="AAG46" s="31"/>
      <c r="AAH46" s="31"/>
      <c r="AAI46" s="31"/>
      <c r="AAJ46" s="31"/>
      <c r="AAK46" s="31"/>
      <c r="AAL46" s="31"/>
      <c r="AAM46" s="31"/>
      <c r="AAN46" s="31"/>
      <c r="AAO46" s="31"/>
      <c r="AAP46" s="31"/>
      <c r="AAQ46" s="31"/>
      <c r="AAR46" s="31"/>
      <c r="AAS46" s="31"/>
      <c r="AAT46" s="31"/>
      <c r="AAU46" s="31"/>
      <c r="AAV46" s="31"/>
      <c r="AAW46" s="31"/>
      <c r="AAX46" s="31"/>
      <c r="AAY46" s="31"/>
      <c r="AAZ46" s="31"/>
      <c r="ABA46" s="31"/>
      <c r="ABB46" s="31"/>
      <c r="ABC46" s="31"/>
      <c r="ABD46" s="31"/>
      <c r="ABE46" s="31"/>
      <c r="ABF46" s="31"/>
      <c r="ABG46" s="31"/>
      <c r="ABH46" s="31"/>
      <c r="ABI46" s="31"/>
      <c r="ABJ46" s="31"/>
      <c r="ABK46" s="31"/>
      <c r="ABL46" s="31"/>
      <c r="ABM46" s="31"/>
      <c r="ABN46" s="31"/>
      <c r="ABO46" s="31"/>
      <c r="ABP46" s="31"/>
      <c r="ABQ46" s="31"/>
      <c r="ABR46" s="31"/>
      <c r="ABS46" s="31"/>
      <c r="ABT46" s="31"/>
      <c r="ABU46" s="31"/>
      <c r="ABV46" s="31"/>
      <c r="ABW46" s="31"/>
      <c r="ABX46" s="31"/>
      <c r="ABY46" s="31"/>
      <c r="ABZ46" s="31"/>
      <c r="ACA46" s="31"/>
      <c r="ACB46" s="31"/>
      <c r="ACC46" s="31"/>
      <c r="ACD46" s="31"/>
      <c r="ACE46" s="31"/>
      <c r="ACF46" s="31"/>
      <c r="ACG46" s="31"/>
      <c r="ACH46" s="31"/>
      <c r="ACI46" s="31"/>
      <c r="ACJ46" s="31"/>
      <c r="ACK46" s="31"/>
      <c r="ACL46" s="31"/>
      <c r="ACM46" s="31"/>
      <c r="ACN46" s="31"/>
      <c r="ACO46" s="31"/>
      <c r="ACP46" s="31"/>
      <c r="ACQ46" s="31"/>
      <c r="ACR46" s="31"/>
      <c r="ACS46" s="31"/>
      <c r="ACT46" s="31"/>
      <c r="ACU46" s="31"/>
      <c r="ACV46" s="31"/>
      <c r="ACW46" s="31"/>
      <c r="ACX46" s="31"/>
      <c r="ACY46" s="31"/>
      <c r="ACZ46" s="31"/>
      <c r="ADA46" s="31"/>
      <c r="ADB46" s="31"/>
      <c r="ADC46" s="31"/>
      <c r="ADD46" s="31"/>
      <c r="ADE46" s="31"/>
      <c r="ADF46" s="31"/>
      <c r="ADG46" s="31"/>
      <c r="ADH46" s="31"/>
      <c r="ADI46" s="31"/>
      <c r="ADJ46" s="31"/>
      <c r="ADK46" s="31"/>
      <c r="ADL46" s="31"/>
      <c r="ADM46" s="31"/>
      <c r="ADN46" s="31"/>
      <c r="ADO46" s="31"/>
      <c r="ADP46" s="31"/>
      <c r="ADQ46" s="31"/>
      <c r="ADR46" s="31"/>
      <c r="ADS46" s="31"/>
      <c r="ADT46" s="31"/>
      <c r="ADU46" s="31"/>
      <c r="ADV46" s="31"/>
      <c r="ADW46" s="31"/>
      <c r="ADX46" s="31"/>
      <c r="ADY46" s="31"/>
      <c r="ADZ46" s="31"/>
      <c r="AEA46" s="31"/>
      <c r="AEB46" s="31"/>
      <c r="AEC46" s="31"/>
      <c r="AED46" s="31"/>
      <c r="AEE46" s="31"/>
      <c r="AEF46" s="31"/>
      <c r="AEG46" s="31"/>
      <c r="AEH46" s="31"/>
      <c r="AEI46" s="31"/>
      <c r="AEJ46" s="31"/>
      <c r="AEK46" s="31"/>
      <c r="AEL46" s="31"/>
      <c r="AEM46" s="31"/>
      <c r="AEN46" s="31"/>
      <c r="AEO46" s="31"/>
      <c r="AEP46" s="31"/>
      <c r="AEQ46" s="31"/>
      <c r="AER46" s="31"/>
      <c r="AES46" s="31"/>
      <c r="AET46" s="31"/>
      <c r="AEU46" s="31"/>
      <c r="AEV46" s="31"/>
      <c r="AEW46" s="31"/>
      <c r="AEX46" s="31"/>
      <c r="AEY46" s="31"/>
      <c r="AEZ46" s="31"/>
      <c r="AFA46" s="31"/>
      <c r="AFB46" s="31"/>
      <c r="AFC46" s="31"/>
      <c r="AFD46" s="31"/>
      <c r="AFE46" s="31"/>
      <c r="AFF46" s="31"/>
      <c r="AFG46" s="31"/>
      <c r="AFH46" s="31"/>
      <c r="AFI46" s="31"/>
      <c r="AFJ46" s="31"/>
      <c r="AFK46" s="31"/>
      <c r="AFL46" s="31"/>
      <c r="AFM46" s="31"/>
      <c r="AFN46" s="31"/>
      <c r="AFO46" s="31"/>
      <c r="AFP46" s="31"/>
      <c r="AFQ46" s="31"/>
      <c r="AFR46" s="31"/>
      <c r="AFS46" s="31"/>
      <c r="AFT46" s="31"/>
      <c r="AFU46" s="31"/>
      <c r="AFV46" s="31"/>
      <c r="AFW46" s="31"/>
      <c r="AFX46" s="31"/>
      <c r="AFY46" s="31"/>
      <c r="AFZ46" s="31"/>
      <c r="AGA46" s="31"/>
      <c r="AGB46" s="31"/>
      <c r="AGC46" s="31"/>
      <c r="AGD46" s="31"/>
      <c r="AGE46" s="31"/>
      <c r="AGF46" s="31"/>
      <c r="AGG46" s="31"/>
      <c r="AGH46" s="31"/>
      <c r="AGI46" s="31"/>
      <c r="AGJ46" s="31"/>
      <c r="AGK46" s="31"/>
      <c r="AGL46" s="31"/>
      <c r="AGM46" s="31"/>
      <c r="AGN46" s="31"/>
      <c r="AGO46" s="31"/>
      <c r="AGP46" s="31"/>
      <c r="AGQ46" s="31"/>
      <c r="AGR46" s="31"/>
      <c r="AGS46" s="31"/>
      <c r="AGT46" s="31"/>
      <c r="AGU46" s="31"/>
      <c r="AGV46" s="31"/>
      <c r="AGW46" s="31"/>
      <c r="AGX46" s="31"/>
      <c r="AGY46" s="31"/>
      <c r="AGZ46" s="31"/>
      <c r="AHA46" s="31"/>
      <c r="AHB46" s="31"/>
      <c r="AHC46" s="31"/>
      <c r="AHD46" s="31"/>
      <c r="AHE46" s="31"/>
      <c r="AHF46" s="31"/>
      <c r="AHG46" s="31"/>
      <c r="AHH46" s="31"/>
      <c r="AHI46" s="31"/>
      <c r="AHJ46" s="31"/>
      <c r="AHK46" s="31"/>
      <c r="AHL46" s="31"/>
      <c r="AHM46" s="31"/>
      <c r="AHN46" s="31"/>
      <c r="AHO46" s="31"/>
      <c r="AHP46" s="31"/>
      <c r="AHQ46" s="31"/>
      <c r="AHR46" s="31"/>
      <c r="AHS46" s="31"/>
      <c r="AHT46" s="31"/>
      <c r="AHU46" s="31"/>
      <c r="AHV46" s="31"/>
      <c r="AHW46" s="31"/>
      <c r="AHX46" s="31"/>
      <c r="AHY46" s="31"/>
      <c r="AHZ46" s="31"/>
      <c r="AIA46" s="31"/>
      <c r="AIB46" s="31"/>
      <c r="AIC46" s="31"/>
      <c r="AID46" s="31"/>
      <c r="AIE46" s="31"/>
      <c r="AIF46" s="31"/>
      <c r="AIG46" s="31"/>
      <c r="AIH46" s="31"/>
      <c r="AII46" s="31"/>
      <c r="AIJ46" s="31"/>
      <c r="AIK46" s="31"/>
      <c r="AIL46" s="31"/>
      <c r="AIM46" s="31"/>
      <c r="AIN46" s="31"/>
      <c r="AIO46" s="31"/>
      <c r="AIP46" s="31"/>
      <c r="AIQ46" s="31"/>
      <c r="AIR46" s="31"/>
      <c r="AIS46" s="31"/>
      <c r="AIT46" s="31"/>
      <c r="AIU46" s="31"/>
      <c r="AIV46" s="31"/>
      <c r="AIW46" s="31"/>
      <c r="AIX46" s="31"/>
      <c r="AIY46" s="31"/>
      <c r="AIZ46" s="31"/>
      <c r="AJA46" s="31"/>
      <c r="AJB46" s="31"/>
      <c r="AJC46" s="31"/>
      <c r="AJD46" s="31"/>
      <c r="AJE46" s="31"/>
      <c r="AJF46" s="31"/>
      <c r="AJG46" s="31"/>
      <c r="AJH46" s="31"/>
      <c r="AJI46" s="31"/>
      <c r="AJJ46" s="31"/>
      <c r="AJK46" s="31"/>
      <c r="AJL46" s="31"/>
      <c r="AJM46" s="31"/>
      <c r="AJN46" s="31"/>
      <c r="AJO46" s="31"/>
      <c r="AJP46" s="31"/>
      <c r="AJQ46" s="31"/>
      <c r="AJR46" s="31"/>
      <c r="AJS46" s="31"/>
      <c r="AJT46" s="31"/>
      <c r="AJU46" s="31"/>
      <c r="AJV46" s="31"/>
      <c r="AJW46" s="31"/>
      <c r="AJX46" s="31"/>
      <c r="AJY46" s="31"/>
      <c r="AJZ46" s="31"/>
      <c r="AKA46" s="31"/>
      <c r="AKB46" s="31"/>
      <c r="AKC46" s="31"/>
      <c r="AKD46" s="31"/>
      <c r="AKE46" s="31"/>
      <c r="AKF46" s="31"/>
      <c r="AKG46" s="31"/>
      <c r="AKH46" s="31"/>
      <c r="AKI46" s="31"/>
      <c r="AKJ46" s="31"/>
      <c r="AKK46" s="31"/>
      <c r="AKL46" s="31"/>
      <c r="AKM46" s="31"/>
      <c r="AKN46" s="31"/>
      <c r="AKO46" s="31"/>
      <c r="AKP46" s="31"/>
      <c r="AKQ46" s="31"/>
      <c r="AKR46" s="31"/>
      <c r="AKS46" s="31"/>
      <c r="AKT46" s="31"/>
      <c r="AKU46" s="31"/>
      <c r="AKV46" s="31"/>
      <c r="AKW46" s="31"/>
      <c r="AKX46" s="31"/>
      <c r="AKY46" s="31"/>
      <c r="AKZ46" s="31"/>
      <c r="ALA46" s="31"/>
      <c r="ALB46" s="31"/>
      <c r="ALC46" s="31"/>
      <c r="ALD46" s="31"/>
      <c r="ALE46" s="31"/>
      <c r="ALF46" s="31"/>
      <c r="ALG46" s="31"/>
      <c r="ALH46" s="31"/>
      <c r="ALI46" s="31"/>
      <c r="ALJ46" s="31"/>
      <c r="ALK46" s="31"/>
      <c r="ALL46" s="31"/>
      <c r="ALM46" s="31"/>
      <c r="ALN46" s="31"/>
      <c r="ALO46" s="31"/>
      <c r="ALP46" s="31"/>
      <c r="ALQ46" s="31"/>
      <c r="ALR46" s="31"/>
      <c r="ALS46" s="31"/>
      <c r="ALT46" s="31"/>
      <c r="ALU46" s="31"/>
      <c r="ALV46" s="31"/>
      <c r="ALW46" s="31"/>
      <c r="ALX46" s="31"/>
      <c r="ALY46" s="31"/>
      <c r="ALZ46" s="31"/>
      <c r="AMA46" s="31"/>
      <c r="AMB46" s="31"/>
      <c r="AMC46" s="31"/>
      <c r="AMD46" s="31"/>
      <c r="AME46" s="31"/>
      <c r="AMF46" s="31"/>
      <c r="AMG46" s="31"/>
      <c r="AMH46" s="31"/>
      <c r="AMI46" s="31"/>
      <c r="AMJ46" s="31"/>
      <c r="AMK46" s="31"/>
      <c r="AML46" s="31"/>
      <c r="AMM46" s="31"/>
      <c r="AMN46" s="31"/>
      <c r="AMO46" s="31"/>
      <c r="AMP46" s="31"/>
      <c r="AMQ46" s="31"/>
      <c r="AMR46" s="31"/>
      <c r="AMS46" s="31"/>
      <c r="AMT46" s="31"/>
      <c r="AMU46" s="31"/>
      <c r="AMV46" s="31"/>
      <c r="AMW46" s="31"/>
      <c r="AMX46" s="31"/>
      <c r="AMY46" s="31"/>
      <c r="AMZ46" s="31"/>
      <c r="ANA46" s="31"/>
      <c r="ANB46" s="31"/>
      <c r="ANC46" s="31"/>
      <c r="AND46" s="31"/>
      <c r="ANE46" s="31"/>
      <c r="ANF46" s="31"/>
      <c r="ANG46" s="31"/>
      <c r="ANH46" s="31"/>
      <c r="ANI46" s="31"/>
      <c r="ANJ46" s="31"/>
      <c r="ANK46" s="31"/>
      <c r="ANL46" s="31"/>
      <c r="ANM46" s="31"/>
      <c r="ANN46" s="31"/>
      <c r="ANO46" s="31"/>
      <c r="ANP46" s="31"/>
      <c r="ANQ46" s="31"/>
      <c r="ANR46" s="31"/>
      <c r="ANS46" s="31"/>
      <c r="ANT46" s="31"/>
      <c r="ANU46" s="31"/>
      <c r="ANV46" s="31"/>
      <c r="ANW46" s="31"/>
      <c r="ANX46" s="31"/>
      <c r="ANY46" s="31"/>
      <c r="ANZ46" s="31"/>
      <c r="AOA46" s="31"/>
      <c r="AOB46" s="31"/>
      <c r="AOC46" s="31"/>
      <c r="AOD46" s="31"/>
      <c r="AOE46" s="31"/>
      <c r="AOF46" s="31"/>
      <c r="AOG46" s="31"/>
      <c r="AOH46" s="31"/>
      <c r="AOI46" s="31"/>
      <c r="AOJ46" s="31"/>
      <c r="AOK46" s="31"/>
      <c r="AOL46" s="31"/>
      <c r="AOM46" s="31"/>
      <c r="AON46" s="31"/>
      <c r="AOO46" s="31"/>
      <c r="AOP46" s="31"/>
      <c r="AOQ46" s="31"/>
      <c r="AOR46" s="31"/>
      <c r="AOS46" s="31"/>
      <c r="AOT46" s="31"/>
      <c r="AOU46" s="31"/>
      <c r="AOV46" s="31"/>
      <c r="AOW46" s="31"/>
      <c r="AOX46" s="31"/>
      <c r="AOY46" s="31"/>
      <c r="AOZ46" s="31"/>
      <c r="APA46" s="31"/>
      <c r="APB46" s="31"/>
      <c r="APC46" s="31"/>
      <c r="APD46" s="31"/>
      <c r="APE46" s="31"/>
      <c r="APF46" s="31"/>
      <c r="APG46" s="31"/>
      <c r="APH46" s="31"/>
      <c r="API46" s="31"/>
      <c r="APJ46" s="31"/>
      <c r="APK46" s="31"/>
      <c r="APL46" s="31"/>
      <c r="APM46" s="31"/>
      <c r="APN46" s="31"/>
      <c r="APO46" s="31"/>
      <c r="APP46" s="31"/>
      <c r="APQ46" s="31"/>
      <c r="APR46" s="31"/>
      <c r="APS46" s="31"/>
      <c r="APT46" s="31"/>
      <c r="APU46" s="31"/>
      <c r="APV46" s="31"/>
      <c r="APW46" s="31"/>
      <c r="APX46" s="31"/>
      <c r="APY46" s="31"/>
      <c r="APZ46" s="31"/>
      <c r="AQA46" s="31"/>
      <c r="AQB46" s="31"/>
      <c r="AQC46" s="31"/>
      <c r="AQD46" s="31"/>
      <c r="AQE46" s="31"/>
      <c r="AQF46" s="31"/>
      <c r="AQG46" s="31"/>
      <c r="AQH46" s="31"/>
      <c r="AQI46" s="31"/>
      <c r="AQJ46" s="31"/>
      <c r="AQK46" s="31"/>
      <c r="AQL46" s="31"/>
      <c r="AQM46" s="31"/>
      <c r="AQN46" s="31"/>
      <c r="AQO46" s="31"/>
      <c r="AQP46" s="31"/>
      <c r="AQQ46" s="31"/>
      <c r="AQR46" s="31"/>
      <c r="AQS46" s="31"/>
      <c r="AQT46" s="31"/>
      <c r="AQU46" s="31"/>
      <c r="AQV46" s="31"/>
      <c r="AQW46" s="31"/>
      <c r="AQX46" s="31"/>
      <c r="AQY46" s="31"/>
      <c r="AQZ46" s="31"/>
      <c r="ARA46" s="31"/>
      <c r="ARB46" s="31"/>
      <c r="ARC46" s="31"/>
      <c r="ARD46" s="31"/>
      <c r="ARE46" s="31"/>
      <c r="ARF46" s="31"/>
      <c r="ARG46" s="31"/>
      <c r="ARH46" s="31"/>
      <c r="ARI46" s="31"/>
      <c r="ARJ46" s="31"/>
      <c r="ARK46" s="31"/>
      <c r="ARL46" s="31"/>
      <c r="ARM46" s="31"/>
      <c r="ARN46" s="31"/>
      <c r="ARO46" s="31"/>
      <c r="ARP46" s="31"/>
      <c r="ARQ46" s="31"/>
      <c r="ARR46" s="31"/>
      <c r="ARS46" s="31"/>
      <c r="ART46" s="31"/>
      <c r="ARU46" s="31"/>
      <c r="ARV46" s="31"/>
      <c r="ARW46" s="31"/>
      <c r="ARX46" s="31"/>
      <c r="ARY46" s="31"/>
      <c r="ARZ46" s="31"/>
      <c r="ASA46" s="31"/>
      <c r="ASB46" s="31"/>
      <c r="ASC46" s="31"/>
      <c r="ASD46" s="31"/>
      <c r="ASE46" s="31"/>
      <c r="ASF46" s="31"/>
      <c r="ASG46" s="31"/>
      <c r="ASH46" s="31"/>
      <c r="ASI46" s="31"/>
      <c r="ASJ46" s="31"/>
      <c r="ASK46" s="31"/>
      <c r="ASL46" s="31"/>
      <c r="ASM46" s="31"/>
      <c r="ASN46" s="31"/>
      <c r="ASO46" s="31"/>
      <c r="ASP46" s="31"/>
      <c r="ASQ46" s="31"/>
      <c r="ASR46" s="31"/>
      <c r="ASS46" s="31"/>
      <c r="AST46" s="31"/>
      <c r="ASU46" s="31"/>
      <c r="ASV46" s="31"/>
      <c r="ASW46" s="31"/>
      <c r="ASX46" s="31"/>
      <c r="ASY46" s="31"/>
      <c r="ASZ46" s="31"/>
      <c r="ATA46" s="31"/>
      <c r="ATB46" s="31"/>
      <c r="ATC46" s="31"/>
      <c r="ATD46" s="31"/>
      <c r="ATE46" s="31"/>
      <c r="ATF46" s="31"/>
      <c r="ATG46" s="31"/>
      <c r="ATH46" s="31"/>
      <c r="ATI46" s="31"/>
      <c r="ATJ46" s="31"/>
      <c r="ATK46" s="31"/>
      <c r="ATL46" s="31"/>
      <c r="ATM46" s="31"/>
      <c r="ATN46" s="31"/>
      <c r="ATO46" s="31"/>
      <c r="ATP46" s="31"/>
      <c r="ATQ46" s="31"/>
      <c r="ATR46" s="31"/>
      <c r="ATS46" s="31"/>
      <c r="ATT46" s="31"/>
      <c r="ATU46" s="31"/>
      <c r="ATV46" s="31"/>
      <c r="ATW46" s="31"/>
      <c r="ATX46" s="31"/>
      <c r="ATY46" s="31"/>
      <c r="ATZ46" s="31"/>
      <c r="AUA46" s="31"/>
      <c r="AUB46" s="31"/>
      <c r="AUC46" s="31"/>
      <c r="AUD46" s="31"/>
      <c r="AUE46" s="31"/>
      <c r="AUF46" s="31"/>
      <c r="AUG46" s="31"/>
      <c r="AUH46" s="31"/>
      <c r="AUI46" s="31"/>
      <c r="AUJ46" s="31"/>
      <c r="AUK46" s="31"/>
      <c r="AUL46" s="31"/>
      <c r="AUM46" s="31"/>
      <c r="AUN46" s="31"/>
      <c r="AUO46" s="31"/>
      <c r="AUP46" s="31"/>
      <c r="AUQ46" s="31"/>
      <c r="AUR46" s="31"/>
      <c r="AUS46" s="31"/>
      <c r="AUT46" s="31"/>
      <c r="AUU46" s="31"/>
      <c r="AUV46" s="31"/>
      <c r="AUW46" s="31"/>
      <c r="AUX46" s="31"/>
      <c r="AUY46" s="31"/>
      <c r="AUZ46" s="31"/>
      <c r="AVA46" s="31"/>
      <c r="AVB46" s="31"/>
      <c r="AVC46" s="31"/>
      <c r="AVD46" s="31"/>
      <c r="AVE46" s="31"/>
      <c r="AVF46" s="31"/>
      <c r="AVG46" s="31"/>
      <c r="AVH46" s="31"/>
      <c r="AVI46" s="31"/>
      <c r="AVJ46" s="31"/>
      <c r="AVK46" s="31"/>
      <c r="AVL46" s="31"/>
      <c r="AVM46" s="31"/>
      <c r="AVN46" s="31"/>
      <c r="AVO46" s="31"/>
      <c r="AVP46" s="31"/>
      <c r="AVQ46" s="31"/>
      <c r="AVR46" s="31"/>
      <c r="AVS46" s="31"/>
      <c r="AVT46" s="31"/>
      <c r="AVU46" s="31"/>
      <c r="AVV46" s="31"/>
      <c r="AVW46" s="31"/>
      <c r="AVX46" s="31"/>
      <c r="AVY46" s="31"/>
      <c r="AVZ46" s="31"/>
      <c r="AWA46" s="31"/>
      <c r="AWB46" s="31"/>
      <c r="AWC46" s="31"/>
      <c r="AWD46" s="31"/>
      <c r="AWE46" s="31"/>
      <c r="AWF46" s="31"/>
      <c r="AWG46" s="31"/>
      <c r="AWH46" s="31"/>
      <c r="AWI46" s="31"/>
      <c r="AWJ46" s="31"/>
      <c r="AWK46" s="31"/>
      <c r="AWL46" s="31"/>
      <c r="AWM46" s="31"/>
      <c r="AWN46" s="31"/>
      <c r="AWO46" s="31"/>
      <c r="AWP46" s="31"/>
      <c r="AWQ46" s="31"/>
      <c r="AWR46" s="31"/>
      <c r="AWS46" s="31"/>
      <c r="AWT46" s="31"/>
      <c r="AWU46" s="31"/>
      <c r="AWV46" s="31"/>
      <c r="AWW46" s="31"/>
      <c r="AWX46" s="31"/>
      <c r="AWY46" s="31"/>
      <c r="AWZ46" s="31"/>
      <c r="AXA46" s="31"/>
      <c r="AXB46" s="31"/>
      <c r="AXC46" s="31"/>
      <c r="AXD46" s="31"/>
      <c r="AXE46" s="31"/>
      <c r="AXF46" s="31"/>
      <c r="AXG46" s="31"/>
      <c r="AXH46" s="31"/>
      <c r="AXI46" s="31"/>
      <c r="AXJ46" s="31"/>
      <c r="AXK46" s="31"/>
      <c r="AXL46" s="31"/>
      <c r="AXM46" s="31"/>
      <c r="AXN46" s="31"/>
      <c r="AXO46" s="31"/>
      <c r="AXP46" s="31"/>
      <c r="AXQ46" s="31"/>
      <c r="AXR46" s="31"/>
      <c r="AXS46" s="31"/>
      <c r="AXT46" s="31"/>
      <c r="AXU46" s="31"/>
      <c r="AXV46" s="31"/>
      <c r="AXW46" s="31"/>
      <c r="AXX46" s="31"/>
      <c r="AXY46" s="31"/>
      <c r="AXZ46" s="31"/>
      <c r="AYA46" s="31"/>
      <c r="AYB46" s="31"/>
      <c r="AYC46" s="31"/>
      <c r="AYD46" s="31"/>
      <c r="AYE46" s="31"/>
      <c r="AYF46" s="31"/>
      <c r="AYG46" s="31"/>
      <c r="AYH46" s="31"/>
      <c r="AYI46" s="31"/>
      <c r="AYJ46" s="31"/>
      <c r="AYK46" s="31"/>
      <c r="AYL46" s="31"/>
      <c r="AYM46" s="31"/>
      <c r="AYN46" s="31"/>
      <c r="AYO46" s="31"/>
      <c r="AYP46" s="31"/>
      <c r="AYQ46" s="31"/>
      <c r="AYR46" s="31"/>
      <c r="AYS46" s="31"/>
      <c r="AYT46" s="31"/>
      <c r="AYU46" s="31"/>
      <c r="AYV46" s="31"/>
      <c r="AYW46" s="31"/>
      <c r="AYX46" s="31"/>
      <c r="AYY46" s="31"/>
      <c r="AYZ46" s="31"/>
      <c r="AZA46" s="31"/>
      <c r="AZB46" s="31"/>
      <c r="AZC46" s="31"/>
      <c r="AZD46" s="31"/>
      <c r="AZE46" s="31"/>
      <c r="AZF46" s="31"/>
      <c r="AZG46" s="31"/>
      <c r="AZH46" s="31"/>
      <c r="AZI46" s="31"/>
      <c r="AZJ46" s="31"/>
      <c r="AZK46" s="31"/>
      <c r="AZL46" s="31"/>
      <c r="AZM46" s="31"/>
      <c r="AZN46" s="31"/>
      <c r="AZO46" s="31"/>
      <c r="AZP46" s="31"/>
      <c r="AZQ46" s="31"/>
      <c r="AZR46" s="31"/>
      <c r="AZS46" s="31"/>
      <c r="AZT46" s="31"/>
      <c r="AZU46" s="31"/>
      <c r="AZV46" s="31"/>
      <c r="AZW46" s="31"/>
      <c r="AZX46" s="31"/>
      <c r="AZY46" s="31"/>
      <c r="AZZ46" s="31"/>
      <c r="BAA46" s="31"/>
      <c r="BAB46" s="31"/>
      <c r="BAC46" s="31"/>
      <c r="BAD46" s="31"/>
      <c r="BAE46" s="31"/>
      <c r="BAF46" s="31"/>
      <c r="BAG46" s="31"/>
      <c r="BAH46" s="31"/>
      <c r="BAI46" s="31"/>
      <c r="BAJ46" s="31"/>
      <c r="BAK46" s="31"/>
      <c r="BAL46" s="31"/>
      <c r="BAM46" s="31"/>
      <c r="BAN46" s="31"/>
      <c r="BAO46" s="31"/>
      <c r="BAP46" s="31"/>
      <c r="BAQ46" s="31"/>
      <c r="BAR46" s="31"/>
      <c r="BAS46" s="31"/>
      <c r="BAT46" s="31"/>
      <c r="BAU46" s="31"/>
      <c r="BAV46" s="31"/>
      <c r="BAW46" s="31"/>
      <c r="BAX46" s="31"/>
      <c r="BAY46" s="31"/>
      <c r="BAZ46" s="31"/>
      <c r="BBA46" s="31"/>
      <c r="BBB46" s="31"/>
      <c r="BBC46" s="31"/>
      <c r="BBD46" s="31"/>
      <c r="BBE46" s="31"/>
      <c r="BBF46" s="31"/>
      <c r="BBG46" s="31"/>
      <c r="BBH46" s="31"/>
      <c r="BBI46" s="31"/>
      <c r="BBJ46" s="31"/>
      <c r="BBK46" s="31"/>
      <c r="BBL46" s="31"/>
      <c r="BBM46" s="31"/>
      <c r="BBN46" s="31"/>
      <c r="BBO46" s="31"/>
      <c r="BBP46" s="31"/>
      <c r="BBQ46" s="31"/>
      <c r="BBR46" s="31"/>
      <c r="BBS46" s="31"/>
      <c r="BBT46" s="31"/>
      <c r="BBU46" s="31"/>
      <c r="BBV46" s="31"/>
      <c r="BBW46" s="31"/>
      <c r="BBX46" s="31"/>
      <c r="BBY46" s="31"/>
      <c r="BBZ46" s="31"/>
      <c r="BCA46" s="31"/>
      <c r="BCB46" s="31"/>
      <c r="BCC46" s="31"/>
      <c r="BCD46" s="31"/>
      <c r="BCE46" s="31"/>
      <c r="BCF46" s="31"/>
      <c r="BCG46" s="31"/>
      <c r="BCH46" s="31"/>
      <c r="BCI46" s="31"/>
      <c r="BCJ46" s="31"/>
      <c r="BCK46" s="31"/>
      <c r="BCL46" s="31"/>
      <c r="BCM46" s="31"/>
      <c r="BCN46" s="31"/>
      <c r="BCO46" s="31"/>
      <c r="BCP46" s="31"/>
      <c r="BCQ46" s="31"/>
      <c r="BCR46" s="31"/>
      <c r="BCS46" s="31"/>
      <c r="BCT46" s="31"/>
      <c r="BCU46" s="31"/>
      <c r="BCV46" s="31"/>
      <c r="BCW46" s="31"/>
      <c r="BCX46" s="31"/>
      <c r="BCY46" s="31"/>
      <c r="BCZ46" s="31"/>
      <c r="BDA46" s="31"/>
      <c r="BDB46" s="31"/>
      <c r="BDC46" s="31"/>
      <c r="BDD46" s="31"/>
      <c r="BDE46" s="31"/>
      <c r="BDF46" s="31"/>
      <c r="BDG46" s="31"/>
      <c r="BDH46" s="31"/>
      <c r="BDI46" s="31"/>
      <c r="BDJ46" s="31"/>
      <c r="BDK46" s="31"/>
      <c r="BDL46" s="31"/>
      <c r="BDM46" s="31"/>
      <c r="BDN46" s="31"/>
      <c r="BDO46" s="31"/>
      <c r="BDP46" s="31"/>
      <c r="BDQ46" s="31"/>
      <c r="BDR46" s="31"/>
      <c r="BDS46" s="31"/>
      <c r="BDT46" s="31"/>
      <c r="BDU46" s="31"/>
      <c r="BDV46" s="31"/>
      <c r="BDW46" s="31"/>
      <c r="BDX46" s="31"/>
      <c r="BDY46" s="31"/>
      <c r="BDZ46" s="31"/>
      <c r="BEA46" s="31"/>
      <c r="BEB46" s="31"/>
      <c r="BEC46" s="31"/>
      <c r="BED46" s="31"/>
      <c r="BEE46" s="31"/>
      <c r="BEF46" s="31"/>
      <c r="BEG46" s="31"/>
      <c r="BEH46" s="31"/>
      <c r="BEI46" s="31"/>
      <c r="BEJ46" s="31"/>
      <c r="BEK46" s="31"/>
      <c r="BEL46" s="31"/>
      <c r="BEM46" s="31"/>
      <c r="BEN46" s="31"/>
      <c r="BEO46" s="31"/>
      <c r="BEP46" s="31"/>
      <c r="BEQ46" s="31"/>
      <c r="BER46" s="31"/>
      <c r="BES46" s="31"/>
      <c r="BET46" s="31"/>
      <c r="BEU46" s="31"/>
      <c r="BEV46" s="31"/>
      <c r="BEW46" s="31"/>
      <c r="BEX46" s="31"/>
      <c r="BEY46" s="31"/>
      <c r="BEZ46" s="31"/>
      <c r="BFA46" s="31"/>
      <c r="BFB46" s="31"/>
      <c r="BFC46" s="31"/>
      <c r="BFD46" s="31"/>
      <c r="BFE46" s="31"/>
      <c r="BFF46" s="31"/>
      <c r="BFG46" s="31"/>
      <c r="BFH46" s="31"/>
      <c r="BFI46" s="31"/>
      <c r="BFJ46" s="31"/>
      <c r="BFK46" s="31"/>
      <c r="BFL46" s="31"/>
      <c r="BFM46" s="31"/>
      <c r="BFN46" s="31"/>
      <c r="BFO46" s="31"/>
      <c r="BFP46" s="31"/>
      <c r="BFQ46" s="31"/>
      <c r="BFR46" s="31"/>
      <c r="BFS46" s="31"/>
      <c r="BFT46" s="31"/>
      <c r="BFU46" s="31"/>
      <c r="BFV46" s="31"/>
      <c r="BFW46" s="31"/>
      <c r="BFX46" s="31"/>
      <c r="BFY46" s="31"/>
      <c r="BFZ46" s="31"/>
      <c r="BGA46" s="31"/>
      <c r="BGB46" s="31"/>
      <c r="BGC46" s="31"/>
      <c r="BGD46" s="31"/>
      <c r="BGE46" s="31"/>
      <c r="BGF46" s="31"/>
      <c r="BGG46" s="31"/>
      <c r="BGH46" s="31"/>
      <c r="BGI46" s="31"/>
      <c r="BGJ46" s="31"/>
      <c r="BGK46" s="31"/>
      <c r="BGL46" s="31"/>
      <c r="BGM46" s="31"/>
      <c r="BGN46" s="31"/>
      <c r="BGO46" s="31"/>
      <c r="BGP46" s="31"/>
      <c r="BGQ46" s="31"/>
      <c r="BGR46" s="31"/>
      <c r="BGS46" s="31"/>
      <c r="BGT46" s="31"/>
      <c r="BGU46" s="31"/>
      <c r="BGV46" s="31"/>
      <c r="BGW46" s="31"/>
      <c r="BGX46" s="31"/>
      <c r="BGY46" s="31"/>
      <c r="BGZ46" s="31"/>
      <c r="BHA46" s="31"/>
      <c r="BHB46" s="31"/>
      <c r="BHC46" s="31"/>
      <c r="BHD46" s="31"/>
      <c r="BHE46" s="31"/>
      <c r="BHF46" s="31"/>
      <c r="BHG46" s="31"/>
      <c r="BHH46" s="31"/>
      <c r="BHI46" s="31"/>
      <c r="BHJ46" s="31"/>
      <c r="BHK46" s="31"/>
      <c r="BHL46" s="31"/>
      <c r="BHM46" s="31"/>
      <c r="BHN46" s="31"/>
      <c r="BHO46" s="31"/>
      <c r="BHP46" s="31"/>
      <c r="BHQ46" s="31"/>
      <c r="BHR46" s="31"/>
      <c r="BHS46" s="31"/>
      <c r="BHT46" s="31"/>
      <c r="BHU46" s="31"/>
      <c r="BHV46" s="31"/>
      <c r="BHW46" s="31"/>
      <c r="BHX46" s="31"/>
      <c r="BHY46" s="31"/>
      <c r="BHZ46" s="31"/>
      <c r="BIA46" s="31"/>
      <c r="BIB46" s="31"/>
      <c r="BIC46" s="31"/>
      <c r="BID46" s="31"/>
      <c r="BIE46" s="31"/>
      <c r="BIF46" s="31"/>
      <c r="BIG46" s="31"/>
      <c r="BIH46" s="31"/>
      <c r="BII46" s="31"/>
      <c r="BIJ46" s="31"/>
      <c r="BIK46" s="31"/>
      <c r="BIL46" s="31"/>
      <c r="BIM46" s="31"/>
      <c r="BIN46" s="31"/>
      <c r="BIO46" s="31"/>
      <c r="BIP46" s="31"/>
      <c r="BIQ46" s="31"/>
      <c r="BIR46" s="31"/>
      <c r="BIS46" s="31"/>
      <c r="BIT46" s="31"/>
      <c r="BIU46" s="31"/>
      <c r="BIV46" s="31"/>
      <c r="BIW46" s="31"/>
      <c r="BIX46" s="31"/>
      <c r="BIY46" s="31"/>
      <c r="BIZ46" s="31"/>
      <c r="BJA46" s="31"/>
      <c r="BJB46" s="31"/>
      <c r="BJC46" s="31"/>
      <c r="BJD46" s="31"/>
      <c r="BJE46" s="31"/>
      <c r="BJF46" s="31"/>
      <c r="BJG46" s="31"/>
      <c r="BJH46" s="31"/>
      <c r="BJI46" s="31"/>
      <c r="BJJ46" s="31"/>
      <c r="BJK46" s="31"/>
      <c r="BJL46" s="31"/>
      <c r="BJM46" s="31"/>
      <c r="BJN46" s="31"/>
      <c r="BJO46" s="31"/>
      <c r="BJP46" s="31"/>
      <c r="BJQ46" s="31"/>
      <c r="BJR46" s="31"/>
      <c r="BJS46" s="31"/>
      <c r="BJT46" s="31"/>
      <c r="BJU46" s="31"/>
      <c r="BJV46" s="31"/>
      <c r="BJW46" s="31"/>
      <c r="BJX46" s="31"/>
      <c r="BJY46" s="31"/>
      <c r="BJZ46" s="31"/>
      <c r="BKA46" s="31"/>
      <c r="BKB46" s="31"/>
      <c r="BKC46" s="31"/>
      <c r="BKD46" s="31"/>
      <c r="BKE46" s="31"/>
      <c r="BKF46" s="31"/>
      <c r="BKG46" s="31"/>
      <c r="BKH46" s="31"/>
      <c r="BKI46" s="31"/>
      <c r="BKJ46" s="31"/>
      <c r="BKK46" s="31"/>
      <c r="BKL46" s="31"/>
      <c r="BKM46" s="31"/>
      <c r="BKN46" s="31"/>
      <c r="BKO46" s="31"/>
      <c r="BKP46" s="31"/>
      <c r="BKQ46" s="31"/>
      <c r="BKR46" s="31"/>
      <c r="BKS46" s="31"/>
      <c r="BKT46" s="31"/>
      <c r="BKU46" s="31"/>
      <c r="BKV46" s="31"/>
      <c r="BKW46" s="31"/>
      <c r="BKX46" s="31"/>
      <c r="BKY46" s="31"/>
      <c r="BKZ46" s="31"/>
      <c r="BLA46" s="31"/>
      <c r="BLB46" s="31"/>
      <c r="BLC46" s="31"/>
      <c r="BLD46" s="31"/>
      <c r="BLE46" s="31"/>
      <c r="BLF46" s="31"/>
      <c r="BLG46" s="31"/>
      <c r="BLH46" s="31"/>
      <c r="BLI46" s="31"/>
      <c r="BLJ46" s="31"/>
      <c r="BLK46" s="31"/>
      <c r="BLL46" s="31"/>
      <c r="BLM46" s="31"/>
      <c r="BLN46" s="31"/>
      <c r="BLO46" s="31"/>
      <c r="BLP46" s="31"/>
      <c r="BLQ46" s="31"/>
      <c r="BLR46" s="31"/>
      <c r="BLS46" s="31"/>
      <c r="BLT46" s="31"/>
      <c r="BLU46" s="31"/>
      <c r="BLV46" s="31"/>
      <c r="BLW46" s="31"/>
      <c r="BLX46" s="31"/>
      <c r="BLY46" s="31"/>
      <c r="BLZ46" s="31"/>
      <c r="BMA46" s="31"/>
      <c r="BMB46" s="31"/>
      <c r="BMC46" s="31"/>
      <c r="BMD46" s="31"/>
      <c r="BME46" s="31"/>
      <c r="BMF46" s="31"/>
      <c r="BMG46" s="31"/>
      <c r="BMH46" s="31"/>
      <c r="BMI46" s="31"/>
      <c r="BMJ46" s="31"/>
      <c r="BMK46" s="31"/>
      <c r="BML46" s="31"/>
      <c r="BMM46" s="31"/>
      <c r="BMN46" s="31"/>
      <c r="BMO46" s="31"/>
      <c r="BMP46" s="31"/>
      <c r="BMQ46" s="31"/>
      <c r="BMR46" s="31"/>
      <c r="BMS46" s="31"/>
      <c r="BMT46" s="31"/>
      <c r="BMU46" s="31"/>
      <c r="BMV46" s="31"/>
      <c r="BMW46" s="31"/>
      <c r="BMX46" s="31"/>
      <c r="BMY46" s="31"/>
      <c r="BMZ46" s="31"/>
      <c r="BNA46" s="31"/>
      <c r="BNB46" s="31"/>
      <c r="BNC46" s="31"/>
      <c r="BND46" s="31"/>
      <c r="BNE46" s="31"/>
      <c r="BNF46" s="31"/>
      <c r="BNG46" s="31"/>
      <c r="BNH46" s="31"/>
      <c r="BNI46" s="31"/>
      <c r="BNJ46" s="31"/>
      <c r="BNK46" s="31"/>
      <c r="BNL46" s="31"/>
      <c r="BNM46" s="31"/>
      <c r="BNN46" s="31"/>
      <c r="BNO46" s="31"/>
      <c r="BNP46" s="31"/>
      <c r="BNQ46" s="31"/>
      <c r="BNR46" s="31"/>
      <c r="BNS46" s="31"/>
      <c r="BNT46" s="31"/>
      <c r="BNU46" s="31"/>
      <c r="BNV46" s="31"/>
      <c r="BNW46" s="31"/>
      <c r="BNX46" s="31"/>
      <c r="BNY46" s="31"/>
      <c r="BNZ46" s="31"/>
      <c r="BOA46" s="31"/>
      <c r="BOB46" s="31"/>
      <c r="BOC46" s="31"/>
      <c r="BOD46" s="31"/>
      <c r="BOE46" s="31"/>
      <c r="BOF46" s="31"/>
      <c r="BOG46" s="31"/>
      <c r="BOH46" s="31"/>
      <c r="BOI46" s="31"/>
      <c r="BOJ46" s="31"/>
      <c r="BOK46" s="31"/>
      <c r="BOL46" s="31"/>
      <c r="BOM46" s="31"/>
      <c r="BON46" s="31"/>
      <c r="BOO46" s="31"/>
      <c r="BOP46" s="31"/>
      <c r="BOQ46" s="31"/>
      <c r="BOR46" s="31"/>
      <c r="BOS46" s="31"/>
      <c r="BOT46" s="31"/>
      <c r="BOU46" s="31"/>
      <c r="BOV46" s="31"/>
      <c r="BOW46" s="31"/>
      <c r="BOX46" s="31"/>
      <c r="BOY46" s="31"/>
      <c r="BOZ46" s="31"/>
      <c r="BPA46" s="31"/>
      <c r="BPB46" s="31"/>
      <c r="BPC46" s="31"/>
      <c r="BPD46" s="31"/>
      <c r="BPE46" s="31"/>
      <c r="BPF46" s="31"/>
      <c r="BPG46" s="31"/>
      <c r="BPH46" s="31"/>
      <c r="BPI46" s="31"/>
      <c r="BPJ46" s="31"/>
      <c r="BPK46" s="31"/>
      <c r="BPL46" s="31"/>
      <c r="BPM46" s="31"/>
      <c r="BPN46" s="31"/>
      <c r="BPO46" s="31"/>
      <c r="BPP46" s="31"/>
      <c r="BPQ46" s="31"/>
      <c r="BPR46" s="31"/>
      <c r="BPS46" s="31"/>
      <c r="BPT46" s="31"/>
      <c r="BPU46" s="31"/>
      <c r="BPV46" s="31"/>
      <c r="BPW46" s="31"/>
      <c r="BPX46" s="31"/>
      <c r="BPY46" s="31"/>
      <c r="BPZ46" s="31"/>
      <c r="BQA46" s="31"/>
      <c r="BQB46" s="31"/>
      <c r="BQC46" s="31"/>
      <c r="BQD46" s="31"/>
      <c r="BQE46" s="31"/>
      <c r="BQF46" s="31"/>
      <c r="BQG46" s="31"/>
      <c r="BQH46" s="31"/>
      <c r="BQI46" s="31"/>
      <c r="BQJ46" s="31"/>
      <c r="BQK46" s="31"/>
      <c r="BQL46" s="31"/>
      <c r="BQM46" s="31"/>
      <c r="BQN46" s="31"/>
      <c r="BQO46" s="31"/>
      <c r="BQP46" s="31"/>
      <c r="BQQ46" s="31"/>
      <c r="BQR46" s="31"/>
      <c r="BQS46" s="31"/>
      <c r="BQT46" s="31"/>
      <c r="BQU46" s="31"/>
      <c r="BQV46" s="31"/>
      <c r="BQW46" s="31"/>
      <c r="BQX46" s="31"/>
      <c r="BQY46" s="31"/>
      <c r="BQZ46" s="31"/>
      <c r="BRA46" s="31"/>
      <c r="BRB46" s="31"/>
      <c r="BRC46" s="31"/>
      <c r="BRD46" s="31"/>
      <c r="BRE46" s="31"/>
      <c r="BRF46" s="31"/>
      <c r="BRG46" s="31"/>
      <c r="BRH46" s="31"/>
      <c r="BRI46" s="31"/>
      <c r="BRJ46" s="31"/>
      <c r="BRK46" s="31"/>
      <c r="BRL46" s="31"/>
      <c r="BRM46" s="31"/>
      <c r="BRN46" s="31"/>
      <c r="BRO46" s="31"/>
      <c r="BRP46" s="31"/>
      <c r="BRQ46" s="31"/>
      <c r="BRR46" s="31"/>
      <c r="BRS46" s="31"/>
      <c r="BRT46" s="31"/>
      <c r="BRU46" s="31"/>
      <c r="BRV46" s="31"/>
      <c r="BRW46" s="31"/>
      <c r="BRX46" s="31"/>
      <c r="BRY46" s="31"/>
      <c r="BRZ46" s="31"/>
      <c r="BSA46" s="31"/>
      <c r="BSB46" s="31"/>
      <c r="BSC46" s="31"/>
      <c r="BSD46" s="31"/>
      <c r="BSE46" s="31"/>
      <c r="BSF46" s="31"/>
      <c r="BSG46" s="31"/>
      <c r="BSH46" s="31"/>
      <c r="BSI46" s="31"/>
      <c r="BSJ46" s="31"/>
      <c r="BSK46" s="31"/>
      <c r="BSL46" s="31"/>
      <c r="BSM46" s="31"/>
      <c r="BSN46" s="31"/>
      <c r="BSO46" s="31"/>
      <c r="BSP46" s="31"/>
      <c r="BSQ46" s="31"/>
      <c r="BSR46" s="31"/>
      <c r="BSS46" s="31"/>
      <c r="BST46" s="31"/>
      <c r="BSU46" s="31"/>
      <c r="BSV46" s="31"/>
      <c r="BSW46" s="31"/>
      <c r="BSX46" s="31"/>
      <c r="BSY46" s="31"/>
      <c r="BSZ46" s="31"/>
      <c r="BTA46" s="31"/>
      <c r="BTB46" s="31"/>
      <c r="BTC46" s="31"/>
      <c r="BTD46" s="31"/>
      <c r="BTE46" s="31"/>
      <c r="BTF46" s="31"/>
      <c r="BTG46" s="31"/>
      <c r="BTH46" s="31"/>
      <c r="BTI46" s="31"/>
      <c r="BTJ46" s="31"/>
      <c r="BTK46" s="31"/>
      <c r="BTL46" s="31"/>
      <c r="BTM46" s="31"/>
      <c r="BTN46" s="31"/>
      <c r="BTO46" s="31"/>
      <c r="BTP46" s="31"/>
      <c r="BTQ46" s="31"/>
      <c r="BTR46" s="31"/>
      <c r="BTS46" s="31"/>
      <c r="BTT46" s="31"/>
      <c r="BTU46" s="31"/>
      <c r="BTV46" s="31"/>
      <c r="BTW46" s="31"/>
      <c r="BTX46" s="31"/>
      <c r="BTY46" s="31"/>
      <c r="BTZ46" s="31"/>
      <c r="BUA46" s="31"/>
      <c r="BUB46" s="31"/>
      <c r="BUC46" s="31"/>
      <c r="BUD46" s="31"/>
      <c r="BUE46" s="31"/>
      <c r="BUF46" s="31"/>
      <c r="BUG46" s="31"/>
      <c r="BUH46" s="31"/>
      <c r="BUI46" s="31"/>
      <c r="BUJ46" s="31"/>
      <c r="BUK46" s="31"/>
      <c r="BUL46" s="31"/>
      <c r="BUM46" s="31"/>
      <c r="BUN46" s="31"/>
      <c r="BUO46" s="31"/>
      <c r="BUP46" s="31"/>
      <c r="BUQ46" s="31"/>
      <c r="BUR46" s="31"/>
      <c r="BUS46" s="31"/>
      <c r="BUT46" s="31"/>
      <c r="BUU46" s="31"/>
      <c r="BUV46" s="31"/>
      <c r="BUW46" s="31"/>
      <c r="BUX46" s="31"/>
      <c r="BUY46" s="31"/>
      <c r="BUZ46" s="31"/>
      <c r="BVA46" s="31"/>
      <c r="BVB46" s="31"/>
      <c r="BVC46" s="31"/>
      <c r="BVD46" s="31"/>
      <c r="BVE46" s="31"/>
      <c r="BVF46" s="31"/>
      <c r="BVG46" s="31"/>
      <c r="BVH46" s="31"/>
      <c r="BVI46" s="31"/>
      <c r="BVJ46" s="31"/>
      <c r="BVK46" s="31"/>
      <c r="BVL46" s="31"/>
      <c r="BVM46" s="31"/>
      <c r="BVN46" s="31"/>
      <c r="BVO46" s="31"/>
      <c r="BVP46" s="31"/>
      <c r="BVQ46" s="31"/>
      <c r="BVR46" s="31"/>
      <c r="BVS46" s="31"/>
      <c r="BVT46" s="31"/>
      <c r="BVU46" s="31"/>
      <c r="BVV46" s="31"/>
      <c r="BVW46" s="31"/>
      <c r="BVX46" s="31"/>
      <c r="BVY46" s="31"/>
      <c r="BVZ46" s="31"/>
      <c r="BWA46" s="31"/>
      <c r="BWB46" s="31"/>
      <c r="BWC46" s="31"/>
      <c r="BWD46" s="31"/>
      <c r="BWE46" s="31"/>
      <c r="BWF46" s="31"/>
      <c r="BWG46" s="31"/>
      <c r="BWH46" s="31"/>
      <c r="BWI46" s="31"/>
      <c r="BWJ46" s="31"/>
      <c r="BWK46" s="31"/>
      <c r="BWL46" s="31"/>
      <c r="BWM46" s="31"/>
      <c r="BWN46" s="31"/>
      <c r="BWO46" s="31"/>
      <c r="BWP46" s="31"/>
      <c r="BWQ46" s="31"/>
      <c r="BWR46" s="31"/>
      <c r="BWS46" s="31"/>
      <c r="BWT46" s="31"/>
      <c r="BWU46" s="31"/>
      <c r="BWV46" s="31"/>
      <c r="BWW46" s="31"/>
      <c r="BWX46" s="31"/>
      <c r="BWY46" s="31"/>
      <c r="BWZ46" s="31"/>
      <c r="BXA46" s="31"/>
      <c r="BXB46" s="31"/>
      <c r="BXC46" s="31"/>
      <c r="BXD46" s="31"/>
      <c r="BXE46" s="31"/>
      <c r="BXF46" s="31"/>
      <c r="BXG46" s="31"/>
      <c r="BXH46" s="31"/>
      <c r="BXI46" s="31"/>
      <c r="BXJ46" s="31"/>
      <c r="BXK46" s="31"/>
      <c r="BXL46" s="31"/>
      <c r="BXM46" s="31"/>
      <c r="BXN46" s="31"/>
      <c r="BXO46" s="31"/>
      <c r="BXP46" s="31"/>
      <c r="BXQ46" s="31"/>
      <c r="BXR46" s="31"/>
      <c r="BXS46" s="31"/>
      <c r="BXT46" s="31"/>
      <c r="BXU46" s="31"/>
      <c r="BXV46" s="31"/>
      <c r="BXW46" s="31"/>
      <c r="BXX46" s="31"/>
      <c r="BXY46" s="31"/>
      <c r="BXZ46" s="31"/>
      <c r="BYA46" s="31"/>
      <c r="BYB46" s="31"/>
      <c r="BYC46" s="31"/>
      <c r="BYD46" s="31"/>
      <c r="BYE46" s="31"/>
      <c r="BYF46" s="31"/>
      <c r="BYG46" s="31"/>
      <c r="BYH46" s="31"/>
      <c r="BYI46" s="31"/>
      <c r="BYJ46" s="31"/>
      <c r="BYK46" s="31"/>
      <c r="BYL46" s="31"/>
      <c r="BYM46" s="31"/>
      <c r="BYN46" s="31"/>
      <c r="BYO46" s="31"/>
      <c r="BYP46" s="31"/>
      <c r="BYQ46" s="31"/>
      <c r="BYR46" s="31"/>
      <c r="BYS46" s="31"/>
      <c r="BYT46" s="31"/>
      <c r="BYU46" s="31"/>
      <c r="BYV46" s="31"/>
      <c r="BYW46" s="31"/>
      <c r="BYX46" s="31"/>
      <c r="BYY46" s="31"/>
      <c r="BYZ46" s="31"/>
      <c r="BZA46" s="31"/>
      <c r="BZB46" s="31"/>
      <c r="BZC46" s="31"/>
      <c r="BZD46" s="31"/>
      <c r="BZE46" s="31"/>
      <c r="BZF46" s="31"/>
      <c r="BZG46" s="31"/>
      <c r="BZH46" s="31"/>
      <c r="BZI46" s="31"/>
      <c r="BZJ46" s="31"/>
      <c r="BZK46" s="31"/>
      <c r="BZL46" s="31"/>
      <c r="BZM46" s="31"/>
      <c r="BZN46" s="31"/>
      <c r="BZO46" s="31"/>
      <c r="BZP46" s="31"/>
      <c r="BZQ46" s="31"/>
      <c r="BZR46" s="31"/>
      <c r="BZS46" s="31"/>
      <c r="BZT46" s="31"/>
      <c r="BZU46" s="31"/>
      <c r="BZV46" s="31"/>
      <c r="BZW46" s="31"/>
      <c r="BZX46" s="31"/>
      <c r="BZY46" s="31"/>
      <c r="BZZ46" s="31"/>
      <c r="CAA46" s="31"/>
      <c r="CAB46" s="31"/>
      <c r="CAC46" s="31"/>
      <c r="CAD46" s="31"/>
      <c r="CAE46" s="31"/>
      <c r="CAF46" s="31"/>
      <c r="CAG46" s="31"/>
      <c r="CAH46" s="31"/>
      <c r="CAI46" s="31"/>
      <c r="CAJ46" s="31"/>
      <c r="CAK46" s="31"/>
      <c r="CAL46" s="31"/>
      <c r="CAM46" s="31"/>
      <c r="CAN46" s="31"/>
      <c r="CAO46" s="31"/>
      <c r="CAP46" s="31"/>
      <c r="CAQ46" s="31"/>
      <c r="CAR46" s="31"/>
      <c r="CAS46" s="31"/>
      <c r="CAT46" s="31"/>
      <c r="CAU46" s="31"/>
      <c r="CAV46" s="31"/>
      <c r="CAW46" s="31"/>
      <c r="CAX46" s="31"/>
      <c r="CAY46" s="31"/>
      <c r="CAZ46" s="31"/>
      <c r="CBA46" s="31"/>
      <c r="CBB46" s="31"/>
      <c r="CBC46" s="31"/>
      <c r="CBD46" s="31"/>
      <c r="CBE46" s="31"/>
      <c r="CBF46" s="31"/>
      <c r="CBG46" s="31"/>
      <c r="CBH46" s="31"/>
      <c r="CBI46" s="31"/>
      <c r="CBJ46" s="31"/>
      <c r="CBK46" s="31"/>
      <c r="CBL46" s="31"/>
      <c r="CBM46" s="31"/>
      <c r="CBN46" s="31"/>
      <c r="CBO46" s="31"/>
      <c r="CBP46" s="31"/>
      <c r="CBQ46" s="31"/>
      <c r="CBR46" s="31"/>
      <c r="CBS46" s="31"/>
      <c r="CBT46" s="31"/>
      <c r="CBU46" s="31"/>
      <c r="CBV46" s="31"/>
      <c r="CBW46" s="31"/>
      <c r="CBX46" s="31"/>
      <c r="CBY46" s="31"/>
      <c r="CBZ46" s="31"/>
      <c r="CCA46" s="31"/>
      <c r="CCB46" s="31"/>
      <c r="CCC46" s="31"/>
      <c r="CCD46" s="31"/>
      <c r="CCE46" s="31"/>
      <c r="CCF46" s="31"/>
      <c r="CCG46" s="31"/>
      <c r="CCH46" s="31"/>
      <c r="CCI46" s="31"/>
      <c r="CCJ46" s="31"/>
      <c r="CCK46" s="31"/>
      <c r="CCL46" s="31"/>
      <c r="CCM46" s="31"/>
      <c r="CCN46" s="31"/>
      <c r="CCO46" s="31"/>
      <c r="CCP46" s="31"/>
      <c r="CCQ46" s="31"/>
      <c r="CCR46" s="31"/>
      <c r="CCS46" s="31"/>
      <c r="CCT46" s="31"/>
      <c r="CCU46" s="31"/>
      <c r="CCV46" s="31"/>
      <c r="CCW46" s="31"/>
      <c r="CCX46" s="31"/>
      <c r="CCY46" s="31"/>
      <c r="CCZ46" s="31"/>
      <c r="CDA46" s="31"/>
      <c r="CDB46" s="31"/>
      <c r="CDC46" s="31"/>
      <c r="CDD46" s="31"/>
      <c r="CDE46" s="31"/>
      <c r="CDF46" s="31"/>
      <c r="CDG46" s="31"/>
      <c r="CDH46" s="31"/>
      <c r="CDI46" s="31"/>
      <c r="CDJ46" s="31"/>
      <c r="CDK46" s="31"/>
      <c r="CDL46" s="31"/>
      <c r="CDM46" s="31"/>
      <c r="CDN46" s="31"/>
      <c r="CDO46" s="31"/>
      <c r="CDP46" s="31"/>
      <c r="CDQ46" s="31"/>
      <c r="CDR46" s="31"/>
      <c r="CDS46" s="31"/>
      <c r="CDT46" s="31"/>
      <c r="CDU46" s="31"/>
      <c r="CDV46" s="31"/>
      <c r="CDW46" s="31"/>
      <c r="CDX46" s="31"/>
      <c r="CDY46" s="31"/>
      <c r="CDZ46" s="31"/>
      <c r="CEA46" s="31"/>
      <c r="CEB46" s="31"/>
      <c r="CEC46" s="31"/>
      <c r="CED46" s="31"/>
      <c r="CEE46" s="31"/>
      <c r="CEF46" s="31"/>
      <c r="CEG46" s="31"/>
      <c r="CEH46" s="31"/>
      <c r="CEI46" s="31"/>
      <c r="CEJ46" s="31"/>
      <c r="CEK46" s="31"/>
      <c r="CEL46" s="31"/>
      <c r="CEM46" s="31"/>
      <c r="CEN46" s="31"/>
      <c r="CEO46" s="31"/>
      <c r="CEP46" s="31"/>
      <c r="CEQ46" s="31"/>
      <c r="CER46" s="31"/>
      <c r="CES46" s="31"/>
      <c r="CET46" s="31"/>
      <c r="CEU46" s="31"/>
      <c r="CEV46" s="31"/>
      <c r="CEW46" s="31"/>
      <c r="CEX46" s="31"/>
      <c r="CEY46" s="31"/>
      <c r="CEZ46" s="31"/>
      <c r="CFA46" s="31"/>
      <c r="CFB46" s="31"/>
      <c r="CFC46" s="31"/>
      <c r="CFD46" s="31"/>
      <c r="CFE46" s="31"/>
      <c r="CFF46" s="31"/>
      <c r="CFG46" s="31"/>
      <c r="CFH46" s="31"/>
      <c r="CFI46" s="31"/>
      <c r="CFJ46" s="31"/>
      <c r="CFK46" s="31"/>
      <c r="CFL46" s="31"/>
      <c r="CFM46" s="31"/>
      <c r="CFN46" s="31"/>
      <c r="CFO46" s="31"/>
      <c r="CFP46" s="31"/>
      <c r="CFQ46" s="31"/>
      <c r="CFR46" s="31"/>
      <c r="CFS46" s="31"/>
      <c r="CFT46" s="31"/>
      <c r="CFU46" s="31"/>
      <c r="CFV46" s="31"/>
      <c r="CFW46" s="31"/>
      <c r="CFX46" s="31"/>
      <c r="CFY46" s="31"/>
      <c r="CFZ46" s="31"/>
      <c r="CGA46" s="31"/>
      <c r="CGB46" s="31"/>
      <c r="CGC46" s="31"/>
      <c r="CGD46" s="31"/>
      <c r="CGE46" s="31"/>
      <c r="CGF46" s="31"/>
      <c r="CGG46" s="31"/>
      <c r="CGH46" s="31"/>
      <c r="CGI46" s="31"/>
      <c r="CGJ46" s="31"/>
      <c r="CGK46" s="31"/>
      <c r="CGL46" s="31"/>
      <c r="CGM46" s="31"/>
      <c r="CGN46" s="31"/>
      <c r="CGO46" s="31"/>
      <c r="CGP46" s="31"/>
      <c r="CGQ46" s="31"/>
      <c r="CGR46" s="31"/>
      <c r="CGS46" s="31"/>
      <c r="CGT46" s="31"/>
      <c r="CGU46" s="31"/>
      <c r="CGV46" s="31"/>
      <c r="CGW46" s="31"/>
      <c r="CGX46" s="31"/>
      <c r="CGY46" s="31"/>
      <c r="CGZ46" s="31"/>
      <c r="CHA46" s="31"/>
      <c r="CHB46" s="31"/>
      <c r="CHC46" s="31"/>
      <c r="CHD46" s="31"/>
      <c r="CHE46" s="31"/>
      <c r="CHF46" s="31"/>
      <c r="CHG46" s="31"/>
      <c r="CHH46" s="31"/>
      <c r="CHI46" s="31"/>
      <c r="CHJ46" s="31"/>
      <c r="CHK46" s="31"/>
      <c r="CHL46" s="31"/>
      <c r="CHM46" s="31"/>
      <c r="CHN46" s="31"/>
      <c r="CHO46" s="31"/>
      <c r="CHP46" s="31"/>
      <c r="CHQ46" s="31"/>
      <c r="CHR46" s="31"/>
      <c r="CHS46" s="31"/>
      <c r="CHT46" s="31"/>
      <c r="CHU46" s="31"/>
      <c r="CHV46" s="31"/>
      <c r="CHW46" s="31"/>
      <c r="CHX46" s="31"/>
      <c r="CHY46" s="31"/>
      <c r="CHZ46" s="31"/>
      <c r="CIA46" s="31"/>
      <c r="CIB46" s="31"/>
      <c r="CIC46" s="31"/>
      <c r="CID46" s="31"/>
      <c r="CIE46" s="31"/>
      <c r="CIF46" s="31"/>
      <c r="CIG46" s="31"/>
      <c r="CIH46" s="31"/>
      <c r="CII46" s="31"/>
      <c r="CIJ46" s="31"/>
      <c r="CIK46" s="31"/>
      <c r="CIL46" s="31"/>
      <c r="CIM46" s="31"/>
      <c r="CIN46" s="31"/>
      <c r="CIO46" s="31"/>
      <c r="CIP46" s="31"/>
      <c r="CIQ46" s="31"/>
      <c r="CIR46" s="31"/>
      <c r="CIS46" s="31"/>
      <c r="CIT46" s="31"/>
      <c r="CIU46" s="31"/>
      <c r="CIV46" s="31"/>
      <c r="CIW46" s="31"/>
      <c r="CIX46" s="31"/>
      <c r="CIY46" s="31"/>
      <c r="CIZ46" s="31"/>
      <c r="CJA46" s="31"/>
      <c r="CJB46" s="31"/>
      <c r="CJC46" s="31"/>
      <c r="CJD46" s="31"/>
      <c r="CJE46" s="31"/>
      <c r="CJF46" s="31"/>
      <c r="CJG46" s="31"/>
      <c r="CJH46" s="31"/>
      <c r="CJI46" s="31"/>
      <c r="CJJ46" s="31"/>
      <c r="CJK46" s="31"/>
      <c r="CJL46" s="31"/>
      <c r="CJM46" s="31"/>
      <c r="CJN46" s="31"/>
      <c r="CJO46" s="31"/>
      <c r="CJP46" s="31"/>
      <c r="CJQ46" s="31"/>
      <c r="CJR46" s="31"/>
      <c r="CJS46" s="31"/>
      <c r="CJT46" s="31"/>
      <c r="CJU46" s="31"/>
      <c r="CJV46" s="31"/>
      <c r="CJW46" s="31"/>
      <c r="CJX46" s="31"/>
      <c r="CJY46" s="31"/>
      <c r="CJZ46" s="31"/>
      <c r="CKA46" s="31"/>
      <c r="CKB46" s="31"/>
      <c r="CKC46" s="31"/>
      <c r="CKD46" s="31"/>
      <c r="CKE46" s="31"/>
      <c r="CKF46" s="31"/>
      <c r="CKG46" s="31"/>
      <c r="CKH46" s="31"/>
      <c r="CKI46" s="31"/>
      <c r="CKJ46" s="31"/>
      <c r="CKK46" s="31"/>
      <c r="CKL46" s="31"/>
      <c r="CKM46" s="31"/>
      <c r="CKN46" s="31"/>
      <c r="CKO46" s="31"/>
      <c r="CKP46" s="31"/>
      <c r="CKQ46" s="31"/>
      <c r="CKR46" s="31"/>
      <c r="CKS46" s="31"/>
      <c r="CKT46" s="31"/>
      <c r="CKU46" s="31"/>
      <c r="CKV46" s="31"/>
      <c r="CKW46" s="31"/>
      <c r="CKX46" s="31"/>
      <c r="CKY46" s="31"/>
      <c r="CKZ46" s="31"/>
      <c r="CLA46" s="31"/>
      <c r="CLB46" s="31"/>
      <c r="CLC46" s="31"/>
      <c r="CLD46" s="31"/>
      <c r="CLE46" s="31"/>
      <c r="CLF46" s="31"/>
      <c r="CLG46" s="31"/>
      <c r="CLH46" s="31"/>
      <c r="CLI46" s="31"/>
      <c r="CLJ46" s="31"/>
      <c r="CLK46" s="31"/>
      <c r="CLL46" s="31"/>
      <c r="CLM46" s="31"/>
      <c r="CLN46" s="31"/>
      <c r="CLO46" s="31"/>
      <c r="CLP46" s="31"/>
      <c r="CLQ46" s="31"/>
      <c r="CLR46" s="31"/>
      <c r="CLS46" s="31"/>
      <c r="CLT46" s="31"/>
      <c r="CLU46" s="31"/>
      <c r="CLV46" s="31"/>
      <c r="CLW46" s="31"/>
      <c r="CLX46" s="31"/>
      <c r="CLY46" s="31"/>
      <c r="CLZ46" s="31"/>
      <c r="CMA46" s="31"/>
      <c r="CMB46" s="31"/>
      <c r="CMC46" s="31"/>
      <c r="CMD46" s="31"/>
      <c r="CME46" s="31"/>
      <c r="CMF46" s="31"/>
      <c r="CMG46" s="31"/>
      <c r="CMH46" s="31"/>
      <c r="CMI46" s="31"/>
      <c r="CMJ46" s="31"/>
      <c r="CMK46" s="31"/>
      <c r="CML46" s="31"/>
      <c r="CMM46" s="31"/>
      <c r="CMN46" s="31"/>
      <c r="CMO46" s="31"/>
      <c r="CMP46" s="31"/>
      <c r="CMQ46" s="31"/>
      <c r="CMR46" s="31"/>
      <c r="CMS46" s="31"/>
      <c r="CMT46" s="31"/>
      <c r="CMU46" s="31"/>
      <c r="CMV46" s="31"/>
      <c r="CMW46" s="31"/>
      <c r="CMX46" s="31"/>
      <c r="CMY46" s="31"/>
      <c r="CMZ46" s="31"/>
      <c r="CNA46" s="31"/>
      <c r="CNB46" s="31"/>
      <c r="CNC46" s="31"/>
      <c r="CND46" s="31"/>
      <c r="CNE46" s="31"/>
      <c r="CNF46" s="31"/>
      <c r="CNG46" s="31"/>
      <c r="CNH46" s="31"/>
      <c r="CNI46" s="31"/>
      <c r="CNJ46" s="31"/>
      <c r="CNK46" s="31"/>
      <c r="CNL46" s="31"/>
      <c r="CNM46" s="31"/>
      <c r="CNN46" s="31"/>
      <c r="CNO46" s="31"/>
      <c r="CNP46" s="31"/>
      <c r="CNQ46" s="31"/>
      <c r="CNR46" s="31"/>
      <c r="CNS46" s="31"/>
      <c r="CNT46" s="31"/>
      <c r="CNU46" s="31"/>
      <c r="CNV46" s="31"/>
      <c r="CNW46" s="31"/>
      <c r="CNX46" s="31"/>
      <c r="CNY46" s="31"/>
      <c r="CNZ46" s="31"/>
      <c r="COA46" s="31"/>
      <c r="COB46" s="31"/>
      <c r="COC46" s="31"/>
      <c r="COD46" s="31"/>
      <c r="COE46" s="31"/>
      <c r="COF46" s="31"/>
      <c r="COG46" s="31"/>
      <c r="COH46" s="31"/>
      <c r="COI46" s="31"/>
      <c r="COJ46" s="31"/>
      <c r="COK46" s="31"/>
      <c r="COL46" s="31"/>
      <c r="COM46" s="31"/>
      <c r="CON46" s="31"/>
      <c r="COO46" s="31"/>
      <c r="COP46" s="31"/>
      <c r="COQ46" s="31"/>
      <c r="COR46" s="31"/>
      <c r="COS46" s="31"/>
      <c r="COT46" s="31"/>
      <c r="COU46" s="31"/>
      <c r="COV46" s="31"/>
      <c r="COW46" s="31"/>
      <c r="COX46" s="31"/>
      <c r="COY46" s="31"/>
      <c r="COZ46" s="31"/>
      <c r="CPA46" s="31"/>
      <c r="CPB46" s="31"/>
      <c r="CPC46" s="31"/>
      <c r="CPD46" s="31"/>
      <c r="CPE46" s="31"/>
      <c r="CPF46" s="31"/>
      <c r="CPG46" s="31"/>
      <c r="CPH46" s="31"/>
      <c r="CPI46" s="31"/>
      <c r="CPJ46" s="31"/>
      <c r="CPK46" s="31"/>
      <c r="CPL46" s="31"/>
      <c r="CPM46" s="31"/>
      <c r="CPN46" s="31"/>
      <c r="CPO46" s="31"/>
      <c r="CPP46" s="31"/>
      <c r="CPQ46" s="31"/>
      <c r="CPR46" s="31"/>
      <c r="CPS46" s="31"/>
      <c r="CPT46" s="31"/>
      <c r="CPU46" s="31"/>
      <c r="CPV46" s="31"/>
      <c r="CPW46" s="31"/>
      <c r="CPX46" s="31"/>
      <c r="CPY46" s="31"/>
      <c r="CPZ46" s="31"/>
      <c r="CQA46" s="31"/>
      <c r="CQB46" s="31"/>
      <c r="CQC46" s="31"/>
      <c r="CQD46" s="31"/>
      <c r="CQE46" s="31"/>
      <c r="CQF46" s="31"/>
      <c r="CQG46" s="31"/>
      <c r="CQH46" s="31"/>
      <c r="CQI46" s="31"/>
      <c r="CQJ46" s="31"/>
      <c r="CQK46" s="31"/>
      <c r="CQL46" s="31"/>
      <c r="CQM46" s="31"/>
      <c r="CQN46" s="31"/>
      <c r="CQO46" s="31"/>
      <c r="CQP46" s="31"/>
      <c r="CQQ46" s="31"/>
      <c r="CQR46" s="31"/>
      <c r="CQS46" s="31"/>
      <c r="CQT46" s="31"/>
      <c r="CQU46" s="31"/>
      <c r="CQV46" s="31"/>
      <c r="CQW46" s="31"/>
      <c r="CQX46" s="31"/>
      <c r="CQY46" s="31"/>
      <c r="CQZ46" s="31"/>
      <c r="CRA46" s="31"/>
      <c r="CRB46" s="31"/>
      <c r="CRC46" s="31"/>
      <c r="CRD46" s="31"/>
      <c r="CRE46" s="31"/>
      <c r="CRF46" s="31"/>
      <c r="CRG46" s="31"/>
      <c r="CRH46" s="31"/>
      <c r="CRI46" s="31"/>
      <c r="CRJ46" s="31"/>
      <c r="CRK46" s="31"/>
      <c r="CRL46" s="31"/>
      <c r="CRM46" s="31"/>
      <c r="CRN46" s="31"/>
      <c r="CRO46" s="31"/>
      <c r="CRP46" s="31"/>
      <c r="CRQ46" s="31"/>
      <c r="CRR46" s="31"/>
      <c r="CRS46" s="31"/>
      <c r="CRT46" s="31"/>
      <c r="CRU46" s="31"/>
      <c r="CRV46" s="31"/>
      <c r="CRW46" s="31"/>
      <c r="CRX46" s="31"/>
      <c r="CRY46" s="31"/>
      <c r="CRZ46" s="31"/>
      <c r="CSA46" s="31"/>
      <c r="CSB46" s="31"/>
      <c r="CSC46" s="31"/>
      <c r="CSD46" s="31"/>
      <c r="CSE46" s="31"/>
      <c r="CSF46" s="31"/>
      <c r="CSG46" s="31"/>
      <c r="CSH46" s="31"/>
      <c r="CSI46" s="31"/>
      <c r="CSJ46" s="31"/>
      <c r="CSK46" s="31"/>
      <c r="CSL46" s="31"/>
      <c r="CSM46" s="31"/>
      <c r="CSN46" s="31"/>
      <c r="CSO46" s="31"/>
      <c r="CSP46" s="31"/>
      <c r="CSQ46" s="31"/>
      <c r="CSR46" s="31"/>
      <c r="CSS46" s="31"/>
      <c r="CST46" s="31"/>
      <c r="CSU46" s="31"/>
      <c r="CSV46" s="31"/>
      <c r="CSW46" s="31"/>
      <c r="CSX46" s="31"/>
      <c r="CSY46" s="31"/>
      <c r="CSZ46" s="31"/>
      <c r="CTA46" s="31"/>
      <c r="CTB46" s="31"/>
      <c r="CTC46" s="31"/>
      <c r="CTD46" s="31"/>
      <c r="CTE46" s="31"/>
      <c r="CTF46" s="31"/>
      <c r="CTG46" s="31"/>
      <c r="CTH46" s="31"/>
      <c r="CTI46" s="31"/>
      <c r="CTJ46" s="31"/>
      <c r="CTK46" s="31"/>
      <c r="CTL46" s="31"/>
      <c r="CTM46" s="31"/>
      <c r="CTN46" s="31"/>
      <c r="CTO46" s="31"/>
      <c r="CTP46" s="31"/>
      <c r="CTQ46" s="31"/>
      <c r="CTR46" s="31"/>
      <c r="CTS46" s="31"/>
      <c r="CTT46" s="31"/>
      <c r="CTU46" s="31"/>
      <c r="CTV46" s="31"/>
      <c r="CTW46" s="31"/>
      <c r="CTX46" s="31"/>
      <c r="CTY46" s="31"/>
      <c r="CTZ46" s="31"/>
      <c r="CUA46" s="31"/>
      <c r="CUB46" s="31"/>
      <c r="CUC46" s="31"/>
      <c r="CUD46" s="31"/>
      <c r="CUE46" s="31"/>
      <c r="CUF46" s="31"/>
      <c r="CUG46" s="31"/>
      <c r="CUH46" s="31"/>
      <c r="CUI46" s="31"/>
      <c r="CUJ46" s="31"/>
      <c r="CUK46" s="31"/>
      <c r="CUL46" s="31"/>
      <c r="CUM46" s="31"/>
      <c r="CUN46" s="31"/>
      <c r="CUO46" s="31"/>
      <c r="CUP46" s="31"/>
      <c r="CUQ46" s="31"/>
      <c r="CUR46" s="31"/>
      <c r="CUS46" s="31"/>
      <c r="CUT46" s="31"/>
      <c r="CUU46" s="31"/>
      <c r="CUV46" s="31"/>
      <c r="CUW46" s="31"/>
      <c r="CUX46" s="31"/>
      <c r="CUY46" s="31"/>
      <c r="CUZ46" s="31"/>
      <c r="CVA46" s="31"/>
      <c r="CVB46" s="31"/>
      <c r="CVC46" s="31"/>
      <c r="CVD46" s="31"/>
      <c r="CVE46" s="31"/>
      <c r="CVF46" s="31"/>
      <c r="CVG46" s="31"/>
      <c r="CVH46" s="31"/>
      <c r="CVI46" s="31"/>
      <c r="CVJ46" s="31"/>
      <c r="CVK46" s="31"/>
      <c r="CVL46" s="31"/>
      <c r="CVM46" s="31"/>
      <c r="CVN46" s="31"/>
      <c r="CVO46" s="31"/>
      <c r="CVP46" s="31"/>
      <c r="CVQ46" s="31"/>
      <c r="CVR46" s="31"/>
      <c r="CVS46" s="31"/>
      <c r="CVT46" s="31"/>
      <c r="CVU46" s="31"/>
      <c r="CVV46" s="31"/>
      <c r="CVW46" s="31"/>
      <c r="CVX46" s="31"/>
      <c r="CVY46" s="31"/>
      <c r="CVZ46" s="31"/>
      <c r="CWA46" s="31"/>
      <c r="CWB46" s="31"/>
      <c r="CWC46" s="31"/>
      <c r="CWD46" s="31"/>
      <c r="CWE46" s="31"/>
      <c r="CWF46" s="31"/>
      <c r="CWG46" s="31"/>
      <c r="CWH46" s="31"/>
      <c r="CWI46" s="31"/>
      <c r="CWJ46" s="31"/>
      <c r="CWK46" s="31"/>
      <c r="CWL46" s="31"/>
      <c r="CWM46" s="31"/>
      <c r="CWN46" s="31"/>
      <c r="CWO46" s="31"/>
      <c r="CWP46" s="31"/>
      <c r="CWQ46" s="31"/>
      <c r="CWR46" s="31"/>
      <c r="CWS46" s="31"/>
      <c r="CWT46" s="31"/>
      <c r="CWU46" s="31"/>
      <c r="CWV46" s="31"/>
      <c r="CWW46" s="31"/>
      <c r="CWX46" s="31"/>
      <c r="CWY46" s="31"/>
      <c r="CWZ46" s="31"/>
      <c r="CXA46" s="31"/>
      <c r="CXB46" s="31"/>
      <c r="CXC46" s="31"/>
      <c r="CXD46" s="31"/>
      <c r="CXE46" s="31"/>
      <c r="CXF46" s="31"/>
      <c r="CXG46" s="31"/>
      <c r="CXH46" s="31"/>
      <c r="CXI46" s="31"/>
      <c r="CXJ46" s="31"/>
      <c r="CXK46" s="31"/>
      <c r="CXL46" s="31"/>
      <c r="CXM46" s="31"/>
      <c r="CXN46" s="31"/>
      <c r="CXO46" s="31"/>
      <c r="CXP46" s="31"/>
      <c r="CXQ46" s="31"/>
      <c r="CXR46" s="31"/>
      <c r="CXS46" s="31"/>
      <c r="CXT46" s="31"/>
      <c r="CXU46" s="31"/>
      <c r="CXV46" s="31"/>
      <c r="CXW46" s="31"/>
      <c r="CXX46" s="31"/>
      <c r="CXY46" s="31"/>
      <c r="CXZ46" s="31"/>
      <c r="CYA46" s="31"/>
      <c r="CYB46" s="31"/>
      <c r="CYC46" s="31"/>
      <c r="CYD46" s="31"/>
      <c r="CYE46" s="31"/>
      <c r="CYF46" s="31"/>
      <c r="CYG46" s="31"/>
      <c r="CYH46" s="31"/>
      <c r="CYI46" s="31"/>
      <c r="CYJ46" s="31"/>
      <c r="CYK46" s="31"/>
      <c r="CYL46" s="31"/>
      <c r="CYM46" s="31"/>
      <c r="CYN46" s="31"/>
      <c r="CYO46" s="31"/>
      <c r="CYP46" s="31"/>
      <c r="CYQ46" s="31"/>
      <c r="CYR46" s="31"/>
      <c r="CYS46" s="31"/>
      <c r="CYT46" s="31"/>
      <c r="CYU46" s="31"/>
      <c r="CYV46" s="31"/>
      <c r="CYW46" s="31"/>
      <c r="CYX46" s="31"/>
      <c r="CYY46" s="31"/>
      <c r="CYZ46" s="31"/>
      <c r="CZA46" s="31"/>
      <c r="CZB46" s="31"/>
      <c r="CZC46" s="31"/>
      <c r="CZD46" s="31"/>
      <c r="CZE46" s="31"/>
      <c r="CZF46" s="31"/>
      <c r="CZG46" s="31"/>
      <c r="CZH46" s="31"/>
      <c r="CZI46" s="31"/>
      <c r="CZJ46" s="31"/>
      <c r="CZK46" s="31"/>
      <c r="CZL46" s="31"/>
      <c r="CZM46" s="31"/>
      <c r="CZN46" s="31"/>
      <c r="CZO46" s="31"/>
      <c r="CZP46" s="31"/>
      <c r="CZQ46" s="31"/>
      <c r="CZR46" s="31"/>
      <c r="CZS46" s="31"/>
      <c r="CZT46" s="31"/>
      <c r="CZU46" s="31"/>
      <c r="CZV46" s="31"/>
      <c r="CZW46" s="31"/>
      <c r="CZX46" s="31"/>
      <c r="CZY46" s="31"/>
      <c r="CZZ46" s="31"/>
      <c r="DAA46" s="31"/>
      <c r="DAB46" s="31"/>
      <c r="DAC46" s="31"/>
      <c r="DAD46" s="31"/>
      <c r="DAE46" s="31"/>
      <c r="DAF46" s="31"/>
      <c r="DAG46" s="31"/>
      <c r="DAH46" s="31"/>
      <c r="DAI46" s="31"/>
      <c r="DAJ46" s="31"/>
      <c r="DAK46" s="31"/>
      <c r="DAL46" s="31"/>
      <c r="DAM46" s="31"/>
      <c r="DAN46" s="31"/>
      <c r="DAO46" s="31"/>
      <c r="DAP46" s="31"/>
      <c r="DAQ46" s="31"/>
      <c r="DAR46" s="31"/>
      <c r="DAS46" s="31"/>
      <c r="DAT46" s="31"/>
      <c r="DAU46" s="31"/>
      <c r="DAV46" s="31"/>
      <c r="DAW46" s="31"/>
      <c r="DAX46" s="31"/>
      <c r="DAY46" s="31"/>
      <c r="DAZ46" s="31"/>
      <c r="DBA46" s="31"/>
      <c r="DBB46" s="31"/>
      <c r="DBC46" s="31"/>
      <c r="DBD46" s="31"/>
      <c r="DBE46" s="31"/>
      <c r="DBF46" s="31"/>
      <c r="DBG46" s="31"/>
      <c r="DBH46" s="31"/>
      <c r="DBI46" s="31"/>
      <c r="DBJ46" s="31"/>
      <c r="DBK46" s="31"/>
      <c r="DBL46" s="31"/>
      <c r="DBM46" s="31"/>
      <c r="DBN46" s="31"/>
      <c r="DBO46" s="31"/>
      <c r="DBP46" s="31"/>
      <c r="DBQ46" s="31"/>
      <c r="DBR46" s="31"/>
      <c r="DBS46" s="31"/>
      <c r="DBT46" s="31"/>
      <c r="DBU46" s="31"/>
      <c r="DBV46" s="31"/>
      <c r="DBW46" s="31"/>
      <c r="DBX46" s="31"/>
      <c r="DBY46" s="31"/>
      <c r="DBZ46" s="31"/>
      <c r="DCA46" s="31"/>
      <c r="DCB46" s="31"/>
      <c r="DCC46" s="31"/>
      <c r="DCD46" s="31"/>
      <c r="DCE46" s="31"/>
      <c r="DCF46" s="31"/>
      <c r="DCG46" s="31"/>
      <c r="DCH46" s="31"/>
      <c r="DCI46" s="31"/>
      <c r="DCJ46" s="31"/>
      <c r="DCK46" s="31"/>
      <c r="DCL46" s="31"/>
      <c r="DCM46" s="31"/>
      <c r="DCN46" s="31"/>
      <c r="DCO46" s="31"/>
      <c r="DCP46" s="31"/>
      <c r="DCQ46" s="31"/>
      <c r="DCR46" s="31"/>
      <c r="DCS46" s="31"/>
      <c r="DCT46" s="31"/>
      <c r="DCU46" s="31"/>
      <c r="DCV46" s="31"/>
      <c r="DCW46" s="31"/>
      <c r="DCX46" s="31"/>
      <c r="DCY46" s="31"/>
      <c r="DCZ46" s="31"/>
      <c r="DDA46" s="31"/>
      <c r="DDB46" s="31"/>
      <c r="DDC46" s="31"/>
      <c r="DDD46" s="31"/>
      <c r="DDE46" s="31"/>
      <c r="DDF46" s="31"/>
      <c r="DDG46" s="31"/>
      <c r="DDH46" s="31"/>
      <c r="DDI46" s="31"/>
      <c r="DDJ46" s="31"/>
      <c r="DDK46" s="31"/>
      <c r="DDL46" s="31"/>
      <c r="DDM46" s="31"/>
      <c r="DDN46" s="31"/>
      <c r="DDO46" s="31"/>
      <c r="DDP46" s="31"/>
      <c r="DDQ46" s="31"/>
      <c r="DDR46" s="31"/>
      <c r="DDS46" s="31"/>
      <c r="DDT46" s="31"/>
      <c r="DDU46" s="31"/>
      <c r="DDV46" s="31"/>
      <c r="DDW46" s="31"/>
      <c r="DDX46" s="31"/>
      <c r="DDY46" s="31"/>
      <c r="DDZ46" s="31"/>
      <c r="DEA46" s="31"/>
      <c r="DEB46" s="31"/>
      <c r="DEC46" s="31"/>
      <c r="DED46" s="31"/>
      <c r="DEE46" s="31"/>
      <c r="DEF46" s="31"/>
      <c r="DEG46" s="31"/>
      <c r="DEH46" s="31"/>
      <c r="DEI46" s="31"/>
      <c r="DEJ46" s="31"/>
      <c r="DEK46" s="31"/>
      <c r="DEL46" s="31"/>
      <c r="DEM46" s="31"/>
      <c r="DEN46" s="31"/>
      <c r="DEO46" s="31"/>
      <c r="DEP46" s="31"/>
      <c r="DEQ46" s="31"/>
      <c r="DER46" s="31"/>
      <c r="DES46" s="31"/>
      <c r="DET46" s="31"/>
      <c r="DEU46" s="31"/>
      <c r="DEV46" s="31"/>
      <c r="DEW46" s="31"/>
      <c r="DEX46" s="31"/>
      <c r="DEY46" s="31"/>
      <c r="DEZ46" s="31"/>
      <c r="DFA46" s="31"/>
      <c r="DFB46" s="31"/>
      <c r="DFC46" s="31"/>
      <c r="DFD46" s="31"/>
      <c r="DFE46" s="31"/>
      <c r="DFF46" s="31"/>
      <c r="DFG46" s="31"/>
      <c r="DFH46" s="31"/>
      <c r="DFI46" s="31"/>
      <c r="DFJ46" s="31"/>
      <c r="DFK46" s="31"/>
      <c r="DFL46" s="31"/>
      <c r="DFM46" s="31"/>
      <c r="DFN46" s="31"/>
      <c r="DFO46" s="31"/>
      <c r="DFP46" s="31"/>
      <c r="DFQ46" s="31"/>
      <c r="DFR46" s="31"/>
      <c r="DFS46" s="31"/>
      <c r="DFT46" s="31"/>
      <c r="DFU46" s="31"/>
      <c r="DFV46" s="31"/>
      <c r="DFW46" s="31"/>
      <c r="DFX46" s="31"/>
      <c r="DFY46" s="31"/>
      <c r="DFZ46" s="31"/>
      <c r="DGA46" s="31"/>
      <c r="DGB46" s="31"/>
      <c r="DGC46" s="31"/>
      <c r="DGD46" s="31"/>
      <c r="DGE46" s="31"/>
      <c r="DGF46" s="31"/>
      <c r="DGG46" s="31"/>
      <c r="DGH46" s="31"/>
      <c r="DGI46" s="31"/>
      <c r="DGJ46" s="31"/>
      <c r="DGK46" s="31"/>
      <c r="DGL46" s="31"/>
      <c r="DGM46" s="31"/>
      <c r="DGN46" s="31"/>
      <c r="DGO46" s="31"/>
      <c r="DGP46" s="31"/>
      <c r="DGQ46" s="31"/>
      <c r="DGR46" s="31"/>
      <c r="DGS46" s="31"/>
      <c r="DGT46" s="31"/>
      <c r="DGU46" s="31"/>
      <c r="DGV46" s="31"/>
      <c r="DGW46" s="31"/>
      <c r="DGX46" s="31"/>
      <c r="DGY46" s="31"/>
      <c r="DGZ46" s="31"/>
      <c r="DHA46" s="31"/>
      <c r="DHB46" s="31"/>
      <c r="DHC46" s="31"/>
      <c r="DHD46" s="31"/>
      <c r="DHE46" s="31"/>
      <c r="DHF46" s="31"/>
      <c r="DHG46" s="31"/>
      <c r="DHH46" s="31"/>
      <c r="DHI46" s="31"/>
      <c r="DHJ46" s="31"/>
      <c r="DHK46" s="31"/>
      <c r="DHL46" s="31"/>
      <c r="DHM46" s="31"/>
      <c r="DHN46" s="31"/>
      <c r="DHO46" s="31"/>
      <c r="DHP46" s="31"/>
      <c r="DHQ46" s="31"/>
      <c r="DHR46" s="31"/>
      <c r="DHS46" s="31"/>
      <c r="DHT46" s="31"/>
      <c r="DHU46" s="31"/>
      <c r="DHV46" s="31"/>
      <c r="DHW46" s="31"/>
      <c r="DHX46" s="31"/>
      <c r="DHY46" s="31"/>
      <c r="DHZ46" s="31"/>
      <c r="DIA46" s="31"/>
      <c r="DIB46" s="31"/>
      <c r="DIC46" s="31"/>
      <c r="DID46" s="31"/>
      <c r="DIE46" s="31"/>
      <c r="DIF46" s="31"/>
      <c r="DIG46" s="31"/>
      <c r="DIH46" s="31"/>
      <c r="DII46" s="31"/>
      <c r="DIJ46" s="31"/>
      <c r="DIK46" s="31"/>
      <c r="DIL46" s="31"/>
      <c r="DIM46" s="31"/>
      <c r="DIN46" s="31"/>
      <c r="DIO46" s="31"/>
      <c r="DIP46" s="31"/>
      <c r="DIQ46" s="31"/>
      <c r="DIR46" s="31"/>
      <c r="DIS46" s="31"/>
      <c r="DIT46" s="31"/>
      <c r="DIU46" s="31"/>
      <c r="DIV46" s="31"/>
      <c r="DIW46" s="31"/>
      <c r="DIX46" s="31"/>
      <c r="DIY46" s="31"/>
      <c r="DIZ46" s="31"/>
      <c r="DJA46" s="31"/>
      <c r="DJB46" s="31"/>
      <c r="DJC46" s="31"/>
      <c r="DJD46" s="31"/>
      <c r="DJE46" s="31"/>
      <c r="DJF46" s="31"/>
      <c r="DJG46" s="31"/>
      <c r="DJH46" s="31"/>
      <c r="DJI46" s="31"/>
      <c r="DJJ46" s="31"/>
      <c r="DJK46" s="31"/>
      <c r="DJL46" s="31"/>
      <c r="DJM46" s="31"/>
      <c r="DJN46" s="31"/>
      <c r="DJO46" s="31"/>
      <c r="DJP46" s="31"/>
      <c r="DJQ46" s="31"/>
      <c r="DJR46" s="31"/>
      <c r="DJS46" s="31"/>
      <c r="DJT46" s="31"/>
      <c r="DJU46" s="31"/>
      <c r="DJV46" s="31"/>
      <c r="DJW46" s="31"/>
      <c r="DJX46" s="31"/>
      <c r="DJY46" s="31"/>
      <c r="DJZ46" s="31"/>
      <c r="DKA46" s="31"/>
      <c r="DKB46" s="31"/>
      <c r="DKC46" s="31"/>
      <c r="DKD46" s="31"/>
      <c r="DKE46" s="31"/>
      <c r="DKF46" s="31"/>
      <c r="DKG46" s="31"/>
      <c r="DKH46" s="31"/>
      <c r="DKI46" s="31"/>
      <c r="DKJ46" s="31"/>
      <c r="DKK46" s="31"/>
      <c r="DKL46" s="31"/>
      <c r="DKM46" s="31"/>
      <c r="DKN46" s="31"/>
      <c r="DKO46" s="31"/>
      <c r="DKP46" s="31"/>
      <c r="DKQ46" s="31"/>
      <c r="DKR46" s="31"/>
      <c r="DKS46" s="31"/>
      <c r="DKT46" s="31"/>
      <c r="DKU46" s="31"/>
      <c r="DKV46" s="31"/>
      <c r="DKW46" s="31"/>
      <c r="DKX46" s="31"/>
      <c r="DKY46" s="31"/>
      <c r="DKZ46" s="31"/>
      <c r="DLA46" s="31"/>
      <c r="DLB46" s="31"/>
      <c r="DLC46" s="31"/>
      <c r="DLD46" s="31"/>
      <c r="DLE46" s="31"/>
      <c r="DLF46" s="31"/>
      <c r="DLG46" s="31"/>
      <c r="DLH46" s="31"/>
      <c r="DLI46" s="31"/>
      <c r="DLJ46" s="31"/>
      <c r="DLK46" s="31"/>
      <c r="DLL46" s="31"/>
      <c r="DLM46" s="31"/>
      <c r="DLN46" s="31"/>
      <c r="DLO46" s="31"/>
      <c r="DLP46" s="31"/>
      <c r="DLQ46" s="31"/>
      <c r="DLR46" s="31"/>
      <c r="DLS46" s="31"/>
      <c r="DLT46" s="31"/>
      <c r="DLU46" s="31"/>
      <c r="DLV46" s="31"/>
      <c r="DLW46" s="31"/>
      <c r="DLX46" s="31"/>
      <c r="DLY46" s="31"/>
      <c r="DLZ46" s="31"/>
      <c r="DMA46" s="31"/>
      <c r="DMB46" s="31"/>
      <c r="DMC46" s="31"/>
      <c r="DMD46" s="31"/>
      <c r="DME46" s="31"/>
      <c r="DMF46" s="31"/>
      <c r="DMG46" s="31"/>
      <c r="DMH46" s="31"/>
      <c r="DMI46" s="31"/>
      <c r="DMJ46" s="31"/>
      <c r="DMK46" s="31"/>
      <c r="DML46" s="31"/>
      <c r="DMM46" s="31"/>
      <c r="DMN46" s="31"/>
      <c r="DMO46" s="31"/>
      <c r="DMP46" s="31"/>
      <c r="DMQ46" s="31"/>
      <c r="DMR46" s="31"/>
      <c r="DMS46" s="31"/>
      <c r="DMT46" s="31"/>
      <c r="DMU46" s="31"/>
      <c r="DMV46" s="31"/>
      <c r="DMW46" s="31"/>
      <c r="DMX46" s="31"/>
      <c r="DMY46" s="31"/>
      <c r="DMZ46" s="31"/>
      <c r="DNA46" s="31"/>
      <c r="DNB46" s="31"/>
      <c r="DNC46" s="31"/>
      <c r="DND46" s="31"/>
      <c r="DNE46" s="31"/>
      <c r="DNF46" s="31"/>
      <c r="DNG46" s="31"/>
      <c r="DNH46" s="31"/>
      <c r="DNI46" s="31"/>
      <c r="DNJ46" s="31"/>
      <c r="DNK46" s="31"/>
      <c r="DNL46" s="31"/>
      <c r="DNM46" s="31"/>
      <c r="DNN46" s="31"/>
      <c r="DNO46" s="31"/>
      <c r="DNP46" s="31"/>
      <c r="DNQ46" s="31"/>
      <c r="DNR46" s="31"/>
      <c r="DNS46" s="31"/>
      <c r="DNT46" s="31"/>
      <c r="DNU46" s="31"/>
      <c r="DNV46" s="31"/>
      <c r="DNW46" s="31"/>
      <c r="DNX46" s="31"/>
      <c r="DNY46" s="31"/>
      <c r="DNZ46" s="31"/>
      <c r="DOA46" s="31"/>
      <c r="DOB46" s="31"/>
      <c r="DOC46" s="31"/>
      <c r="DOD46" s="31"/>
      <c r="DOE46" s="31"/>
      <c r="DOF46" s="31"/>
      <c r="DOG46" s="31"/>
      <c r="DOH46" s="31"/>
      <c r="DOI46" s="31"/>
      <c r="DOJ46" s="31"/>
      <c r="DOK46" s="31"/>
      <c r="DOL46" s="31"/>
      <c r="DOM46" s="31"/>
      <c r="DON46" s="31"/>
      <c r="DOO46" s="31"/>
      <c r="DOP46" s="31"/>
      <c r="DOQ46" s="31"/>
      <c r="DOR46" s="31"/>
      <c r="DOS46" s="31"/>
      <c r="DOT46" s="31"/>
      <c r="DOU46" s="31"/>
      <c r="DOV46" s="31"/>
      <c r="DOW46" s="31"/>
      <c r="DOX46" s="31"/>
      <c r="DOY46" s="31"/>
      <c r="DOZ46" s="31"/>
      <c r="DPA46" s="31"/>
      <c r="DPB46" s="31"/>
      <c r="DPC46" s="31"/>
      <c r="DPD46" s="31"/>
      <c r="DPE46" s="31"/>
      <c r="DPF46" s="31"/>
      <c r="DPG46" s="31"/>
      <c r="DPH46" s="31"/>
      <c r="DPI46" s="31"/>
      <c r="DPJ46" s="31"/>
      <c r="DPK46" s="31"/>
      <c r="DPL46" s="31"/>
      <c r="DPM46" s="31"/>
      <c r="DPN46" s="31"/>
      <c r="DPO46" s="31"/>
      <c r="DPP46" s="31"/>
      <c r="DPQ46" s="31"/>
      <c r="DPR46" s="31"/>
      <c r="DPS46" s="31"/>
      <c r="DPT46" s="31"/>
      <c r="DPU46" s="31"/>
      <c r="DPV46" s="31"/>
      <c r="DPW46" s="31"/>
      <c r="DPX46" s="31"/>
      <c r="DPY46" s="31"/>
      <c r="DPZ46" s="31"/>
      <c r="DQA46" s="31"/>
      <c r="DQB46" s="31"/>
      <c r="DQC46" s="31"/>
      <c r="DQD46" s="31"/>
      <c r="DQE46" s="31"/>
      <c r="DQF46" s="31"/>
      <c r="DQG46" s="31"/>
      <c r="DQH46" s="31"/>
      <c r="DQI46" s="31"/>
      <c r="DQJ46" s="31"/>
      <c r="DQK46" s="31"/>
      <c r="DQL46" s="31"/>
      <c r="DQM46" s="31"/>
      <c r="DQN46" s="31"/>
      <c r="DQO46" s="31"/>
      <c r="DQP46" s="31"/>
      <c r="DQQ46" s="31"/>
      <c r="DQR46" s="31"/>
      <c r="DQS46" s="31"/>
      <c r="DQT46" s="31"/>
      <c r="DQU46" s="31"/>
      <c r="DQV46" s="31"/>
      <c r="DQW46" s="31"/>
      <c r="DQX46" s="31"/>
      <c r="DQY46" s="31"/>
      <c r="DQZ46" s="31"/>
      <c r="DRA46" s="31"/>
      <c r="DRB46" s="31"/>
      <c r="DRC46" s="31"/>
      <c r="DRD46" s="31"/>
      <c r="DRE46" s="31"/>
      <c r="DRF46" s="31"/>
      <c r="DRG46" s="31"/>
      <c r="DRH46" s="31"/>
      <c r="DRI46" s="31"/>
      <c r="DRJ46" s="31"/>
      <c r="DRK46" s="31"/>
      <c r="DRL46" s="31"/>
      <c r="DRM46" s="31"/>
      <c r="DRN46" s="31"/>
      <c r="DRO46" s="31"/>
      <c r="DRP46" s="31"/>
      <c r="DRQ46" s="31"/>
      <c r="DRR46" s="31"/>
      <c r="DRS46" s="31"/>
      <c r="DRT46" s="31"/>
      <c r="DRU46" s="31"/>
      <c r="DRV46" s="31"/>
      <c r="DRW46" s="31"/>
      <c r="DRX46" s="31"/>
      <c r="DRY46" s="31"/>
      <c r="DRZ46" s="31"/>
      <c r="DSA46" s="31"/>
      <c r="DSB46" s="31"/>
      <c r="DSC46" s="31"/>
      <c r="DSD46" s="31"/>
      <c r="DSE46" s="31"/>
      <c r="DSF46" s="31"/>
      <c r="DSG46" s="31"/>
      <c r="DSH46" s="31"/>
      <c r="DSI46" s="31"/>
      <c r="DSJ46" s="31"/>
      <c r="DSK46" s="31"/>
      <c r="DSL46" s="31"/>
      <c r="DSM46" s="31"/>
      <c r="DSN46" s="31"/>
      <c r="DSO46" s="31"/>
      <c r="DSP46" s="31"/>
      <c r="DSQ46" s="31"/>
      <c r="DSR46" s="31"/>
      <c r="DSS46" s="31"/>
      <c r="DST46" s="31"/>
      <c r="DSU46" s="31"/>
      <c r="DSV46" s="31"/>
      <c r="DSW46" s="31"/>
      <c r="DSX46" s="31"/>
      <c r="DSY46" s="31"/>
      <c r="DSZ46" s="31"/>
      <c r="DTA46" s="31"/>
      <c r="DTB46" s="31"/>
      <c r="DTC46" s="31"/>
      <c r="DTD46" s="31"/>
      <c r="DTE46" s="31"/>
      <c r="DTF46" s="31"/>
      <c r="DTG46" s="31"/>
      <c r="DTH46" s="31"/>
      <c r="DTI46" s="31"/>
      <c r="DTJ46" s="31"/>
      <c r="DTK46" s="31"/>
      <c r="DTL46" s="31"/>
      <c r="DTM46" s="31"/>
      <c r="DTN46" s="31"/>
      <c r="DTO46" s="31"/>
      <c r="DTP46" s="31"/>
      <c r="DTQ46" s="31"/>
      <c r="DTR46" s="31"/>
      <c r="DTS46" s="31"/>
      <c r="DTT46" s="31"/>
      <c r="DTU46" s="31"/>
      <c r="DTV46" s="31"/>
      <c r="DTW46" s="31"/>
      <c r="DTX46" s="31"/>
      <c r="DTY46" s="31"/>
      <c r="DTZ46" s="31"/>
      <c r="DUA46" s="31"/>
      <c r="DUB46" s="31"/>
      <c r="DUC46" s="31"/>
      <c r="DUD46" s="31"/>
      <c r="DUE46" s="31"/>
      <c r="DUF46" s="31"/>
      <c r="DUG46" s="31"/>
      <c r="DUH46" s="31"/>
      <c r="DUI46" s="31"/>
      <c r="DUJ46" s="31"/>
      <c r="DUK46" s="31"/>
      <c r="DUL46" s="31"/>
      <c r="DUM46" s="31"/>
      <c r="DUN46" s="31"/>
      <c r="DUO46" s="31"/>
      <c r="DUP46" s="31"/>
      <c r="DUQ46" s="31"/>
      <c r="DUR46" s="31"/>
      <c r="DUS46" s="31"/>
      <c r="DUT46" s="31"/>
      <c r="DUU46" s="31"/>
      <c r="DUV46" s="31"/>
      <c r="DUW46" s="31"/>
      <c r="DUX46" s="31"/>
      <c r="DUY46" s="31"/>
      <c r="DUZ46" s="31"/>
      <c r="DVA46" s="31"/>
      <c r="DVB46" s="31"/>
      <c r="DVC46" s="31"/>
      <c r="DVD46" s="31"/>
      <c r="DVE46" s="31"/>
      <c r="DVF46" s="31"/>
      <c r="DVG46" s="31"/>
      <c r="DVH46" s="31"/>
      <c r="DVI46" s="31"/>
      <c r="DVJ46" s="31"/>
      <c r="DVK46" s="31"/>
      <c r="DVL46" s="31"/>
      <c r="DVM46" s="31"/>
      <c r="DVN46" s="31"/>
      <c r="DVO46" s="31"/>
      <c r="DVP46" s="31"/>
      <c r="DVQ46" s="31"/>
      <c r="DVR46" s="31"/>
      <c r="DVS46" s="31"/>
      <c r="DVT46" s="31"/>
      <c r="DVU46" s="31"/>
      <c r="DVV46" s="31"/>
      <c r="DVW46" s="31"/>
      <c r="DVX46" s="31"/>
      <c r="DVY46" s="31"/>
      <c r="DVZ46" s="31"/>
      <c r="DWA46" s="31"/>
      <c r="DWB46" s="31"/>
      <c r="DWC46" s="31"/>
      <c r="DWD46" s="31"/>
      <c r="DWE46" s="31"/>
      <c r="DWF46" s="31"/>
      <c r="DWG46" s="31"/>
      <c r="DWH46" s="31"/>
      <c r="DWI46" s="31"/>
      <c r="DWJ46" s="31"/>
      <c r="DWK46" s="31"/>
      <c r="DWL46" s="31"/>
      <c r="DWM46" s="31"/>
      <c r="DWN46" s="31"/>
      <c r="DWO46" s="31"/>
      <c r="DWP46" s="31"/>
      <c r="DWQ46" s="31"/>
      <c r="DWR46" s="31"/>
      <c r="DWS46" s="31"/>
      <c r="DWT46" s="31"/>
      <c r="DWU46" s="31"/>
      <c r="DWV46" s="31"/>
      <c r="DWW46" s="31"/>
      <c r="DWX46" s="31"/>
      <c r="DWY46" s="31"/>
      <c r="DWZ46" s="31"/>
      <c r="DXA46" s="31"/>
      <c r="DXB46" s="31"/>
      <c r="DXC46" s="31"/>
      <c r="DXD46" s="31"/>
      <c r="DXE46" s="31"/>
      <c r="DXF46" s="31"/>
      <c r="DXG46" s="31"/>
      <c r="DXH46" s="31"/>
      <c r="DXI46" s="31"/>
      <c r="DXJ46" s="31"/>
      <c r="DXK46" s="31"/>
      <c r="DXL46" s="31"/>
      <c r="DXM46" s="31"/>
      <c r="DXN46" s="31"/>
      <c r="DXO46" s="31"/>
      <c r="DXP46" s="31"/>
      <c r="DXQ46" s="31"/>
      <c r="DXR46" s="31"/>
      <c r="DXS46" s="31"/>
      <c r="DXT46" s="31"/>
      <c r="DXU46" s="31"/>
      <c r="DXV46" s="31"/>
      <c r="DXW46" s="31"/>
      <c r="DXX46" s="31"/>
      <c r="DXY46" s="31"/>
      <c r="DXZ46" s="31"/>
      <c r="DYA46" s="31"/>
      <c r="DYB46" s="31"/>
      <c r="DYC46" s="31"/>
      <c r="DYD46" s="31"/>
      <c r="DYE46" s="31"/>
      <c r="DYF46" s="31"/>
      <c r="DYG46" s="31"/>
      <c r="DYH46" s="31"/>
      <c r="DYI46" s="31"/>
      <c r="DYJ46" s="31"/>
      <c r="DYK46" s="31"/>
      <c r="DYL46" s="31"/>
      <c r="DYM46" s="31"/>
      <c r="DYN46" s="31"/>
      <c r="DYO46" s="31"/>
      <c r="DYP46" s="31"/>
      <c r="DYQ46" s="31"/>
      <c r="DYR46" s="31"/>
      <c r="DYS46" s="31"/>
      <c r="DYT46" s="31"/>
      <c r="DYU46" s="31"/>
      <c r="DYV46" s="31"/>
      <c r="DYW46" s="31"/>
      <c r="DYX46" s="31"/>
      <c r="DYY46" s="31"/>
      <c r="DYZ46" s="31"/>
      <c r="DZA46" s="31"/>
      <c r="DZB46" s="31"/>
      <c r="DZC46" s="31"/>
      <c r="DZD46" s="31"/>
      <c r="DZE46" s="31"/>
      <c r="DZF46" s="31"/>
      <c r="DZG46" s="31"/>
      <c r="DZH46" s="31"/>
      <c r="DZI46" s="31"/>
      <c r="DZJ46" s="31"/>
      <c r="DZK46" s="31"/>
      <c r="DZL46" s="31"/>
      <c r="DZM46" s="31"/>
      <c r="DZN46" s="31"/>
      <c r="DZO46" s="31"/>
      <c r="DZP46" s="31"/>
      <c r="DZQ46" s="31"/>
      <c r="DZR46" s="31"/>
      <c r="DZS46" s="31"/>
      <c r="DZT46" s="31"/>
      <c r="DZU46" s="31"/>
      <c r="DZV46" s="31"/>
      <c r="DZW46" s="31"/>
      <c r="DZX46" s="31"/>
      <c r="DZY46" s="31"/>
      <c r="DZZ46" s="31"/>
      <c r="EAA46" s="31"/>
      <c r="EAB46" s="31"/>
      <c r="EAC46" s="31"/>
      <c r="EAD46" s="31"/>
      <c r="EAE46" s="31"/>
      <c r="EAF46" s="31"/>
      <c r="EAG46" s="31"/>
      <c r="EAH46" s="31"/>
      <c r="EAI46" s="31"/>
      <c r="EAJ46" s="31"/>
      <c r="EAK46" s="31"/>
      <c r="EAL46" s="31"/>
      <c r="EAM46" s="31"/>
      <c r="EAN46" s="31"/>
      <c r="EAO46" s="31"/>
      <c r="EAP46" s="31"/>
      <c r="EAQ46" s="31"/>
      <c r="EAR46" s="31"/>
      <c r="EAS46" s="31"/>
      <c r="EAT46" s="31"/>
      <c r="EAU46" s="31"/>
      <c r="EAV46" s="31"/>
      <c r="EAW46" s="31"/>
      <c r="EAX46" s="31"/>
      <c r="EAY46" s="31"/>
      <c r="EAZ46" s="31"/>
      <c r="EBA46" s="31"/>
      <c r="EBB46" s="31"/>
      <c r="EBC46" s="31"/>
      <c r="EBD46" s="31"/>
      <c r="EBE46" s="31"/>
      <c r="EBF46" s="31"/>
      <c r="EBG46" s="31"/>
      <c r="EBH46" s="31"/>
      <c r="EBI46" s="31"/>
      <c r="EBJ46" s="31"/>
      <c r="EBK46" s="31"/>
      <c r="EBL46" s="31"/>
      <c r="EBM46" s="31"/>
      <c r="EBN46" s="31"/>
      <c r="EBO46" s="31"/>
      <c r="EBP46" s="31"/>
      <c r="EBQ46" s="31"/>
      <c r="EBR46" s="31"/>
      <c r="EBS46" s="31"/>
      <c r="EBT46" s="31"/>
      <c r="EBU46" s="31"/>
      <c r="EBV46" s="31"/>
      <c r="EBW46" s="31"/>
      <c r="EBX46" s="31"/>
      <c r="EBY46" s="31"/>
      <c r="EBZ46" s="31"/>
      <c r="ECA46" s="31"/>
      <c r="ECB46" s="31"/>
      <c r="ECC46" s="31"/>
      <c r="ECD46" s="31"/>
      <c r="ECE46" s="31"/>
      <c r="ECF46" s="31"/>
      <c r="ECG46" s="31"/>
      <c r="ECH46" s="31"/>
      <c r="ECI46" s="31"/>
      <c r="ECJ46" s="31"/>
      <c r="ECK46" s="31"/>
      <c r="ECL46" s="31"/>
      <c r="ECM46" s="31"/>
      <c r="ECN46" s="31"/>
      <c r="ECO46" s="31"/>
      <c r="ECP46" s="31"/>
      <c r="ECQ46" s="31"/>
      <c r="ECR46" s="31"/>
      <c r="ECS46" s="31"/>
      <c r="ECT46" s="31"/>
      <c r="ECU46" s="31"/>
      <c r="ECV46" s="31"/>
      <c r="ECW46" s="31"/>
      <c r="ECX46" s="31"/>
      <c r="ECY46" s="31"/>
      <c r="ECZ46" s="31"/>
      <c r="EDA46" s="31"/>
      <c r="EDB46" s="31"/>
      <c r="EDC46" s="31"/>
      <c r="EDD46" s="31"/>
      <c r="EDE46" s="31"/>
      <c r="EDF46" s="31"/>
      <c r="EDG46" s="31"/>
      <c r="EDH46" s="31"/>
      <c r="EDI46" s="31"/>
      <c r="EDJ46" s="31"/>
      <c r="EDK46" s="31"/>
      <c r="EDL46" s="31"/>
      <c r="EDM46" s="31"/>
      <c r="EDN46" s="31"/>
      <c r="EDO46" s="31"/>
      <c r="EDP46" s="31"/>
      <c r="EDQ46" s="31"/>
      <c r="EDR46" s="31"/>
      <c r="EDS46" s="31"/>
      <c r="EDT46" s="31"/>
      <c r="EDU46" s="31"/>
      <c r="EDV46" s="31"/>
      <c r="EDW46" s="31"/>
      <c r="EDX46" s="31"/>
      <c r="EDY46" s="31"/>
      <c r="EDZ46" s="31"/>
      <c r="EEA46" s="31"/>
      <c r="EEB46" s="31"/>
      <c r="EEC46" s="31"/>
      <c r="EED46" s="31"/>
      <c r="EEE46" s="31"/>
      <c r="EEF46" s="31"/>
      <c r="EEG46" s="31"/>
      <c r="EEH46" s="31"/>
      <c r="EEI46" s="31"/>
      <c r="EEJ46" s="31"/>
      <c r="EEK46" s="31"/>
      <c r="EEL46" s="31"/>
      <c r="EEM46" s="31"/>
      <c r="EEN46" s="31"/>
      <c r="EEO46" s="31"/>
      <c r="EEP46" s="31"/>
      <c r="EEQ46" s="31"/>
      <c r="EER46" s="31"/>
      <c r="EES46" s="31"/>
      <c r="EET46" s="31"/>
      <c r="EEU46" s="31"/>
      <c r="EEV46" s="31"/>
      <c r="EEW46" s="31"/>
      <c r="EEX46" s="31"/>
      <c r="EEY46" s="31"/>
      <c r="EEZ46" s="31"/>
      <c r="EFA46" s="31"/>
      <c r="EFB46" s="31"/>
      <c r="EFC46" s="31"/>
      <c r="EFD46" s="31"/>
      <c r="EFE46" s="31"/>
      <c r="EFF46" s="31"/>
      <c r="EFG46" s="31"/>
      <c r="EFH46" s="31"/>
      <c r="EFI46" s="31"/>
      <c r="EFJ46" s="31"/>
      <c r="EFK46" s="31"/>
      <c r="EFL46" s="31"/>
      <c r="EFM46" s="31"/>
      <c r="EFN46" s="31"/>
      <c r="EFO46" s="31"/>
      <c r="EFP46" s="31"/>
      <c r="EFQ46" s="31"/>
      <c r="EFR46" s="31"/>
      <c r="EFS46" s="31"/>
      <c r="EFT46" s="31"/>
      <c r="EFU46" s="31"/>
      <c r="EFV46" s="31"/>
      <c r="EFW46" s="31"/>
      <c r="EFX46" s="31"/>
      <c r="EFY46" s="31"/>
      <c r="EFZ46" s="31"/>
      <c r="EGA46" s="31"/>
      <c r="EGB46" s="31"/>
      <c r="EGC46" s="31"/>
      <c r="EGD46" s="31"/>
      <c r="EGE46" s="31"/>
      <c r="EGF46" s="31"/>
      <c r="EGG46" s="31"/>
      <c r="EGH46" s="31"/>
      <c r="EGI46" s="31"/>
      <c r="EGJ46" s="31"/>
      <c r="EGK46" s="31"/>
      <c r="EGL46" s="31"/>
      <c r="EGM46" s="31"/>
      <c r="EGN46" s="31"/>
      <c r="EGO46" s="31"/>
      <c r="EGP46" s="31"/>
      <c r="EGQ46" s="31"/>
      <c r="EGR46" s="31"/>
      <c r="EGS46" s="31"/>
      <c r="EGT46" s="31"/>
      <c r="EGU46" s="31"/>
      <c r="EGV46" s="31"/>
      <c r="EGW46" s="31"/>
      <c r="EGX46" s="31"/>
      <c r="EGY46" s="31"/>
      <c r="EGZ46" s="31"/>
      <c r="EHA46" s="31"/>
      <c r="EHB46" s="31"/>
      <c r="EHC46" s="31"/>
      <c r="EHD46" s="31"/>
      <c r="EHE46" s="31"/>
      <c r="EHF46" s="31"/>
      <c r="EHG46" s="31"/>
      <c r="EHH46" s="31"/>
      <c r="EHI46" s="31"/>
      <c r="EHJ46" s="31"/>
      <c r="EHK46" s="31"/>
      <c r="EHL46" s="31"/>
      <c r="EHM46" s="31"/>
      <c r="EHN46" s="31"/>
      <c r="EHO46" s="31"/>
      <c r="EHP46" s="31"/>
      <c r="EHQ46" s="31"/>
      <c r="EHR46" s="31"/>
      <c r="EHS46" s="31"/>
      <c r="EHT46" s="31"/>
      <c r="EHU46" s="31"/>
      <c r="EHV46" s="31"/>
      <c r="EHW46" s="31"/>
      <c r="EHX46" s="31"/>
      <c r="EHY46" s="31"/>
      <c r="EHZ46" s="31"/>
      <c r="EIA46" s="31"/>
      <c r="EIB46" s="31"/>
      <c r="EIC46" s="31"/>
      <c r="EID46" s="31"/>
      <c r="EIE46" s="31"/>
      <c r="EIF46" s="31"/>
      <c r="EIG46" s="31"/>
      <c r="EIH46" s="31"/>
      <c r="EII46" s="31"/>
      <c r="EIJ46" s="31"/>
      <c r="EIK46" s="31"/>
      <c r="EIL46" s="31"/>
      <c r="EIM46" s="31"/>
      <c r="EIN46" s="31"/>
      <c r="EIO46" s="31"/>
      <c r="EIP46" s="31"/>
      <c r="EIQ46" s="31"/>
      <c r="EIR46" s="31"/>
      <c r="EIS46" s="31"/>
      <c r="EIT46" s="31"/>
      <c r="EIU46" s="31"/>
      <c r="EIV46" s="31"/>
      <c r="EIW46" s="31"/>
      <c r="EIX46" s="31"/>
      <c r="EIY46" s="31"/>
      <c r="EIZ46" s="31"/>
      <c r="EJA46" s="31"/>
      <c r="EJB46" s="31"/>
      <c r="EJC46" s="31"/>
      <c r="EJD46" s="31"/>
      <c r="EJE46" s="31"/>
      <c r="EJF46" s="31"/>
      <c r="EJG46" s="31"/>
      <c r="EJH46" s="31"/>
      <c r="EJI46" s="31"/>
      <c r="EJJ46" s="31"/>
      <c r="EJK46" s="31"/>
      <c r="EJL46" s="31"/>
      <c r="EJM46" s="31"/>
      <c r="EJN46" s="31"/>
      <c r="EJO46" s="31"/>
      <c r="EJP46" s="31"/>
      <c r="EJQ46" s="31"/>
      <c r="EJR46" s="31"/>
      <c r="EJS46" s="31"/>
      <c r="EJT46" s="31"/>
      <c r="EJU46" s="31"/>
      <c r="EJV46" s="31"/>
      <c r="EJW46" s="31"/>
      <c r="EJX46" s="31"/>
      <c r="EJY46" s="31"/>
      <c r="EJZ46" s="31"/>
      <c r="EKA46" s="31"/>
      <c r="EKB46" s="31"/>
      <c r="EKC46" s="31"/>
      <c r="EKD46" s="31"/>
      <c r="EKE46" s="31"/>
      <c r="EKF46" s="31"/>
      <c r="EKG46" s="31"/>
      <c r="EKH46" s="31"/>
      <c r="EKI46" s="31"/>
      <c r="EKJ46" s="31"/>
      <c r="EKK46" s="31"/>
      <c r="EKL46" s="31"/>
      <c r="EKM46" s="31"/>
      <c r="EKN46" s="31"/>
      <c r="EKO46" s="31"/>
      <c r="EKP46" s="31"/>
      <c r="EKQ46" s="31"/>
      <c r="EKR46" s="31"/>
      <c r="EKS46" s="31"/>
      <c r="EKT46" s="31"/>
      <c r="EKU46" s="31"/>
      <c r="EKV46" s="31"/>
      <c r="EKW46" s="31"/>
      <c r="EKX46" s="31"/>
      <c r="EKY46" s="31"/>
      <c r="EKZ46" s="31"/>
      <c r="ELA46" s="31"/>
      <c r="ELB46" s="31"/>
      <c r="ELC46" s="31"/>
      <c r="ELD46" s="31"/>
      <c r="ELE46" s="31"/>
      <c r="ELF46" s="31"/>
      <c r="ELG46" s="31"/>
      <c r="ELH46" s="31"/>
      <c r="ELI46" s="31"/>
      <c r="ELJ46" s="31"/>
      <c r="ELK46" s="31"/>
      <c r="ELL46" s="31"/>
      <c r="ELM46" s="31"/>
      <c r="ELN46" s="31"/>
      <c r="ELO46" s="31"/>
      <c r="ELP46" s="31"/>
      <c r="ELQ46" s="31"/>
      <c r="ELR46" s="31"/>
      <c r="ELS46" s="31"/>
      <c r="ELT46" s="31"/>
      <c r="ELU46" s="31"/>
      <c r="ELV46" s="31"/>
      <c r="ELW46" s="31"/>
      <c r="ELX46" s="31"/>
      <c r="ELY46" s="31"/>
      <c r="ELZ46" s="31"/>
      <c r="EMA46" s="31"/>
      <c r="EMB46" s="31"/>
      <c r="EMC46" s="31"/>
      <c r="EMD46" s="31"/>
      <c r="EME46" s="31"/>
      <c r="EMF46" s="31"/>
      <c r="EMG46" s="31"/>
      <c r="EMH46" s="31"/>
      <c r="EMI46" s="31"/>
      <c r="EMJ46" s="31"/>
      <c r="EMK46" s="31"/>
      <c r="EML46" s="31"/>
      <c r="EMM46" s="31"/>
      <c r="EMN46" s="31"/>
      <c r="EMO46" s="31"/>
      <c r="EMP46" s="31"/>
      <c r="EMQ46" s="31"/>
      <c r="EMR46" s="31"/>
      <c r="EMS46" s="31"/>
      <c r="EMT46" s="31"/>
      <c r="EMU46" s="31"/>
      <c r="EMV46" s="31"/>
      <c r="EMW46" s="31"/>
      <c r="EMX46" s="31"/>
      <c r="EMY46" s="31"/>
      <c r="EMZ46" s="31"/>
      <c r="ENA46" s="31"/>
      <c r="ENB46" s="31"/>
      <c r="ENC46" s="31"/>
      <c r="END46" s="31"/>
      <c r="ENE46" s="31"/>
      <c r="ENF46" s="31"/>
      <c r="ENG46" s="31"/>
      <c r="ENH46" s="31"/>
      <c r="ENI46" s="31"/>
      <c r="ENJ46" s="31"/>
      <c r="ENK46" s="31"/>
      <c r="ENL46" s="31"/>
      <c r="ENM46" s="31"/>
      <c r="ENN46" s="31"/>
      <c r="ENO46" s="31"/>
      <c r="ENP46" s="31"/>
      <c r="ENQ46" s="31"/>
      <c r="ENR46" s="31"/>
      <c r="ENS46" s="31"/>
      <c r="ENT46" s="31"/>
      <c r="ENU46" s="31"/>
      <c r="ENV46" s="31"/>
      <c r="ENW46" s="31"/>
      <c r="ENX46" s="31"/>
      <c r="ENY46" s="31"/>
      <c r="ENZ46" s="31"/>
      <c r="EOA46" s="31"/>
      <c r="EOB46" s="31"/>
      <c r="EOC46" s="31"/>
      <c r="EOD46" s="31"/>
      <c r="EOE46" s="31"/>
      <c r="EOF46" s="31"/>
      <c r="EOG46" s="31"/>
      <c r="EOH46" s="31"/>
      <c r="EOI46" s="31"/>
      <c r="EOJ46" s="31"/>
      <c r="EOK46" s="31"/>
      <c r="EOL46" s="31"/>
      <c r="EOM46" s="31"/>
      <c r="EON46" s="31"/>
      <c r="EOO46" s="31"/>
      <c r="EOP46" s="31"/>
      <c r="EOQ46" s="31"/>
      <c r="EOR46" s="31"/>
      <c r="EOS46" s="31"/>
      <c r="EOT46" s="31"/>
      <c r="EOU46" s="31"/>
      <c r="EOV46" s="31"/>
      <c r="EOW46" s="31"/>
      <c r="EOX46" s="31"/>
      <c r="EOY46" s="31"/>
      <c r="EOZ46" s="31"/>
      <c r="EPA46" s="31"/>
      <c r="EPB46" s="31"/>
      <c r="EPC46" s="31"/>
      <c r="EPD46" s="31"/>
      <c r="EPE46" s="31"/>
      <c r="EPF46" s="31"/>
      <c r="EPG46" s="31"/>
      <c r="EPH46" s="31"/>
      <c r="EPI46" s="31"/>
      <c r="EPJ46" s="31"/>
      <c r="EPK46" s="31"/>
      <c r="EPL46" s="31"/>
      <c r="EPM46" s="31"/>
      <c r="EPN46" s="31"/>
      <c r="EPO46" s="31"/>
      <c r="EPP46" s="31"/>
      <c r="EPQ46" s="31"/>
      <c r="EPR46" s="31"/>
      <c r="EPS46" s="31"/>
      <c r="EPT46" s="31"/>
      <c r="EPU46" s="31"/>
      <c r="EPV46" s="31"/>
      <c r="EPW46" s="31"/>
      <c r="EPX46" s="31"/>
      <c r="EPY46" s="31"/>
      <c r="EPZ46" s="31"/>
      <c r="EQA46" s="31"/>
      <c r="EQB46" s="31"/>
      <c r="EQC46" s="31"/>
      <c r="EQD46" s="31"/>
      <c r="EQE46" s="31"/>
      <c r="EQF46" s="31"/>
      <c r="EQG46" s="31"/>
      <c r="EQH46" s="31"/>
      <c r="EQI46" s="31"/>
      <c r="EQJ46" s="31"/>
      <c r="EQK46" s="31"/>
      <c r="EQL46" s="31"/>
      <c r="EQM46" s="31"/>
      <c r="EQN46" s="31"/>
      <c r="EQO46" s="31"/>
      <c r="EQP46" s="31"/>
      <c r="EQQ46" s="31"/>
      <c r="EQR46" s="31"/>
      <c r="EQS46" s="31"/>
      <c r="EQT46" s="31"/>
      <c r="EQU46" s="31"/>
      <c r="EQV46" s="31"/>
      <c r="EQW46" s="31"/>
      <c r="EQX46" s="31"/>
      <c r="EQY46" s="31"/>
      <c r="EQZ46" s="31"/>
      <c r="ERA46" s="31"/>
      <c r="ERB46" s="31"/>
      <c r="ERC46" s="31"/>
      <c r="ERD46" s="31"/>
      <c r="ERE46" s="31"/>
      <c r="ERF46" s="31"/>
      <c r="ERG46" s="31"/>
      <c r="ERH46" s="31"/>
      <c r="ERI46" s="31"/>
      <c r="ERJ46" s="31"/>
      <c r="ERK46" s="31"/>
      <c r="ERL46" s="31"/>
      <c r="ERM46" s="31"/>
      <c r="ERN46" s="31"/>
      <c r="ERO46" s="31"/>
      <c r="ERP46" s="31"/>
      <c r="ERQ46" s="31"/>
      <c r="ERR46" s="31"/>
      <c r="ERS46" s="31"/>
      <c r="ERT46" s="31"/>
      <c r="ERU46" s="31"/>
      <c r="ERV46" s="31"/>
      <c r="ERW46" s="31"/>
      <c r="ERX46" s="31"/>
      <c r="ERY46" s="31"/>
      <c r="ERZ46" s="31"/>
      <c r="ESA46" s="31"/>
      <c r="ESB46" s="31"/>
      <c r="ESC46" s="31"/>
      <c r="ESD46" s="31"/>
      <c r="ESE46" s="31"/>
      <c r="ESF46" s="31"/>
      <c r="ESG46" s="31"/>
      <c r="ESH46" s="31"/>
      <c r="ESI46" s="31"/>
      <c r="ESJ46" s="31"/>
      <c r="ESK46" s="31"/>
      <c r="ESL46" s="31"/>
      <c r="ESM46" s="31"/>
      <c r="ESN46" s="31"/>
      <c r="ESO46" s="31"/>
      <c r="ESP46" s="31"/>
      <c r="ESQ46" s="31"/>
      <c r="ESR46" s="31"/>
      <c r="ESS46" s="31"/>
      <c r="EST46" s="31"/>
      <c r="ESU46" s="31"/>
      <c r="ESV46" s="31"/>
      <c r="ESW46" s="31"/>
      <c r="ESX46" s="31"/>
      <c r="ESY46" s="31"/>
      <c r="ESZ46" s="31"/>
      <c r="ETA46" s="31"/>
      <c r="ETB46" s="31"/>
      <c r="ETC46" s="31"/>
      <c r="ETD46" s="31"/>
      <c r="ETE46" s="31"/>
      <c r="ETF46" s="31"/>
      <c r="ETG46" s="31"/>
      <c r="ETH46" s="31"/>
      <c r="ETI46" s="31"/>
      <c r="ETJ46" s="31"/>
      <c r="ETK46" s="31"/>
      <c r="ETL46" s="31"/>
      <c r="ETM46" s="31"/>
      <c r="ETN46" s="31"/>
      <c r="ETO46" s="31"/>
      <c r="ETP46" s="31"/>
      <c r="ETQ46" s="31"/>
      <c r="ETR46" s="31"/>
      <c r="ETS46" s="31"/>
      <c r="ETT46" s="31"/>
      <c r="ETU46" s="31"/>
      <c r="ETV46" s="31"/>
      <c r="ETW46" s="31"/>
      <c r="ETX46" s="31"/>
      <c r="ETY46" s="31"/>
      <c r="ETZ46" s="31"/>
      <c r="EUA46" s="31"/>
      <c r="EUB46" s="31"/>
      <c r="EUC46" s="31"/>
      <c r="EUD46" s="31"/>
      <c r="EUE46" s="31"/>
      <c r="EUF46" s="31"/>
      <c r="EUG46" s="31"/>
      <c r="EUH46" s="31"/>
      <c r="EUI46" s="31"/>
      <c r="EUJ46" s="31"/>
      <c r="EUK46" s="31"/>
      <c r="EUL46" s="31"/>
      <c r="EUM46" s="31"/>
      <c r="EUN46" s="31"/>
      <c r="EUO46" s="31"/>
      <c r="EUP46" s="31"/>
      <c r="EUQ46" s="31"/>
      <c r="EUR46" s="31"/>
      <c r="EUS46" s="31"/>
      <c r="EUT46" s="31"/>
      <c r="EUU46" s="31"/>
      <c r="EUV46" s="31"/>
      <c r="EUW46" s="31"/>
      <c r="EUX46" s="31"/>
      <c r="EUY46" s="31"/>
      <c r="EUZ46" s="31"/>
      <c r="EVA46" s="31"/>
      <c r="EVB46" s="31"/>
      <c r="EVC46" s="31"/>
      <c r="EVD46" s="31"/>
      <c r="EVE46" s="31"/>
      <c r="EVF46" s="31"/>
      <c r="EVG46" s="31"/>
      <c r="EVH46" s="31"/>
      <c r="EVI46" s="31"/>
      <c r="EVJ46" s="31"/>
      <c r="EVK46" s="31"/>
      <c r="EVL46" s="31"/>
      <c r="EVM46" s="31"/>
      <c r="EVN46" s="31"/>
      <c r="EVO46" s="31"/>
      <c r="EVP46" s="31"/>
      <c r="EVQ46" s="31"/>
      <c r="EVR46" s="31"/>
      <c r="EVS46" s="31"/>
      <c r="EVT46" s="31"/>
      <c r="EVU46" s="31"/>
      <c r="EVV46" s="31"/>
      <c r="EVW46" s="31"/>
      <c r="EVX46" s="31"/>
      <c r="EVY46" s="31"/>
      <c r="EVZ46" s="31"/>
      <c r="EWA46" s="31"/>
      <c r="EWB46" s="31"/>
      <c r="EWC46" s="31"/>
      <c r="EWD46" s="31"/>
      <c r="EWE46" s="31"/>
      <c r="EWF46" s="31"/>
      <c r="EWG46" s="31"/>
      <c r="EWH46" s="31"/>
      <c r="EWI46" s="31"/>
      <c r="EWJ46" s="31"/>
      <c r="EWK46" s="31"/>
      <c r="EWL46" s="31"/>
      <c r="EWM46" s="31"/>
      <c r="EWN46" s="31"/>
      <c r="EWO46" s="31"/>
      <c r="EWP46" s="31"/>
      <c r="EWQ46" s="31"/>
      <c r="EWR46" s="31"/>
      <c r="EWS46" s="31"/>
      <c r="EWT46" s="31"/>
      <c r="EWU46" s="31"/>
      <c r="EWV46" s="31"/>
      <c r="EWW46" s="31"/>
      <c r="EWX46" s="31"/>
      <c r="EWY46" s="31"/>
      <c r="EWZ46" s="31"/>
      <c r="EXA46" s="31"/>
      <c r="EXB46" s="31"/>
      <c r="EXC46" s="31"/>
      <c r="EXD46" s="31"/>
      <c r="EXE46" s="31"/>
      <c r="EXF46" s="31"/>
      <c r="EXG46" s="31"/>
      <c r="EXH46" s="31"/>
      <c r="EXI46" s="31"/>
      <c r="EXJ46" s="31"/>
      <c r="EXK46" s="31"/>
      <c r="EXL46" s="31"/>
      <c r="EXM46" s="31"/>
      <c r="EXN46" s="31"/>
      <c r="EXO46" s="31"/>
      <c r="EXP46" s="31"/>
      <c r="EXQ46" s="31"/>
      <c r="EXR46" s="31"/>
      <c r="EXS46" s="31"/>
      <c r="EXT46" s="31"/>
      <c r="EXU46" s="31"/>
      <c r="EXV46" s="31"/>
      <c r="EXW46" s="31"/>
      <c r="EXX46" s="31"/>
      <c r="EXY46" s="31"/>
      <c r="EXZ46" s="31"/>
      <c r="EYA46" s="31"/>
      <c r="EYB46" s="31"/>
      <c r="EYC46" s="31"/>
      <c r="EYD46" s="31"/>
      <c r="EYE46" s="31"/>
      <c r="EYF46" s="31"/>
      <c r="EYG46" s="31"/>
      <c r="EYH46" s="31"/>
      <c r="EYI46" s="31"/>
      <c r="EYJ46" s="31"/>
      <c r="EYK46" s="31"/>
      <c r="EYL46" s="31"/>
      <c r="EYM46" s="31"/>
      <c r="EYN46" s="31"/>
      <c r="EYO46" s="31"/>
      <c r="EYP46" s="31"/>
      <c r="EYQ46" s="31"/>
      <c r="EYR46" s="31"/>
      <c r="EYS46" s="31"/>
      <c r="EYT46" s="31"/>
      <c r="EYU46" s="31"/>
      <c r="EYV46" s="31"/>
      <c r="EYW46" s="31"/>
      <c r="EYX46" s="31"/>
      <c r="EYY46" s="31"/>
      <c r="EYZ46" s="31"/>
      <c r="EZA46" s="31"/>
      <c r="EZB46" s="31"/>
      <c r="EZC46" s="31"/>
      <c r="EZD46" s="31"/>
      <c r="EZE46" s="31"/>
      <c r="EZF46" s="31"/>
      <c r="EZG46" s="31"/>
      <c r="EZH46" s="31"/>
      <c r="EZI46" s="31"/>
      <c r="EZJ46" s="31"/>
      <c r="EZK46" s="31"/>
      <c r="EZL46" s="31"/>
      <c r="EZM46" s="31"/>
      <c r="EZN46" s="31"/>
      <c r="EZO46" s="31"/>
      <c r="EZP46" s="31"/>
      <c r="EZQ46" s="31"/>
      <c r="EZR46" s="31"/>
      <c r="EZS46" s="31"/>
      <c r="EZT46" s="31"/>
      <c r="EZU46" s="31"/>
      <c r="EZV46" s="31"/>
      <c r="EZW46" s="31"/>
      <c r="EZX46" s="31"/>
      <c r="EZY46" s="31"/>
      <c r="EZZ46" s="31"/>
      <c r="FAA46" s="31"/>
      <c r="FAB46" s="31"/>
      <c r="FAC46" s="31"/>
      <c r="FAD46" s="31"/>
      <c r="FAE46" s="31"/>
      <c r="FAF46" s="31"/>
      <c r="FAG46" s="31"/>
      <c r="FAH46" s="31"/>
      <c r="FAI46" s="31"/>
      <c r="FAJ46" s="31"/>
      <c r="FAK46" s="31"/>
      <c r="FAL46" s="31"/>
      <c r="FAM46" s="31"/>
      <c r="FAN46" s="31"/>
      <c r="FAO46" s="31"/>
      <c r="FAP46" s="31"/>
      <c r="FAQ46" s="31"/>
      <c r="FAR46" s="31"/>
      <c r="FAS46" s="31"/>
      <c r="FAT46" s="31"/>
      <c r="FAU46" s="31"/>
      <c r="FAV46" s="31"/>
      <c r="FAW46" s="31"/>
      <c r="FAX46" s="31"/>
      <c r="FAY46" s="31"/>
      <c r="FAZ46" s="31"/>
      <c r="FBA46" s="31"/>
      <c r="FBB46" s="31"/>
      <c r="FBC46" s="31"/>
      <c r="FBD46" s="31"/>
      <c r="FBE46" s="31"/>
      <c r="FBF46" s="31"/>
      <c r="FBG46" s="31"/>
      <c r="FBH46" s="31"/>
      <c r="FBI46" s="31"/>
      <c r="FBJ46" s="31"/>
      <c r="FBK46" s="31"/>
      <c r="FBL46" s="31"/>
      <c r="FBM46" s="31"/>
      <c r="FBN46" s="31"/>
      <c r="FBO46" s="31"/>
      <c r="FBP46" s="31"/>
      <c r="FBQ46" s="31"/>
      <c r="FBR46" s="31"/>
      <c r="FBS46" s="31"/>
      <c r="FBT46" s="31"/>
      <c r="FBU46" s="31"/>
      <c r="FBV46" s="31"/>
      <c r="FBW46" s="31"/>
      <c r="FBX46" s="31"/>
      <c r="FBY46" s="31"/>
      <c r="FBZ46" s="31"/>
      <c r="FCA46" s="31"/>
      <c r="FCB46" s="31"/>
      <c r="FCC46" s="31"/>
      <c r="FCD46" s="31"/>
      <c r="FCE46" s="31"/>
      <c r="FCF46" s="31"/>
      <c r="FCG46" s="31"/>
      <c r="FCH46" s="31"/>
      <c r="FCI46" s="31"/>
      <c r="FCJ46" s="31"/>
      <c r="FCK46" s="31"/>
      <c r="FCL46" s="31"/>
      <c r="FCM46" s="31"/>
      <c r="FCN46" s="31"/>
      <c r="FCO46" s="31"/>
      <c r="FCP46" s="31"/>
      <c r="FCQ46" s="31"/>
      <c r="FCR46" s="31"/>
      <c r="FCS46" s="31"/>
      <c r="FCT46" s="31"/>
      <c r="FCU46" s="31"/>
      <c r="FCV46" s="31"/>
      <c r="FCW46" s="31"/>
      <c r="FCX46" s="31"/>
      <c r="FCY46" s="31"/>
      <c r="FCZ46" s="31"/>
      <c r="FDA46" s="31"/>
      <c r="FDB46" s="31"/>
      <c r="FDC46" s="31"/>
      <c r="FDD46" s="31"/>
      <c r="FDE46" s="31"/>
      <c r="FDF46" s="31"/>
      <c r="FDG46" s="31"/>
      <c r="FDH46" s="31"/>
      <c r="FDI46" s="31"/>
      <c r="FDJ46" s="31"/>
      <c r="FDK46" s="31"/>
      <c r="FDL46" s="31"/>
      <c r="FDM46" s="31"/>
      <c r="FDN46" s="31"/>
      <c r="FDO46" s="31"/>
      <c r="FDP46" s="31"/>
      <c r="FDQ46" s="31"/>
      <c r="FDR46" s="31"/>
      <c r="FDS46" s="31"/>
      <c r="FDT46" s="31"/>
      <c r="FDU46" s="31"/>
      <c r="FDV46" s="31"/>
      <c r="FDW46" s="31"/>
      <c r="FDX46" s="31"/>
      <c r="FDY46" s="31"/>
      <c r="FDZ46" s="31"/>
      <c r="FEA46" s="31"/>
      <c r="FEB46" s="31"/>
      <c r="FEC46" s="31"/>
      <c r="FED46" s="31"/>
      <c r="FEE46" s="31"/>
      <c r="FEF46" s="31"/>
      <c r="FEG46" s="31"/>
      <c r="FEH46" s="31"/>
      <c r="FEI46" s="31"/>
      <c r="FEJ46" s="31"/>
      <c r="FEK46" s="31"/>
      <c r="FEL46" s="31"/>
      <c r="FEM46" s="31"/>
      <c r="FEN46" s="31"/>
      <c r="FEO46" s="31"/>
      <c r="FEP46" s="31"/>
      <c r="FEQ46" s="31"/>
      <c r="FER46" s="31"/>
      <c r="FES46" s="31"/>
      <c r="FET46" s="31"/>
      <c r="FEU46" s="31"/>
      <c r="FEV46" s="31"/>
      <c r="FEW46" s="31"/>
      <c r="FEX46" s="31"/>
      <c r="FEY46" s="31"/>
      <c r="FEZ46" s="31"/>
      <c r="FFA46" s="31"/>
      <c r="FFB46" s="31"/>
      <c r="FFC46" s="31"/>
      <c r="FFD46" s="31"/>
      <c r="FFE46" s="31"/>
      <c r="FFF46" s="31"/>
      <c r="FFG46" s="31"/>
      <c r="FFH46" s="31"/>
      <c r="FFI46" s="31"/>
      <c r="FFJ46" s="31"/>
      <c r="FFK46" s="31"/>
      <c r="FFL46" s="31"/>
      <c r="FFM46" s="31"/>
      <c r="FFN46" s="31"/>
      <c r="FFO46" s="31"/>
      <c r="FFP46" s="31"/>
      <c r="FFQ46" s="31"/>
      <c r="FFR46" s="31"/>
      <c r="FFS46" s="31"/>
      <c r="FFT46" s="31"/>
      <c r="FFU46" s="31"/>
      <c r="FFV46" s="31"/>
      <c r="FFW46" s="31"/>
      <c r="FFX46" s="31"/>
      <c r="FFY46" s="31"/>
      <c r="FFZ46" s="31"/>
      <c r="FGA46" s="31"/>
      <c r="FGB46" s="31"/>
      <c r="FGC46" s="31"/>
      <c r="FGD46" s="31"/>
      <c r="FGE46" s="31"/>
      <c r="FGF46" s="31"/>
      <c r="FGG46" s="31"/>
      <c r="FGH46" s="31"/>
      <c r="FGI46" s="31"/>
      <c r="FGJ46" s="31"/>
      <c r="FGK46" s="31"/>
      <c r="FGL46" s="31"/>
      <c r="FGM46" s="31"/>
      <c r="FGN46" s="31"/>
      <c r="FGO46" s="31"/>
      <c r="FGP46" s="31"/>
      <c r="FGQ46" s="31"/>
      <c r="FGR46" s="31"/>
      <c r="FGS46" s="31"/>
      <c r="FGT46" s="31"/>
      <c r="FGU46" s="31"/>
      <c r="FGV46" s="31"/>
      <c r="FGW46" s="31"/>
      <c r="FGX46" s="31"/>
      <c r="FGY46" s="31"/>
      <c r="FGZ46" s="31"/>
      <c r="FHA46" s="31"/>
      <c r="FHB46" s="31"/>
      <c r="FHC46" s="31"/>
      <c r="FHD46" s="31"/>
      <c r="FHE46" s="31"/>
      <c r="FHF46" s="31"/>
      <c r="FHG46" s="31"/>
      <c r="FHH46" s="31"/>
      <c r="FHI46" s="31"/>
      <c r="FHJ46" s="31"/>
      <c r="FHK46" s="31"/>
      <c r="FHL46" s="31"/>
      <c r="FHM46" s="31"/>
      <c r="FHN46" s="31"/>
      <c r="FHO46" s="31"/>
      <c r="FHP46" s="31"/>
      <c r="FHQ46" s="31"/>
      <c r="FHR46" s="31"/>
      <c r="FHS46" s="31"/>
      <c r="FHT46" s="31"/>
      <c r="FHU46" s="31"/>
      <c r="FHV46" s="31"/>
      <c r="FHW46" s="31"/>
      <c r="FHX46" s="31"/>
      <c r="FHY46" s="31"/>
      <c r="FHZ46" s="31"/>
      <c r="FIA46" s="31"/>
      <c r="FIB46" s="31"/>
      <c r="FIC46" s="31"/>
      <c r="FID46" s="31"/>
      <c r="FIE46" s="31"/>
      <c r="FIF46" s="31"/>
      <c r="FIG46" s="31"/>
      <c r="FIH46" s="31"/>
      <c r="FII46" s="31"/>
      <c r="FIJ46" s="31"/>
      <c r="FIK46" s="31"/>
      <c r="FIL46" s="31"/>
      <c r="FIM46" s="31"/>
      <c r="FIN46" s="31"/>
      <c r="FIO46" s="31"/>
      <c r="FIP46" s="31"/>
      <c r="FIQ46" s="31"/>
      <c r="FIR46" s="31"/>
      <c r="FIS46" s="31"/>
      <c r="FIT46" s="31"/>
      <c r="FIU46" s="31"/>
      <c r="FIV46" s="31"/>
      <c r="FIW46" s="31"/>
      <c r="FIX46" s="31"/>
      <c r="FIY46" s="31"/>
      <c r="FIZ46" s="31"/>
      <c r="FJA46" s="31"/>
      <c r="FJB46" s="31"/>
      <c r="FJC46" s="31"/>
      <c r="FJD46" s="31"/>
      <c r="FJE46" s="31"/>
      <c r="FJF46" s="31"/>
      <c r="FJG46" s="31"/>
      <c r="FJH46" s="31"/>
      <c r="FJI46" s="31"/>
      <c r="FJJ46" s="31"/>
      <c r="FJK46" s="31"/>
      <c r="FJL46" s="31"/>
      <c r="FJM46" s="31"/>
      <c r="FJN46" s="31"/>
      <c r="FJO46" s="31"/>
      <c r="FJP46" s="31"/>
      <c r="FJQ46" s="31"/>
      <c r="FJR46" s="31"/>
      <c r="FJS46" s="31"/>
      <c r="FJT46" s="31"/>
      <c r="FJU46" s="31"/>
      <c r="FJV46" s="31"/>
      <c r="FJW46" s="31"/>
      <c r="FJX46" s="31"/>
      <c r="FJY46" s="31"/>
      <c r="FJZ46" s="31"/>
      <c r="FKA46" s="31"/>
      <c r="FKB46" s="31"/>
      <c r="FKC46" s="31"/>
      <c r="FKD46" s="31"/>
      <c r="FKE46" s="31"/>
      <c r="FKF46" s="31"/>
      <c r="FKG46" s="31"/>
      <c r="FKH46" s="31"/>
      <c r="FKI46" s="31"/>
      <c r="FKJ46" s="31"/>
      <c r="FKK46" s="31"/>
      <c r="FKL46" s="31"/>
      <c r="FKM46" s="31"/>
      <c r="FKN46" s="31"/>
      <c r="FKO46" s="31"/>
      <c r="FKP46" s="31"/>
      <c r="FKQ46" s="31"/>
      <c r="FKR46" s="31"/>
      <c r="FKS46" s="31"/>
      <c r="FKT46" s="31"/>
      <c r="FKU46" s="31"/>
      <c r="FKV46" s="31"/>
      <c r="FKW46" s="31"/>
      <c r="FKX46" s="31"/>
      <c r="FKY46" s="31"/>
      <c r="FKZ46" s="31"/>
      <c r="FLA46" s="31"/>
      <c r="FLB46" s="31"/>
      <c r="FLC46" s="31"/>
      <c r="FLD46" s="31"/>
      <c r="FLE46" s="31"/>
      <c r="FLF46" s="31"/>
      <c r="FLG46" s="31"/>
      <c r="FLH46" s="31"/>
      <c r="FLI46" s="31"/>
      <c r="FLJ46" s="31"/>
      <c r="FLK46" s="31"/>
      <c r="FLL46" s="31"/>
      <c r="FLM46" s="31"/>
      <c r="FLN46" s="31"/>
      <c r="FLO46" s="31"/>
      <c r="FLP46" s="31"/>
      <c r="FLQ46" s="31"/>
      <c r="FLR46" s="31"/>
      <c r="FLS46" s="31"/>
      <c r="FLT46" s="31"/>
      <c r="FLU46" s="31"/>
      <c r="FLV46" s="31"/>
      <c r="FLW46" s="31"/>
      <c r="FLX46" s="31"/>
      <c r="FLY46" s="31"/>
      <c r="FLZ46" s="31"/>
      <c r="FMA46" s="31"/>
      <c r="FMB46" s="31"/>
      <c r="FMC46" s="31"/>
      <c r="FMD46" s="31"/>
      <c r="FME46" s="31"/>
      <c r="FMF46" s="31"/>
      <c r="FMG46" s="31"/>
      <c r="FMH46" s="31"/>
      <c r="FMI46" s="31"/>
      <c r="FMJ46" s="31"/>
      <c r="FMK46" s="31"/>
      <c r="FML46" s="31"/>
      <c r="FMM46" s="31"/>
      <c r="FMN46" s="31"/>
      <c r="FMO46" s="31"/>
      <c r="FMP46" s="31"/>
      <c r="FMQ46" s="31"/>
      <c r="FMR46" s="31"/>
      <c r="FMS46" s="31"/>
      <c r="FMT46" s="31"/>
      <c r="FMU46" s="31"/>
      <c r="FMV46" s="31"/>
      <c r="FMW46" s="31"/>
      <c r="FMX46" s="31"/>
      <c r="FMY46" s="31"/>
      <c r="FMZ46" s="31"/>
      <c r="FNA46" s="31"/>
      <c r="FNB46" s="31"/>
      <c r="FNC46" s="31"/>
      <c r="FND46" s="31"/>
      <c r="FNE46" s="31"/>
      <c r="FNF46" s="31"/>
      <c r="FNG46" s="31"/>
      <c r="FNH46" s="31"/>
      <c r="FNI46" s="31"/>
      <c r="FNJ46" s="31"/>
      <c r="FNK46" s="31"/>
      <c r="FNL46" s="31"/>
      <c r="FNM46" s="31"/>
      <c r="FNN46" s="31"/>
      <c r="FNO46" s="31"/>
      <c r="FNP46" s="31"/>
      <c r="FNQ46" s="31"/>
      <c r="FNR46" s="31"/>
      <c r="FNS46" s="31"/>
      <c r="FNT46" s="31"/>
      <c r="FNU46" s="31"/>
      <c r="FNV46" s="31"/>
      <c r="FNW46" s="31"/>
      <c r="FNX46" s="31"/>
      <c r="FNY46" s="31"/>
      <c r="FNZ46" s="31"/>
      <c r="FOA46" s="31"/>
      <c r="FOB46" s="31"/>
      <c r="FOC46" s="31"/>
      <c r="FOD46" s="31"/>
      <c r="FOE46" s="31"/>
      <c r="FOF46" s="31"/>
      <c r="FOG46" s="31"/>
      <c r="FOH46" s="31"/>
      <c r="FOI46" s="31"/>
      <c r="FOJ46" s="31"/>
      <c r="FOK46" s="31"/>
      <c r="FOL46" s="31"/>
      <c r="FOM46" s="31"/>
      <c r="FON46" s="31"/>
      <c r="FOO46" s="31"/>
      <c r="FOP46" s="31"/>
      <c r="FOQ46" s="31"/>
      <c r="FOR46" s="31"/>
      <c r="FOS46" s="31"/>
      <c r="FOT46" s="31"/>
      <c r="FOU46" s="31"/>
      <c r="FOV46" s="31"/>
      <c r="FOW46" s="31"/>
      <c r="FOX46" s="31"/>
      <c r="FOY46" s="31"/>
      <c r="FOZ46" s="31"/>
      <c r="FPA46" s="31"/>
      <c r="FPB46" s="31"/>
      <c r="FPC46" s="31"/>
      <c r="FPD46" s="31"/>
      <c r="FPE46" s="31"/>
      <c r="FPF46" s="31"/>
      <c r="FPG46" s="31"/>
      <c r="FPH46" s="31"/>
      <c r="FPI46" s="31"/>
      <c r="FPJ46" s="31"/>
      <c r="FPK46" s="31"/>
      <c r="FPL46" s="31"/>
      <c r="FPM46" s="31"/>
      <c r="FPN46" s="31"/>
      <c r="FPO46" s="31"/>
      <c r="FPP46" s="31"/>
      <c r="FPQ46" s="31"/>
      <c r="FPR46" s="31"/>
      <c r="FPS46" s="31"/>
      <c r="FPT46" s="31"/>
      <c r="FPU46" s="31"/>
      <c r="FPV46" s="31"/>
      <c r="FPW46" s="31"/>
      <c r="FPX46" s="31"/>
      <c r="FPY46" s="31"/>
      <c r="FPZ46" s="31"/>
      <c r="FQA46" s="31"/>
      <c r="FQB46" s="31"/>
      <c r="FQC46" s="31"/>
      <c r="FQD46" s="31"/>
      <c r="FQE46" s="31"/>
      <c r="FQF46" s="31"/>
      <c r="FQG46" s="31"/>
      <c r="FQH46" s="31"/>
      <c r="FQI46" s="31"/>
      <c r="FQJ46" s="31"/>
      <c r="FQK46" s="31"/>
      <c r="FQL46" s="31"/>
      <c r="FQM46" s="31"/>
      <c r="FQN46" s="31"/>
      <c r="FQO46" s="31"/>
      <c r="FQP46" s="31"/>
      <c r="FQQ46" s="31"/>
      <c r="FQR46" s="31"/>
      <c r="FQS46" s="31"/>
      <c r="FQT46" s="31"/>
      <c r="FQU46" s="31"/>
      <c r="FQV46" s="31"/>
      <c r="FQW46" s="31"/>
      <c r="FQX46" s="31"/>
      <c r="FQY46" s="31"/>
      <c r="FQZ46" s="31"/>
      <c r="FRA46" s="31"/>
      <c r="FRB46" s="31"/>
      <c r="FRC46" s="31"/>
      <c r="FRD46" s="31"/>
      <c r="FRE46" s="31"/>
      <c r="FRF46" s="31"/>
      <c r="FRG46" s="31"/>
      <c r="FRH46" s="31"/>
      <c r="FRI46" s="31"/>
      <c r="FRJ46" s="31"/>
      <c r="FRK46" s="31"/>
      <c r="FRL46" s="31"/>
      <c r="FRM46" s="31"/>
      <c r="FRN46" s="31"/>
      <c r="FRO46" s="31"/>
      <c r="FRP46" s="31"/>
      <c r="FRQ46" s="31"/>
      <c r="FRR46" s="31"/>
      <c r="FRS46" s="31"/>
      <c r="FRT46" s="31"/>
      <c r="FRU46" s="31"/>
      <c r="FRV46" s="31"/>
      <c r="FRW46" s="31"/>
      <c r="FRX46" s="31"/>
      <c r="FRY46" s="31"/>
      <c r="FRZ46" s="31"/>
      <c r="FSA46" s="31"/>
      <c r="FSB46" s="31"/>
      <c r="FSC46" s="31"/>
      <c r="FSD46" s="31"/>
      <c r="FSE46" s="31"/>
      <c r="FSF46" s="31"/>
      <c r="FSG46" s="31"/>
      <c r="FSH46" s="31"/>
      <c r="FSI46" s="31"/>
      <c r="FSJ46" s="31"/>
      <c r="FSK46" s="31"/>
      <c r="FSL46" s="31"/>
      <c r="FSM46" s="31"/>
      <c r="FSN46" s="31"/>
      <c r="FSO46" s="31"/>
      <c r="FSP46" s="31"/>
      <c r="FSQ46" s="31"/>
      <c r="FSR46" s="31"/>
      <c r="FSS46" s="31"/>
      <c r="FST46" s="31"/>
      <c r="FSU46" s="31"/>
      <c r="FSV46" s="31"/>
      <c r="FSW46" s="31"/>
      <c r="FSX46" s="31"/>
      <c r="FSY46" s="31"/>
      <c r="FSZ46" s="31"/>
      <c r="FTA46" s="31"/>
      <c r="FTB46" s="31"/>
      <c r="FTC46" s="31"/>
      <c r="FTD46" s="31"/>
      <c r="FTE46" s="31"/>
      <c r="FTF46" s="31"/>
      <c r="FTG46" s="31"/>
      <c r="FTH46" s="31"/>
      <c r="FTI46" s="31"/>
      <c r="FTJ46" s="31"/>
      <c r="FTK46" s="31"/>
      <c r="FTL46" s="31"/>
      <c r="FTM46" s="31"/>
      <c r="FTN46" s="31"/>
      <c r="FTO46" s="31"/>
      <c r="FTP46" s="31"/>
      <c r="FTQ46" s="31"/>
      <c r="FTR46" s="31"/>
      <c r="FTS46" s="31"/>
      <c r="FTT46" s="31"/>
      <c r="FTU46" s="31"/>
      <c r="FTV46" s="31"/>
      <c r="FTW46" s="31"/>
      <c r="FTX46" s="31"/>
      <c r="FTY46" s="31"/>
      <c r="FTZ46" s="31"/>
      <c r="FUA46" s="31"/>
      <c r="FUB46" s="31"/>
      <c r="FUC46" s="31"/>
      <c r="FUD46" s="31"/>
      <c r="FUE46" s="31"/>
      <c r="FUF46" s="31"/>
      <c r="FUG46" s="31"/>
      <c r="FUH46" s="31"/>
      <c r="FUI46" s="31"/>
      <c r="FUJ46" s="31"/>
      <c r="FUK46" s="31"/>
      <c r="FUL46" s="31"/>
      <c r="FUM46" s="31"/>
      <c r="FUN46" s="31"/>
      <c r="FUO46" s="31"/>
      <c r="FUP46" s="31"/>
      <c r="FUQ46" s="31"/>
      <c r="FUR46" s="31"/>
      <c r="FUS46" s="31"/>
      <c r="FUT46" s="31"/>
      <c r="FUU46" s="31"/>
      <c r="FUV46" s="31"/>
      <c r="FUW46" s="31"/>
      <c r="FUX46" s="31"/>
      <c r="FUY46" s="31"/>
      <c r="FUZ46" s="31"/>
      <c r="FVA46" s="31"/>
      <c r="FVB46" s="31"/>
      <c r="FVC46" s="31"/>
      <c r="FVD46" s="31"/>
      <c r="FVE46" s="31"/>
      <c r="FVF46" s="31"/>
      <c r="FVG46" s="31"/>
      <c r="FVH46" s="31"/>
      <c r="FVI46" s="31"/>
      <c r="FVJ46" s="31"/>
      <c r="FVK46" s="31"/>
      <c r="FVL46" s="31"/>
      <c r="FVM46" s="31"/>
      <c r="FVN46" s="31"/>
      <c r="FVO46" s="31"/>
      <c r="FVP46" s="31"/>
      <c r="FVQ46" s="31"/>
      <c r="FVR46" s="31"/>
      <c r="FVS46" s="31"/>
      <c r="FVT46" s="31"/>
      <c r="FVU46" s="31"/>
      <c r="FVV46" s="31"/>
      <c r="FVW46" s="31"/>
      <c r="FVX46" s="31"/>
      <c r="FVY46" s="31"/>
      <c r="FVZ46" s="31"/>
      <c r="FWA46" s="31"/>
      <c r="FWB46" s="31"/>
      <c r="FWC46" s="31"/>
      <c r="FWD46" s="31"/>
      <c r="FWE46" s="31"/>
      <c r="FWF46" s="31"/>
      <c r="FWG46" s="31"/>
      <c r="FWH46" s="31"/>
      <c r="FWI46" s="31"/>
      <c r="FWJ46" s="31"/>
      <c r="FWK46" s="31"/>
      <c r="FWL46" s="31"/>
      <c r="FWM46" s="31"/>
      <c r="FWN46" s="31"/>
      <c r="FWO46" s="31"/>
      <c r="FWP46" s="31"/>
      <c r="FWQ46" s="31"/>
      <c r="FWR46" s="31"/>
      <c r="FWS46" s="31"/>
      <c r="FWT46" s="31"/>
      <c r="FWU46" s="31"/>
      <c r="FWV46" s="31"/>
      <c r="FWW46" s="31"/>
      <c r="FWX46" s="31"/>
      <c r="FWY46" s="31"/>
      <c r="FWZ46" s="31"/>
      <c r="FXA46" s="31"/>
      <c r="FXB46" s="31"/>
      <c r="FXC46" s="31"/>
      <c r="FXD46" s="31"/>
      <c r="FXE46" s="31"/>
      <c r="FXF46" s="31"/>
      <c r="FXG46" s="31"/>
      <c r="FXH46" s="31"/>
      <c r="FXI46" s="31"/>
      <c r="FXJ46" s="31"/>
      <c r="FXK46" s="31"/>
      <c r="FXL46" s="31"/>
      <c r="FXM46" s="31"/>
      <c r="FXN46" s="31"/>
      <c r="FXO46" s="31"/>
      <c r="FXP46" s="31"/>
      <c r="FXQ46" s="31"/>
      <c r="FXR46" s="31"/>
      <c r="FXS46" s="31"/>
      <c r="FXT46" s="31"/>
      <c r="FXU46" s="31"/>
      <c r="FXV46" s="31"/>
      <c r="FXW46" s="31"/>
      <c r="FXX46" s="31"/>
      <c r="FXY46" s="31"/>
      <c r="FXZ46" s="31"/>
      <c r="FYA46" s="31"/>
      <c r="FYB46" s="31"/>
      <c r="FYC46" s="31"/>
      <c r="FYD46" s="31"/>
      <c r="FYE46" s="31"/>
      <c r="FYF46" s="31"/>
      <c r="FYG46" s="31"/>
      <c r="FYH46" s="31"/>
      <c r="FYI46" s="31"/>
      <c r="FYJ46" s="31"/>
      <c r="FYK46" s="31"/>
      <c r="FYL46" s="31"/>
      <c r="FYM46" s="31"/>
      <c r="FYN46" s="31"/>
      <c r="FYO46" s="31"/>
      <c r="FYP46" s="31"/>
      <c r="FYQ46" s="31"/>
      <c r="FYR46" s="31"/>
      <c r="FYS46" s="31"/>
      <c r="FYT46" s="31"/>
      <c r="FYU46" s="31"/>
      <c r="FYV46" s="31"/>
      <c r="FYW46" s="31"/>
      <c r="FYX46" s="31"/>
      <c r="FYY46" s="31"/>
      <c r="FYZ46" s="31"/>
      <c r="FZA46" s="31"/>
      <c r="FZB46" s="31"/>
      <c r="FZC46" s="31"/>
      <c r="FZD46" s="31"/>
      <c r="FZE46" s="31"/>
      <c r="FZF46" s="31"/>
      <c r="FZG46" s="31"/>
      <c r="FZH46" s="31"/>
      <c r="FZI46" s="31"/>
      <c r="FZJ46" s="31"/>
      <c r="FZK46" s="31"/>
      <c r="FZL46" s="31"/>
      <c r="FZM46" s="31"/>
      <c r="FZN46" s="31"/>
      <c r="FZO46" s="31"/>
      <c r="FZP46" s="31"/>
      <c r="FZQ46" s="31"/>
      <c r="FZR46" s="31"/>
      <c r="FZS46" s="31"/>
      <c r="FZT46" s="31"/>
      <c r="FZU46" s="31"/>
      <c r="FZV46" s="31"/>
      <c r="FZW46" s="31"/>
      <c r="FZX46" s="31"/>
      <c r="FZY46" s="31"/>
      <c r="FZZ46" s="31"/>
      <c r="GAA46" s="31"/>
      <c r="GAB46" s="31"/>
      <c r="GAC46" s="31"/>
      <c r="GAD46" s="31"/>
      <c r="GAE46" s="31"/>
      <c r="GAF46" s="31"/>
      <c r="GAG46" s="31"/>
      <c r="GAH46" s="31"/>
      <c r="GAI46" s="31"/>
      <c r="GAJ46" s="31"/>
      <c r="GAK46" s="31"/>
      <c r="GAL46" s="31"/>
      <c r="GAM46" s="31"/>
      <c r="GAN46" s="31"/>
      <c r="GAO46" s="31"/>
      <c r="GAP46" s="31"/>
      <c r="GAQ46" s="31"/>
      <c r="GAR46" s="31"/>
      <c r="GAS46" s="31"/>
      <c r="GAT46" s="31"/>
      <c r="GAU46" s="31"/>
      <c r="GAV46" s="31"/>
      <c r="GAW46" s="31"/>
      <c r="GAX46" s="31"/>
      <c r="GAY46" s="31"/>
      <c r="GAZ46" s="31"/>
      <c r="GBA46" s="31"/>
      <c r="GBB46" s="31"/>
      <c r="GBC46" s="31"/>
      <c r="GBD46" s="31"/>
      <c r="GBE46" s="31"/>
      <c r="GBF46" s="31"/>
      <c r="GBG46" s="31"/>
      <c r="GBH46" s="31"/>
      <c r="GBI46" s="31"/>
      <c r="GBJ46" s="31"/>
      <c r="GBK46" s="31"/>
      <c r="GBL46" s="31"/>
      <c r="GBM46" s="31"/>
      <c r="GBN46" s="31"/>
      <c r="GBO46" s="31"/>
      <c r="GBP46" s="31"/>
      <c r="GBQ46" s="31"/>
      <c r="GBR46" s="31"/>
      <c r="GBS46" s="31"/>
      <c r="GBT46" s="31"/>
      <c r="GBU46" s="31"/>
      <c r="GBV46" s="31"/>
      <c r="GBW46" s="31"/>
      <c r="GBX46" s="31"/>
      <c r="GBY46" s="31"/>
      <c r="GBZ46" s="31"/>
      <c r="GCA46" s="31"/>
      <c r="GCB46" s="31"/>
      <c r="GCC46" s="31"/>
      <c r="GCD46" s="31"/>
      <c r="GCE46" s="31"/>
      <c r="GCF46" s="31"/>
      <c r="GCG46" s="31"/>
      <c r="GCH46" s="31"/>
      <c r="GCI46" s="31"/>
      <c r="GCJ46" s="31"/>
      <c r="GCK46" s="31"/>
      <c r="GCL46" s="31"/>
      <c r="GCM46" s="31"/>
      <c r="GCN46" s="31"/>
      <c r="GCO46" s="31"/>
      <c r="GCP46" s="31"/>
      <c r="GCQ46" s="31"/>
      <c r="GCR46" s="31"/>
      <c r="GCS46" s="31"/>
      <c r="GCT46" s="31"/>
      <c r="GCU46" s="31"/>
      <c r="GCV46" s="31"/>
      <c r="GCW46" s="31"/>
      <c r="GCX46" s="31"/>
      <c r="GCY46" s="31"/>
      <c r="GCZ46" s="31"/>
      <c r="GDA46" s="31"/>
      <c r="GDB46" s="31"/>
      <c r="GDC46" s="31"/>
      <c r="GDD46" s="31"/>
      <c r="GDE46" s="31"/>
      <c r="GDF46" s="31"/>
      <c r="GDG46" s="31"/>
      <c r="GDH46" s="31"/>
      <c r="GDI46" s="31"/>
      <c r="GDJ46" s="31"/>
      <c r="GDK46" s="31"/>
      <c r="GDL46" s="31"/>
      <c r="GDM46" s="31"/>
      <c r="GDN46" s="31"/>
      <c r="GDO46" s="31"/>
      <c r="GDP46" s="31"/>
      <c r="GDQ46" s="31"/>
      <c r="GDR46" s="31"/>
      <c r="GDS46" s="31"/>
      <c r="GDT46" s="31"/>
      <c r="GDU46" s="31"/>
      <c r="GDV46" s="31"/>
      <c r="GDW46" s="31"/>
      <c r="GDX46" s="31"/>
      <c r="GDY46" s="31"/>
      <c r="GDZ46" s="31"/>
      <c r="GEA46" s="31"/>
      <c r="GEB46" s="31"/>
      <c r="GEC46" s="31"/>
      <c r="GED46" s="31"/>
      <c r="GEE46" s="31"/>
      <c r="GEF46" s="31"/>
      <c r="GEG46" s="31"/>
      <c r="GEH46" s="31"/>
      <c r="GEI46" s="31"/>
      <c r="GEJ46" s="31"/>
      <c r="GEK46" s="31"/>
      <c r="GEL46" s="31"/>
      <c r="GEM46" s="31"/>
      <c r="GEN46" s="31"/>
      <c r="GEO46" s="31"/>
      <c r="GEP46" s="31"/>
      <c r="GEQ46" s="31"/>
      <c r="GER46" s="31"/>
      <c r="GES46" s="31"/>
      <c r="GET46" s="31"/>
      <c r="GEU46" s="31"/>
      <c r="GEV46" s="31"/>
      <c r="GEW46" s="31"/>
      <c r="GEX46" s="31"/>
      <c r="GEY46" s="31"/>
      <c r="GEZ46" s="31"/>
      <c r="GFA46" s="31"/>
      <c r="GFB46" s="31"/>
      <c r="GFC46" s="31"/>
      <c r="GFD46" s="31"/>
      <c r="GFE46" s="31"/>
      <c r="GFF46" s="31"/>
      <c r="GFG46" s="31"/>
      <c r="GFH46" s="31"/>
      <c r="GFI46" s="31"/>
      <c r="GFJ46" s="31"/>
      <c r="GFK46" s="31"/>
      <c r="GFL46" s="31"/>
      <c r="GFM46" s="31"/>
      <c r="GFN46" s="31"/>
      <c r="GFO46" s="31"/>
      <c r="GFP46" s="31"/>
      <c r="GFQ46" s="31"/>
      <c r="GFR46" s="31"/>
      <c r="GFS46" s="31"/>
      <c r="GFT46" s="31"/>
      <c r="GFU46" s="31"/>
      <c r="GFV46" s="31"/>
      <c r="GFW46" s="31"/>
      <c r="GFX46" s="31"/>
      <c r="GFY46" s="31"/>
      <c r="GFZ46" s="31"/>
      <c r="GGA46" s="31"/>
      <c r="GGB46" s="31"/>
      <c r="GGC46" s="31"/>
      <c r="GGD46" s="31"/>
      <c r="GGE46" s="31"/>
      <c r="GGF46" s="31"/>
      <c r="GGG46" s="31"/>
      <c r="GGH46" s="31"/>
      <c r="GGI46" s="31"/>
      <c r="GGJ46" s="31"/>
      <c r="GGK46" s="31"/>
      <c r="GGL46" s="31"/>
      <c r="GGM46" s="31"/>
      <c r="GGN46" s="31"/>
      <c r="GGO46" s="31"/>
      <c r="GGP46" s="31"/>
      <c r="GGQ46" s="31"/>
      <c r="GGR46" s="31"/>
      <c r="GGS46" s="31"/>
      <c r="GGT46" s="31"/>
      <c r="GGU46" s="31"/>
      <c r="GGV46" s="31"/>
      <c r="GGW46" s="31"/>
      <c r="GGX46" s="31"/>
      <c r="GGY46" s="31"/>
      <c r="GGZ46" s="31"/>
      <c r="GHA46" s="31"/>
      <c r="GHB46" s="31"/>
      <c r="GHC46" s="31"/>
      <c r="GHD46" s="31"/>
      <c r="GHE46" s="31"/>
      <c r="GHF46" s="31"/>
      <c r="GHG46" s="31"/>
      <c r="GHH46" s="31"/>
      <c r="GHI46" s="31"/>
      <c r="GHJ46" s="31"/>
      <c r="GHK46" s="31"/>
      <c r="GHL46" s="31"/>
      <c r="GHM46" s="31"/>
      <c r="GHN46" s="31"/>
      <c r="GHO46" s="31"/>
      <c r="GHP46" s="31"/>
      <c r="GHQ46" s="31"/>
      <c r="GHR46" s="31"/>
      <c r="GHS46" s="31"/>
      <c r="GHT46" s="31"/>
      <c r="GHU46" s="31"/>
      <c r="GHV46" s="31"/>
      <c r="GHW46" s="31"/>
      <c r="GHX46" s="31"/>
      <c r="GHY46" s="31"/>
      <c r="GHZ46" s="31"/>
      <c r="GIA46" s="31"/>
      <c r="GIB46" s="31"/>
      <c r="GIC46" s="31"/>
      <c r="GID46" s="31"/>
      <c r="GIE46" s="31"/>
      <c r="GIF46" s="31"/>
      <c r="GIG46" s="31"/>
      <c r="GIH46" s="31"/>
      <c r="GII46" s="31"/>
      <c r="GIJ46" s="31"/>
      <c r="GIK46" s="31"/>
      <c r="GIL46" s="31"/>
      <c r="GIM46" s="31"/>
      <c r="GIN46" s="31"/>
      <c r="GIO46" s="31"/>
      <c r="GIP46" s="31"/>
      <c r="GIQ46" s="31"/>
      <c r="GIR46" s="31"/>
      <c r="GIS46" s="31"/>
      <c r="GIT46" s="31"/>
      <c r="GIU46" s="31"/>
      <c r="GIV46" s="31"/>
      <c r="GIW46" s="31"/>
      <c r="GIX46" s="31"/>
      <c r="GIY46" s="31"/>
      <c r="GIZ46" s="31"/>
      <c r="GJA46" s="31"/>
      <c r="GJB46" s="31"/>
      <c r="GJC46" s="31"/>
      <c r="GJD46" s="31"/>
      <c r="GJE46" s="31"/>
      <c r="GJF46" s="31"/>
      <c r="GJG46" s="31"/>
      <c r="GJH46" s="31"/>
      <c r="GJI46" s="31"/>
      <c r="GJJ46" s="31"/>
      <c r="GJK46" s="31"/>
      <c r="GJL46" s="31"/>
      <c r="GJM46" s="31"/>
      <c r="GJN46" s="31"/>
      <c r="GJO46" s="31"/>
      <c r="GJP46" s="31"/>
      <c r="GJQ46" s="31"/>
      <c r="GJR46" s="31"/>
      <c r="GJS46" s="31"/>
      <c r="GJT46" s="31"/>
      <c r="GJU46" s="31"/>
      <c r="GJV46" s="31"/>
      <c r="GJW46" s="31"/>
      <c r="GJX46" s="31"/>
      <c r="GJY46" s="31"/>
      <c r="GJZ46" s="31"/>
      <c r="GKA46" s="31"/>
      <c r="GKB46" s="31"/>
      <c r="GKC46" s="31"/>
      <c r="GKD46" s="31"/>
      <c r="GKE46" s="31"/>
      <c r="GKF46" s="31"/>
      <c r="GKG46" s="31"/>
      <c r="GKH46" s="31"/>
      <c r="GKI46" s="31"/>
      <c r="GKJ46" s="31"/>
      <c r="GKK46" s="31"/>
      <c r="GKL46" s="31"/>
      <c r="GKM46" s="31"/>
      <c r="GKN46" s="31"/>
      <c r="GKO46" s="31"/>
      <c r="GKP46" s="31"/>
      <c r="GKQ46" s="31"/>
      <c r="GKR46" s="31"/>
      <c r="GKS46" s="31"/>
      <c r="GKT46" s="31"/>
      <c r="GKU46" s="31"/>
      <c r="GKV46" s="31"/>
      <c r="GKW46" s="31"/>
      <c r="GKX46" s="31"/>
      <c r="GKY46" s="31"/>
      <c r="GKZ46" s="31"/>
      <c r="GLA46" s="31"/>
      <c r="GLB46" s="31"/>
      <c r="GLC46" s="31"/>
      <c r="GLD46" s="31"/>
      <c r="GLE46" s="31"/>
      <c r="GLF46" s="31"/>
      <c r="GLG46" s="31"/>
      <c r="GLH46" s="31"/>
      <c r="GLI46" s="31"/>
      <c r="GLJ46" s="31"/>
      <c r="GLK46" s="31"/>
      <c r="GLL46" s="31"/>
      <c r="GLM46" s="31"/>
      <c r="GLN46" s="31"/>
      <c r="GLO46" s="31"/>
      <c r="GLP46" s="31"/>
      <c r="GLQ46" s="31"/>
      <c r="GLR46" s="31"/>
      <c r="GLS46" s="31"/>
      <c r="GLT46" s="31"/>
      <c r="GLU46" s="31"/>
      <c r="GLV46" s="31"/>
      <c r="GLW46" s="31"/>
      <c r="GLX46" s="31"/>
      <c r="GLY46" s="31"/>
      <c r="GLZ46" s="31"/>
      <c r="GMA46" s="31"/>
      <c r="GMB46" s="31"/>
      <c r="GMC46" s="31"/>
      <c r="GMD46" s="31"/>
      <c r="GME46" s="31"/>
      <c r="GMF46" s="31"/>
      <c r="GMG46" s="31"/>
      <c r="GMH46" s="31"/>
      <c r="GMI46" s="31"/>
      <c r="GMJ46" s="31"/>
      <c r="GMK46" s="31"/>
      <c r="GML46" s="31"/>
      <c r="GMM46" s="31"/>
      <c r="GMN46" s="31"/>
      <c r="GMO46" s="31"/>
      <c r="GMP46" s="31"/>
      <c r="GMQ46" s="31"/>
      <c r="GMR46" s="31"/>
      <c r="GMS46" s="31"/>
      <c r="GMT46" s="31"/>
      <c r="GMU46" s="31"/>
      <c r="GMV46" s="31"/>
      <c r="GMW46" s="31"/>
      <c r="GMX46" s="31"/>
      <c r="GMY46" s="31"/>
      <c r="GMZ46" s="31"/>
      <c r="GNA46" s="31"/>
      <c r="GNB46" s="31"/>
      <c r="GNC46" s="31"/>
      <c r="GND46" s="31"/>
      <c r="GNE46" s="31"/>
      <c r="GNF46" s="31"/>
      <c r="GNG46" s="31"/>
      <c r="GNH46" s="31"/>
      <c r="GNI46" s="31"/>
      <c r="GNJ46" s="31"/>
      <c r="GNK46" s="31"/>
      <c r="GNL46" s="31"/>
      <c r="GNM46" s="31"/>
      <c r="GNN46" s="31"/>
      <c r="GNO46" s="31"/>
      <c r="GNP46" s="31"/>
      <c r="GNQ46" s="31"/>
      <c r="GNR46" s="31"/>
      <c r="GNS46" s="31"/>
      <c r="GNT46" s="31"/>
      <c r="GNU46" s="31"/>
      <c r="GNV46" s="31"/>
      <c r="GNW46" s="31"/>
      <c r="GNX46" s="31"/>
      <c r="GNY46" s="31"/>
      <c r="GNZ46" s="31"/>
      <c r="GOA46" s="31"/>
      <c r="GOB46" s="31"/>
      <c r="GOC46" s="31"/>
      <c r="GOD46" s="31"/>
      <c r="GOE46" s="31"/>
      <c r="GOF46" s="31"/>
      <c r="GOG46" s="31"/>
      <c r="GOH46" s="31"/>
      <c r="GOI46" s="31"/>
      <c r="GOJ46" s="31"/>
      <c r="GOK46" s="31"/>
      <c r="GOL46" s="31"/>
      <c r="GOM46" s="31"/>
      <c r="GON46" s="31"/>
      <c r="GOO46" s="31"/>
      <c r="GOP46" s="31"/>
      <c r="GOQ46" s="31"/>
      <c r="GOR46" s="31"/>
      <c r="GOS46" s="31"/>
      <c r="GOT46" s="31"/>
      <c r="GOU46" s="31"/>
      <c r="GOV46" s="31"/>
      <c r="GOW46" s="31"/>
      <c r="GOX46" s="31"/>
      <c r="GOY46" s="31"/>
      <c r="GOZ46" s="31"/>
      <c r="GPA46" s="31"/>
      <c r="GPB46" s="31"/>
      <c r="GPC46" s="31"/>
      <c r="GPD46" s="31"/>
      <c r="GPE46" s="31"/>
      <c r="GPF46" s="31"/>
      <c r="GPG46" s="31"/>
      <c r="GPH46" s="31"/>
      <c r="GPI46" s="31"/>
      <c r="GPJ46" s="31"/>
      <c r="GPK46" s="31"/>
      <c r="GPL46" s="31"/>
      <c r="GPM46" s="31"/>
      <c r="GPN46" s="31"/>
      <c r="GPO46" s="31"/>
      <c r="GPP46" s="31"/>
      <c r="GPQ46" s="31"/>
      <c r="GPR46" s="31"/>
      <c r="GPS46" s="31"/>
      <c r="GPT46" s="31"/>
      <c r="GPU46" s="31"/>
      <c r="GPV46" s="31"/>
      <c r="GPW46" s="31"/>
      <c r="GPX46" s="31"/>
      <c r="GPY46" s="31"/>
      <c r="GPZ46" s="31"/>
      <c r="GQA46" s="31"/>
      <c r="GQB46" s="31"/>
      <c r="GQC46" s="31"/>
      <c r="GQD46" s="31"/>
      <c r="GQE46" s="31"/>
      <c r="GQF46" s="31"/>
      <c r="GQG46" s="31"/>
      <c r="GQH46" s="31"/>
      <c r="GQI46" s="31"/>
      <c r="GQJ46" s="31"/>
      <c r="GQK46" s="31"/>
      <c r="GQL46" s="31"/>
      <c r="GQM46" s="31"/>
      <c r="GQN46" s="31"/>
      <c r="GQO46" s="31"/>
      <c r="GQP46" s="31"/>
      <c r="GQQ46" s="31"/>
      <c r="GQR46" s="31"/>
      <c r="GQS46" s="31"/>
      <c r="GQT46" s="31"/>
      <c r="GQU46" s="31"/>
      <c r="GQV46" s="31"/>
      <c r="GQW46" s="31"/>
      <c r="GQX46" s="31"/>
      <c r="GQY46" s="31"/>
      <c r="GQZ46" s="31"/>
      <c r="GRA46" s="31"/>
      <c r="GRB46" s="31"/>
      <c r="GRC46" s="31"/>
      <c r="GRD46" s="31"/>
      <c r="GRE46" s="31"/>
      <c r="GRF46" s="31"/>
      <c r="GRG46" s="31"/>
      <c r="GRH46" s="31"/>
      <c r="GRI46" s="31"/>
      <c r="GRJ46" s="31"/>
      <c r="GRK46" s="31"/>
      <c r="GRL46" s="31"/>
      <c r="GRM46" s="31"/>
      <c r="GRN46" s="31"/>
      <c r="GRO46" s="31"/>
      <c r="GRP46" s="31"/>
      <c r="GRQ46" s="31"/>
      <c r="GRR46" s="31"/>
      <c r="GRS46" s="31"/>
      <c r="GRT46" s="31"/>
      <c r="GRU46" s="31"/>
      <c r="GRV46" s="31"/>
      <c r="GRW46" s="31"/>
      <c r="GRX46" s="31"/>
      <c r="GRY46" s="31"/>
      <c r="GRZ46" s="31"/>
      <c r="GSA46" s="31"/>
      <c r="GSB46" s="31"/>
      <c r="GSC46" s="31"/>
      <c r="GSD46" s="31"/>
      <c r="GSE46" s="31"/>
      <c r="GSF46" s="31"/>
      <c r="GSG46" s="31"/>
      <c r="GSH46" s="31"/>
      <c r="GSI46" s="31"/>
      <c r="GSJ46" s="31"/>
      <c r="GSK46" s="31"/>
      <c r="GSL46" s="31"/>
      <c r="GSM46" s="31"/>
      <c r="GSN46" s="31"/>
      <c r="GSO46" s="31"/>
      <c r="GSP46" s="31"/>
      <c r="GSQ46" s="31"/>
      <c r="GSR46" s="31"/>
      <c r="GSS46" s="31"/>
      <c r="GST46" s="31"/>
      <c r="GSU46" s="31"/>
      <c r="GSV46" s="31"/>
      <c r="GSW46" s="31"/>
      <c r="GSX46" s="31"/>
      <c r="GSY46" s="31"/>
      <c r="GSZ46" s="31"/>
      <c r="GTA46" s="31"/>
      <c r="GTB46" s="31"/>
      <c r="GTC46" s="31"/>
      <c r="GTD46" s="31"/>
      <c r="GTE46" s="31"/>
      <c r="GTF46" s="31"/>
      <c r="GTG46" s="31"/>
      <c r="GTH46" s="31"/>
      <c r="GTI46" s="31"/>
      <c r="GTJ46" s="31"/>
      <c r="GTK46" s="31"/>
      <c r="GTL46" s="31"/>
      <c r="GTM46" s="31"/>
      <c r="GTN46" s="31"/>
      <c r="GTO46" s="31"/>
      <c r="GTP46" s="31"/>
      <c r="GTQ46" s="31"/>
      <c r="GTR46" s="31"/>
      <c r="GTS46" s="31"/>
      <c r="GTT46" s="31"/>
      <c r="GTU46" s="31"/>
      <c r="GTV46" s="31"/>
      <c r="GTW46" s="31"/>
      <c r="GTX46" s="31"/>
      <c r="GTY46" s="31"/>
      <c r="GTZ46" s="31"/>
      <c r="GUA46" s="31"/>
      <c r="GUB46" s="31"/>
      <c r="GUC46" s="31"/>
      <c r="GUD46" s="31"/>
      <c r="GUE46" s="31"/>
      <c r="GUF46" s="31"/>
      <c r="GUG46" s="31"/>
      <c r="GUH46" s="31"/>
      <c r="GUI46" s="31"/>
      <c r="GUJ46" s="31"/>
      <c r="GUK46" s="31"/>
      <c r="GUL46" s="31"/>
      <c r="GUM46" s="31"/>
      <c r="GUN46" s="31"/>
      <c r="GUO46" s="31"/>
      <c r="GUP46" s="31"/>
      <c r="GUQ46" s="31"/>
      <c r="GUR46" s="31"/>
      <c r="GUS46" s="31"/>
      <c r="GUT46" s="31"/>
      <c r="GUU46" s="31"/>
      <c r="GUV46" s="31"/>
      <c r="GUW46" s="31"/>
      <c r="GUX46" s="31"/>
      <c r="GUY46" s="31"/>
      <c r="GUZ46" s="31"/>
      <c r="GVA46" s="31"/>
      <c r="GVB46" s="31"/>
      <c r="GVC46" s="31"/>
      <c r="GVD46" s="31"/>
      <c r="GVE46" s="31"/>
      <c r="GVF46" s="31"/>
      <c r="GVG46" s="31"/>
      <c r="GVH46" s="31"/>
      <c r="GVI46" s="31"/>
      <c r="GVJ46" s="31"/>
      <c r="GVK46" s="31"/>
      <c r="GVL46" s="31"/>
      <c r="GVM46" s="31"/>
      <c r="GVN46" s="31"/>
      <c r="GVO46" s="31"/>
      <c r="GVP46" s="31"/>
      <c r="GVQ46" s="31"/>
      <c r="GVR46" s="31"/>
      <c r="GVS46" s="31"/>
      <c r="GVT46" s="31"/>
      <c r="GVU46" s="31"/>
      <c r="GVV46" s="31"/>
      <c r="GVW46" s="31"/>
      <c r="GVX46" s="31"/>
      <c r="GVY46" s="31"/>
      <c r="GVZ46" s="31"/>
      <c r="GWA46" s="31"/>
      <c r="GWB46" s="31"/>
      <c r="GWC46" s="31"/>
      <c r="GWD46" s="31"/>
      <c r="GWE46" s="31"/>
      <c r="GWF46" s="31"/>
      <c r="GWG46" s="31"/>
      <c r="GWH46" s="31"/>
      <c r="GWI46" s="31"/>
      <c r="GWJ46" s="31"/>
      <c r="GWK46" s="31"/>
      <c r="GWL46" s="31"/>
      <c r="GWM46" s="31"/>
      <c r="GWN46" s="31"/>
      <c r="GWO46" s="31"/>
      <c r="GWP46" s="31"/>
      <c r="GWQ46" s="31"/>
      <c r="GWR46" s="31"/>
      <c r="GWS46" s="31"/>
      <c r="GWT46" s="31"/>
      <c r="GWU46" s="31"/>
      <c r="GWV46" s="31"/>
      <c r="GWW46" s="31"/>
      <c r="GWX46" s="31"/>
      <c r="GWY46" s="31"/>
      <c r="GWZ46" s="31"/>
      <c r="GXA46" s="31"/>
      <c r="GXB46" s="31"/>
      <c r="GXC46" s="31"/>
      <c r="GXD46" s="31"/>
      <c r="GXE46" s="31"/>
      <c r="GXF46" s="31"/>
      <c r="GXG46" s="31"/>
      <c r="GXH46" s="31"/>
      <c r="GXI46" s="31"/>
      <c r="GXJ46" s="31"/>
      <c r="GXK46" s="31"/>
      <c r="GXL46" s="31"/>
      <c r="GXM46" s="31"/>
      <c r="GXN46" s="31"/>
      <c r="GXO46" s="31"/>
      <c r="GXP46" s="31"/>
      <c r="GXQ46" s="31"/>
      <c r="GXR46" s="31"/>
      <c r="GXS46" s="31"/>
      <c r="GXT46" s="31"/>
      <c r="GXU46" s="31"/>
      <c r="GXV46" s="31"/>
      <c r="GXW46" s="31"/>
      <c r="GXX46" s="31"/>
      <c r="GXY46" s="31"/>
      <c r="GXZ46" s="31"/>
      <c r="GYA46" s="31"/>
      <c r="GYB46" s="31"/>
      <c r="GYC46" s="31"/>
      <c r="GYD46" s="31"/>
      <c r="GYE46" s="31"/>
      <c r="GYF46" s="31"/>
      <c r="GYG46" s="31"/>
      <c r="GYH46" s="31"/>
      <c r="GYI46" s="31"/>
      <c r="GYJ46" s="31"/>
      <c r="GYK46" s="31"/>
      <c r="GYL46" s="31"/>
      <c r="GYM46" s="31"/>
      <c r="GYN46" s="31"/>
      <c r="GYO46" s="31"/>
      <c r="GYP46" s="31"/>
      <c r="GYQ46" s="31"/>
      <c r="GYR46" s="31"/>
      <c r="GYS46" s="31"/>
      <c r="GYT46" s="31"/>
      <c r="GYU46" s="31"/>
      <c r="GYV46" s="31"/>
      <c r="GYW46" s="31"/>
      <c r="GYX46" s="31"/>
      <c r="GYY46" s="31"/>
      <c r="GYZ46" s="31"/>
      <c r="GZA46" s="31"/>
      <c r="GZB46" s="31"/>
      <c r="GZC46" s="31"/>
      <c r="GZD46" s="31"/>
      <c r="GZE46" s="31"/>
      <c r="GZF46" s="31"/>
      <c r="GZG46" s="31"/>
      <c r="GZH46" s="31"/>
      <c r="GZI46" s="31"/>
      <c r="GZJ46" s="31"/>
      <c r="GZK46" s="31"/>
      <c r="GZL46" s="31"/>
      <c r="GZM46" s="31"/>
      <c r="GZN46" s="31"/>
      <c r="GZO46" s="31"/>
      <c r="GZP46" s="31"/>
      <c r="GZQ46" s="31"/>
      <c r="GZR46" s="31"/>
      <c r="GZS46" s="31"/>
      <c r="GZT46" s="31"/>
      <c r="GZU46" s="31"/>
      <c r="GZV46" s="31"/>
      <c r="GZW46" s="31"/>
      <c r="GZX46" s="31"/>
      <c r="GZY46" s="31"/>
      <c r="GZZ46" s="31"/>
      <c r="HAA46" s="31"/>
      <c r="HAB46" s="31"/>
      <c r="HAC46" s="31"/>
      <c r="HAD46" s="31"/>
      <c r="HAE46" s="31"/>
      <c r="HAF46" s="31"/>
      <c r="HAG46" s="31"/>
      <c r="HAH46" s="31"/>
      <c r="HAI46" s="31"/>
      <c r="HAJ46" s="31"/>
      <c r="HAK46" s="31"/>
      <c r="HAL46" s="31"/>
      <c r="HAM46" s="31"/>
      <c r="HAN46" s="31"/>
      <c r="HAO46" s="31"/>
      <c r="HAP46" s="31"/>
      <c r="HAQ46" s="31"/>
      <c r="HAR46" s="31"/>
      <c r="HAS46" s="31"/>
      <c r="HAT46" s="31"/>
      <c r="HAU46" s="31"/>
      <c r="HAV46" s="31"/>
      <c r="HAW46" s="31"/>
      <c r="HAX46" s="31"/>
      <c r="HAY46" s="31"/>
      <c r="HAZ46" s="31"/>
      <c r="HBA46" s="31"/>
      <c r="HBB46" s="31"/>
      <c r="HBC46" s="31"/>
      <c r="HBD46" s="31"/>
      <c r="HBE46" s="31"/>
      <c r="HBF46" s="31"/>
      <c r="HBG46" s="31"/>
      <c r="HBH46" s="31"/>
      <c r="HBI46" s="31"/>
      <c r="HBJ46" s="31"/>
      <c r="HBK46" s="31"/>
      <c r="HBL46" s="31"/>
      <c r="HBM46" s="31"/>
      <c r="HBN46" s="31"/>
      <c r="HBO46" s="31"/>
      <c r="HBP46" s="31"/>
      <c r="HBQ46" s="31"/>
      <c r="HBR46" s="31"/>
      <c r="HBS46" s="31"/>
      <c r="HBT46" s="31"/>
      <c r="HBU46" s="31"/>
      <c r="HBV46" s="31"/>
      <c r="HBW46" s="31"/>
      <c r="HBX46" s="31"/>
      <c r="HBY46" s="31"/>
      <c r="HBZ46" s="31"/>
      <c r="HCA46" s="31"/>
      <c r="HCB46" s="31"/>
      <c r="HCC46" s="31"/>
      <c r="HCD46" s="31"/>
      <c r="HCE46" s="31"/>
      <c r="HCF46" s="31"/>
      <c r="HCG46" s="31"/>
      <c r="HCH46" s="31"/>
      <c r="HCI46" s="31"/>
      <c r="HCJ46" s="31"/>
      <c r="HCK46" s="31"/>
      <c r="HCL46" s="31"/>
      <c r="HCM46" s="31"/>
      <c r="HCN46" s="31"/>
      <c r="HCO46" s="31"/>
      <c r="HCP46" s="31"/>
      <c r="HCQ46" s="31"/>
      <c r="HCR46" s="31"/>
      <c r="HCS46" s="31"/>
      <c r="HCT46" s="31"/>
      <c r="HCU46" s="31"/>
      <c r="HCV46" s="31"/>
      <c r="HCW46" s="31"/>
      <c r="HCX46" s="31"/>
      <c r="HCY46" s="31"/>
      <c r="HCZ46" s="31"/>
      <c r="HDA46" s="31"/>
      <c r="HDB46" s="31"/>
      <c r="HDC46" s="31"/>
      <c r="HDD46" s="31"/>
      <c r="HDE46" s="31"/>
      <c r="HDF46" s="31"/>
      <c r="HDG46" s="31"/>
      <c r="HDH46" s="31"/>
      <c r="HDI46" s="31"/>
      <c r="HDJ46" s="31"/>
      <c r="HDK46" s="31"/>
      <c r="HDL46" s="31"/>
      <c r="HDM46" s="31"/>
      <c r="HDN46" s="31"/>
      <c r="HDO46" s="31"/>
      <c r="HDP46" s="31"/>
      <c r="HDQ46" s="31"/>
      <c r="HDR46" s="31"/>
      <c r="HDS46" s="31"/>
      <c r="HDT46" s="31"/>
      <c r="HDU46" s="31"/>
      <c r="HDV46" s="31"/>
      <c r="HDW46" s="31"/>
      <c r="HDX46" s="31"/>
      <c r="HDY46" s="31"/>
      <c r="HDZ46" s="31"/>
      <c r="HEA46" s="31"/>
      <c r="HEB46" s="31"/>
      <c r="HEC46" s="31"/>
      <c r="HED46" s="31"/>
      <c r="HEE46" s="31"/>
      <c r="HEF46" s="31"/>
      <c r="HEG46" s="31"/>
      <c r="HEH46" s="31"/>
      <c r="HEI46" s="31"/>
      <c r="HEJ46" s="31"/>
      <c r="HEK46" s="31"/>
      <c r="HEL46" s="31"/>
      <c r="HEM46" s="31"/>
      <c r="HEN46" s="31"/>
      <c r="HEO46" s="31"/>
      <c r="HEP46" s="31"/>
      <c r="HEQ46" s="31"/>
      <c r="HER46" s="31"/>
      <c r="HES46" s="31"/>
      <c r="HET46" s="31"/>
      <c r="HEU46" s="31"/>
      <c r="HEV46" s="31"/>
      <c r="HEW46" s="31"/>
      <c r="HEX46" s="31"/>
      <c r="HEY46" s="31"/>
      <c r="HEZ46" s="31"/>
      <c r="HFA46" s="31"/>
      <c r="HFB46" s="31"/>
      <c r="HFC46" s="31"/>
      <c r="HFD46" s="31"/>
      <c r="HFE46" s="31"/>
      <c r="HFF46" s="31"/>
      <c r="HFG46" s="31"/>
      <c r="HFH46" s="31"/>
      <c r="HFI46" s="31"/>
      <c r="HFJ46" s="31"/>
      <c r="HFK46" s="31"/>
      <c r="HFL46" s="31"/>
      <c r="HFM46" s="31"/>
      <c r="HFN46" s="31"/>
      <c r="HFO46" s="31"/>
      <c r="HFP46" s="31"/>
      <c r="HFQ46" s="31"/>
      <c r="HFR46" s="31"/>
      <c r="HFS46" s="31"/>
      <c r="HFT46" s="31"/>
      <c r="HFU46" s="31"/>
      <c r="HFV46" s="31"/>
      <c r="HFW46" s="31"/>
      <c r="HFX46" s="31"/>
      <c r="HFY46" s="31"/>
      <c r="HFZ46" s="31"/>
      <c r="HGA46" s="31"/>
      <c r="HGB46" s="31"/>
      <c r="HGC46" s="31"/>
      <c r="HGD46" s="31"/>
      <c r="HGE46" s="31"/>
      <c r="HGF46" s="31"/>
      <c r="HGG46" s="31"/>
      <c r="HGH46" s="31"/>
      <c r="HGI46" s="31"/>
      <c r="HGJ46" s="31"/>
      <c r="HGK46" s="31"/>
      <c r="HGL46" s="31"/>
      <c r="HGM46" s="31"/>
      <c r="HGN46" s="31"/>
      <c r="HGO46" s="31"/>
      <c r="HGP46" s="31"/>
      <c r="HGQ46" s="31"/>
      <c r="HGR46" s="31"/>
      <c r="HGS46" s="31"/>
      <c r="HGT46" s="31"/>
      <c r="HGU46" s="31"/>
      <c r="HGV46" s="31"/>
      <c r="HGW46" s="31"/>
      <c r="HGX46" s="31"/>
      <c r="HGY46" s="31"/>
      <c r="HGZ46" s="31"/>
      <c r="HHA46" s="31"/>
      <c r="HHB46" s="31"/>
      <c r="HHC46" s="31"/>
      <c r="HHD46" s="31"/>
      <c r="HHE46" s="31"/>
      <c r="HHF46" s="31"/>
      <c r="HHG46" s="31"/>
      <c r="HHH46" s="31"/>
      <c r="HHI46" s="31"/>
      <c r="HHJ46" s="31"/>
      <c r="HHK46" s="31"/>
      <c r="HHL46" s="31"/>
      <c r="HHM46" s="31"/>
      <c r="HHN46" s="31"/>
      <c r="HHO46" s="31"/>
      <c r="HHP46" s="31"/>
      <c r="HHQ46" s="31"/>
      <c r="HHR46" s="31"/>
      <c r="HHS46" s="31"/>
      <c r="HHT46" s="31"/>
      <c r="HHU46" s="31"/>
      <c r="HHV46" s="31"/>
      <c r="HHW46" s="31"/>
      <c r="HHX46" s="31"/>
      <c r="HHY46" s="31"/>
      <c r="HHZ46" s="31"/>
      <c r="HIA46" s="31"/>
      <c r="HIB46" s="31"/>
      <c r="HIC46" s="31"/>
      <c r="HID46" s="31"/>
      <c r="HIE46" s="31"/>
      <c r="HIF46" s="31"/>
      <c r="HIG46" s="31"/>
      <c r="HIH46" s="31"/>
      <c r="HII46" s="31"/>
      <c r="HIJ46" s="31"/>
      <c r="HIK46" s="31"/>
      <c r="HIL46" s="31"/>
      <c r="HIM46" s="31"/>
      <c r="HIN46" s="31"/>
      <c r="HIO46" s="31"/>
      <c r="HIP46" s="31"/>
      <c r="HIQ46" s="31"/>
      <c r="HIR46" s="31"/>
      <c r="HIS46" s="31"/>
      <c r="HIT46" s="31"/>
      <c r="HIU46" s="31"/>
      <c r="HIV46" s="31"/>
      <c r="HIW46" s="31"/>
      <c r="HIX46" s="31"/>
      <c r="HIY46" s="31"/>
      <c r="HIZ46" s="31"/>
      <c r="HJA46" s="31"/>
      <c r="HJB46" s="31"/>
      <c r="HJC46" s="31"/>
      <c r="HJD46" s="31"/>
      <c r="HJE46" s="31"/>
      <c r="HJF46" s="31"/>
      <c r="HJG46" s="31"/>
      <c r="HJH46" s="31"/>
      <c r="HJI46" s="31"/>
      <c r="HJJ46" s="31"/>
      <c r="HJK46" s="31"/>
      <c r="HJL46" s="31"/>
      <c r="HJM46" s="31"/>
      <c r="HJN46" s="31"/>
      <c r="HJO46" s="31"/>
      <c r="HJP46" s="31"/>
      <c r="HJQ46" s="31"/>
      <c r="HJR46" s="31"/>
      <c r="HJS46" s="31"/>
      <c r="HJT46" s="31"/>
      <c r="HJU46" s="31"/>
      <c r="HJV46" s="31"/>
      <c r="HJW46" s="31"/>
      <c r="HJX46" s="31"/>
      <c r="HJY46" s="31"/>
      <c r="HJZ46" s="31"/>
      <c r="HKA46" s="31"/>
      <c r="HKB46" s="31"/>
      <c r="HKC46" s="31"/>
      <c r="HKD46" s="31"/>
      <c r="HKE46" s="31"/>
      <c r="HKF46" s="31"/>
      <c r="HKG46" s="31"/>
      <c r="HKH46" s="31"/>
      <c r="HKI46" s="31"/>
      <c r="HKJ46" s="31"/>
      <c r="HKK46" s="31"/>
      <c r="HKL46" s="31"/>
      <c r="HKM46" s="31"/>
      <c r="HKN46" s="31"/>
      <c r="HKO46" s="31"/>
      <c r="HKP46" s="31"/>
      <c r="HKQ46" s="31"/>
      <c r="HKR46" s="31"/>
      <c r="HKS46" s="31"/>
      <c r="HKT46" s="31"/>
      <c r="HKU46" s="31"/>
      <c r="HKV46" s="31"/>
      <c r="HKW46" s="31"/>
      <c r="HKX46" s="31"/>
      <c r="HKY46" s="31"/>
      <c r="HKZ46" s="31"/>
      <c r="HLA46" s="31"/>
      <c r="HLB46" s="31"/>
      <c r="HLC46" s="31"/>
      <c r="HLD46" s="31"/>
      <c r="HLE46" s="31"/>
      <c r="HLF46" s="31"/>
      <c r="HLG46" s="31"/>
      <c r="HLH46" s="31"/>
      <c r="HLI46" s="31"/>
      <c r="HLJ46" s="31"/>
      <c r="HLK46" s="31"/>
      <c r="HLL46" s="31"/>
      <c r="HLM46" s="31"/>
      <c r="HLN46" s="31"/>
      <c r="HLO46" s="31"/>
      <c r="HLP46" s="31"/>
      <c r="HLQ46" s="31"/>
      <c r="HLR46" s="31"/>
      <c r="HLS46" s="31"/>
      <c r="HLT46" s="31"/>
      <c r="HLU46" s="31"/>
      <c r="HLV46" s="31"/>
      <c r="HLW46" s="31"/>
      <c r="HLX46" s="31"/>
      <c r="HLY46" s="31"/>
      <c r="HLZ46" s="31"/>
      <c r="HMA46" s="31"/>
      <c r="HMB46" s="31"/>
      <c r="HMC46" s="31"/>
      <c r="HMD46" s="31"/>
      <c r="HME46" s="31"/>
      <c r="HMF46" s="31"/>
      <c r="HMG46" s="31"/>
      <c r="HMH46" s="31"/>
      <c r="HMI46" s="31"/>
      <c r="HMJ46" s="31"/>
      <c r="HMK46" s="31"/>
      <c r="HML46" s="31"/>
      <c r="HMM46" s="31"/>
      <c r="HMN46" s="31"/>
      <c r="HMO46" s="31"/>
      <c r="HMP46" s="31"/>
      <c r="HMQ46" s="31"/>
      <c r="HMR46" s="31"/>
      <c r="HMS46" s="31"/>
      <c r="HMT46" s="31"/>
      <c r="HMU46" s="31"/>
      <c r="HMV46" s="31"/>
      <c r="HMW46" s="31"/>
      <c r="HMX46" s="31"/>
      <c r="HMY46" s="31"/>
      <c r="HMZ46" s="31"/>
      <c r="HNA46" s="31"/>
      <c r="HNB46" s="31"/>
      <c r="HNC46" s="31"/>
      <c r="HND46" s="31"/>
      <c r="HNE46" s="31"/>
      <c r="HNF46" s="31"/>
      <c r="HNG46" s="31"/>
      <c r="HNH46" s="31"/>
      <c r="HNI46" s="31"/>
      <c r="HNJ46" s="31"/>
      <c r="HNK46" s="31"/>
      <c r="HNL46" s="31"/>
      <c r="HNM46" s="31"/>
      <c r="HNN46" s="31"/>
      <c r="HNO46" s="31"/>
      <c r="HNP46" s="31"/>
      <c r="HNQ46" s="31"/>
      <c r="HNR46" s="31"/>
      <c r="HNS46" s="31"/>
      <c r="HNT46" s="31"/>
      <c r="HNU46" s="31"/>
      <c r="HNV46" s="31"/>
      <c r="HNW46" s="31"/>
      <c r="HNX46" s="31"/>
      <c r="HNY46" s="31"/>
      <c r="HNZ46" s="31"/>
      <c r="HOA46" s="31"/>
      <c r="HOB46" s="31"/>
      <c r="HOC46" s="31"/>
      <c r="HOD46" s="31"/>
      <c r="HOE46" s="31"/>
      <c r="HOF46" s="31"/>
      <c r="HOG46" s="31"/>
      <c r="HOH46" s="31"/>
      <c r="HOI46" s="31"/>
      <c r="HOJ46" s="31"/>
      <c r="HOK46" s="31"/>
      <c r="HOL46" s="31"/>
      <c r="HOM46" s="31"/>
      <c r="HON46" s="31"/>
      <c r="HOO46" s="31"/>
      <c r="HOP46" s="31"/>
      <c r="HOQ46" s="31"/>
      <c r="HOR46" s="31"/>
      <c r="HOS46" s="31"/>
      <c r="HOT46" s="31"/>
      <c r="HOU46" s="31"/>
      <c r="HOV46" s="31"/>
      <c r="HOW46" s="31"/>
      <c r="HOX46" s="31"/>
      <c r="HOY46" s="31"/>
      <c r="HOZ46" s="31"/>
      <c r="HPA46" s="31"/>
      <c r="HPB46" s="31"/>
      <c r="HPC46" s="31"/>
      <c r="HPD46" s="31"/>
      <c r="HPE46" s="31"/>
      <c r="HPF46" s="31"/>
      <c r="HPG46" s="31"/>
      <c r="HPH46" s="31"/>
      <c r="HPI46" s="31"/>
      <c r="HPJ46" s="31"/>
      <c r="HPK46" s="31"/>
      <c r="HPL46" s="31"/>
      <c r="HPM46" s="31"/>
      <c r="HPN46" s="31"/>
      <c r="HPO46" s="31"/>
      <c r="HPP46" s="31"/>
      <c r="HPQ46" s="31"/>
      <c r="HPR46" s="31"/>
      <c r="HPS46" s="31"/>
      <c r="HPT46" s="31"/>
      <c r="HPU46" s="31"/>
      <c r="HPV46" s="31"/>
      <c r="HPW46" s="31"/>
      <c r="HPX46" s="31"/>
      <c r="HPY46" s="31"/>
      <c r="HPZ46" s="31"/>
      <c r="HQA46" s="31"/>
      <c r="HQB46" s="31"/>
      <c r="HQC46" s="31"/>
      <c r="HQD46" s="31"/>
      <c r="HQE46" s="31"/>
      <c r="HQF46" s="31"/>
      <c r="HQG46" s="31"/>
      <c r="HQH46" s="31"/>
      <c r="HQI46" s="31"/>
      <c r="HQJ46" s="31"/>
      <c r="HQK46" s="31"/>
      <c r="HQL46" s="31"/>
      <c r="HQM46" s="31"/>
      <c r="HQN46" s="31"/>
      <c r="HQO46" s="31"/>
      <c r="HQP46" s="31"/>
      <c r="HQQ46" s="31"/>
      <c r="HQR46" s="31"/>
      <c r="HQS46" s="31"/>
      <c r="HQT46" s="31"/>
      <c r="HQU46" s="31"/>
      <c r="HQV46" s="31"/>
      <c r="HQW46" s="31"/>
      <c r="HQX46" s="31"/>
      <c r="HQY46" s="31"/>
      <c r="HQZ46" s="31"/>
      <c r="HRA46" s="31"/>
      <c r="HRB46" s="31"/>
      <c r="HRC46" s="31"/>
      <c r="HRD46" s="31"/>
      <c r="HRE46" s="31"/>
      <c r="HRF46" s="31"/>
      <c r="HRG46" s="31"/>
      <c r="HRH46" s="31"/>
      <c r="HRI46" s="31"/>
      <c r="HRJ46" s="31"/>
      <c r="HRK46" s="31"/>
      <c r="HRL46" s="31"/>
      <c r="HRM46" s="31"/>
      <c r="HRN46" s="31"/>
      <c r="HRO46" s="31"/>
      <c r="HRP46" s="31"/>
      <c r="HRQ46" s="31"/>
      <c r="HRR46" s="31"/>
      <c r="HRS46" s="31"/>
      <c r="HRT46" s="31"/>
      <c r="HRU46" s="31"/>
      <c r="HRV46" s="31"/>
      <c r="HRW46" s="31"/>
      <c r="HRX46" s="31"/>
      <c r="HRY46" s="31"/>
      <c r="HRZ46" s="31"/>
      <c r="HSA46" s="31"/>
      <c r="HSB46" s="31"/>
      <c r="HSC46" s="31"/>
      <c r="HSD46" s="31"/>
      <c r="HSE46" s="31"/>
      <c r="HSF46" s="31"/>
      <c r="HSG46" s="31"/>
      <c r="HSH46" s="31"/>
      <c r="HSI46" s="31"/>
      <c r="HSJ46" s="31"/>
      <c r="HSK46" s="31"/>
      <c r="HSL46" s="31"/>
      <c r="HSM46" s="31"/>
      <c r="HSN46" s="31"/>
      <c r="HSO46" s="31"/>
      <c r="HSP46" s="31"/>
      <c r="HSQ46" s="31"/>
      <c r="HSR46" s="31"/>
      <c r="HSS46" s="31"/>
      <c r="HST46" s="31"/>
      <c r="HSU46" s="31"/>
      <c r="HSV46" s="31"/>
      <c r="HSW46" s="31"/>
      <c r="HSX46" s="31"/>
      <c r="HSY46" s="31"/>
      <c r="HSZ46" s="31"/>
      <c r="HTA46" s="31"/>
      <c r="HTB46" s="31"/>
      <c r="HTC46" s="31"/>
      <c r="HTD46" s="31"/>
      <c r="HTE46" s="31"/>
      <c r="HTF46" s="31"/>
      <c r="HTG46" s="31"/>
      <c r="HTH46" s="31"/>
      <c r="HTI46" s="31"/>
      <c r="HTJ46" s="31"/>
      <c r="HTK46" s="31"/>
      <c r="HTL46" s="31"/>
      <c r="HTM46" s="31"/>
      <c r="HTN46" s="31"/>
      <c r="HTO46" s="31"/>
      <c r="HTP46" s="31"/>
      <c r="HTQ46" s="31"/>
      <c r="HTR46" s="31"/>
      <c r="HTS46" s="31"/>
      <c r="HTT46" s="31"/>
      <c r="HTU46" s="31"/>
      <c r="HTV46" s="31"/>
      <c r="HTW46" s="31"/>
      <c r="HTX46" s="31"/>
      <c r="HTY46" s="31"/>
      <c r="HTZ46" s="31"/>
      <c r="HUA46" s="31"/>
      <c r="HUB46" s="31"/>
      <c r="HUC46" s="31"/>
      <c r="HUD46" s="31"/>
      <c r="HUE46" s="31"/>
      <c r="HUF46" s="31"/>
      <c r="HUG46" s="31"/>
      <c r="HUH46" s="31"/>
      <c r="HUI46" s="31"/>
      <c r="HUJ46" s="31"/>
      <c r="HUK46" s="31"/>
      <c r="HUL46" s="31"/>
      <c r="HUM46" s="31"/>
      <c r="HUN46" s="31"/>
      <c r="HUO46" s="31"/>
      <c r="HUP46" s="31"/>
      <c r="HUQ46" s="31"/>
      <c r="HUR46" s="31"/>
      <c r="HUS46" s="31"/>
      <c r="HUT46" s="31"/>
      <c r="HUU46" s="31"/>
      <c r="HUV46" s="31"/>
      <c r="HUW46" s="31"/>
      <c r="HUX46" s="31"/>
      <c r="HUY46" s="31"/>
      <c r="HUZ46" s="31"/>
      <c r="HVA46" s="31"/>
      <c r="HVB46" s="31"/>
      <c r="HVC46" s="31"/>
      <c r="HVD46" s="31"/>
      <c r="HVE46" s="31"/>
      <c r="HVF46" s="31"/>
      <c r="HVG46" s="31"/>
      <c r="HVH46" s="31"/>
      <c r="HVI46" s="31"/>
      <c r="HVJ46" s="31"/>
      <c r="HVK46" s="31"/>
      <c r="HVL46" s="31"/>
      <c r="HVM46" s="31"/>
      <c r="HVN46" s="31"/>
      <c r="HVO46" s="31"/>
      <c r="HVP46" s="31"/>
      <c r="HVQ46" s="31"/>
      <c r="HVR46" s="31"/>
      <c r="HVS46" s="31"/>
      <c r="HVT46" s="31"/>
      <c r="HVU46" s="31"/>
      <c r="HVV46" s="31"/>
      <c r="HVW46" s="31"/>
      <c r="HVX46" s="31"/>
      <c r="HVY46" s="31"/>
      <c r="HVZ46" s="31"/>
      <c r="HWA46" s="31"/>
      <c r="HWB46" s="31"/>
      <c r="HWC46" s="31"/>
      <c r="HWD46" s="31"/>
      <c r="HWE46" s="31"/>
      <c r="HWF46" s="31"/>
      <c r="HWG46" s="31"/>
      <c r="HWH46" s="31"/>
      <c r="HWI46" s="31"/>
      <c r="HWJ46" s="31"/>
      <c r="HWK46" s="31"/>
      <c r="HWL46" s="31"/>
      <c r="HWM46" s="31"/>
      <c r="HWN46" s="31"/>
      <c r="HWO46" s="31"/>
      <c r="HWP46" s="31"/>
      <c r="HWQ46" s="31"/>
      <c r="HWR46" s="31"/>
      <c r="HWS46" s="31"/>
      <c r="HWT46" s="31"/>
      <c r="HWU46" s="31"/>
      <c r="HWV46" s="31"/>
      <c r="HWW46" s="31"/>
      <c r="HWX46" s="31"/>
      <c r="HWY46" s="31"/>
      <c r="HWZ46" s="31"/>
      <c r="HXA46" s="31"/>
      <c r="HXB46" s="31"/>
      <c r="HXC46" s="31"/>
      <c r="HXD46" s="31"/>
      <c r="HXE46" s="31"/>
      <c r="HXF46" s="31"/>
      <c r="HXG46" s="31"/>
      <c r="HXH46" s="31"/>
      <c r="HXI46" s="31"/>
      <c r="HXJ46" s="31"/>
      <c r="HXK46" s="31"/>
      <c r="HXL46" s="31"/>
      <c r="HXM46" s="31"/>
      <c r="HXN46" s="31"/>
      <c r="HXO46" s="31"/>
      <c r="HXP46" s="31"/>
      <c r="HXQ46" s="31"/>
      <c r="HXR46" s="31"/>
      <c r="HXS46" s="31"/>
      <c r="HXT46" s="31"/>
      <c r="HXU46" s="31"/>
      <c r="HXV46" s="31"/>
      <c r="HXW46" s="31"/>
      <c r="HXX46" s="31"/>
      <c r="HXY46" s="31"/>
      <c r="HXZ46" s="31"/>
      <c r="HYA46" s="31"/>
      <c r="HYB46" s="31"/>
      <c r="HYC46" s="31"/>
      <c r="HYD46" s="31"/>
      <c r="HYE46" s="31"/>
      <c r="HYF46" s="31"/>
      <c r="HYG46" s="31"/>
      <c r="HYH46" s="31"/>
      <c r="HYI46" s="31"/>
      <c r="HYJ46" s="31"/>
      <c r="HYK46" s="31"/>
      <c r="HYL46" s="31"/>
      <c r="HYM46" s="31"/>
      <c r="HYN46" s="31"/>
      <c r="HYO46" s="31"/>
      <c r="HYP46" s="31"/>
      <c r="HYQ46" s="31"/>
      <c r="HYR46" s="31"/>
      <c r="HYS46" s="31"/>
      <c r="HYT46" s="31"/>
      <c r="HYU46" s="31"/>
      <c r="HYV46" s="31"/>
      <c r="HYW46" s="31"/>
      <c r="HYX46" s="31"/>
      <c r="HYY46" s="31"/>
      <c r="HYZ46" s="31"/>
      <c r="HZA46" s="31"/>
      <c r="HZB46" s="31"/>
      <c r="HZC46" s="31"/>
      <c r="HZD46" s="31"/>
      <c r="HZE46" s="31"/>
      <c r="HZF46" s="31"/>
      <c r="HZG46" s="31"/>
      <c r="HZH46" s="31"/>
      <c r="HZI46" s="31"/>
      <c r="HZJ46" s="31"/>
      <c r="HZK46" s="31"/>
      <c r="HZL46" s="31"/>
      <c r="HZM46" s="31"/>
      <c r="HZN46" s="31"/>
      <c r="HZO46" s="31"/>
      <c r="HZP46" s="31"/>
      <c r="HZQ46" s="31"/>
      <c r="HZR46" s="31"/>
      <c r="HZS46" s="31"/>
      <c r="HZT46" s="31"/>
      <c r="HZU46" s="31"/>
      <c r="HZV46" s="31"/>
      <c r="HZW46" s="31"/>
      <c r="HZX46" s="31"/>
      <c r="HZY46" s="31"/>
      <c r="HZZ46" s="31"/>
      <c r="IAA46" s="31"/>
      <c r="IAB46" s="31"/>
      <c r="IAC46" s="31"/>
      <c r="IAD46" s="31"/>
      <c r="IAE46" s="31"/>
      <c r="IAF46" s="31"/>
      <c r="IAG46" s="31"/>
      <c r="IAH46" s="31"/>
      <c r="IAI46" s="31"/>
      <c r="IAJ46" s="31"/>
      <c r="IAK46" s="31"/>
      <c r="IAL46" s="31"/>
      <c r="IAM46" s="31"/>
      <c r="IAN46" s="31"/>
      <c r="IAO46" s="31"/>
      <c r="IAP46" s="31"/>
      <c r="IAQ46" s="31"/>
      <c r="IAR46" s="31"/>
      <c r="IAS46" s="31"/>
      <c r="IAT46" s="31"/>
      <c r="IAU46" s="31"/>
      <c r="IAV46" s="31"/>
      <c r="IAW46" s="31"/>
      <c r="IAX46" s="31"/>
      <c r="IAY46" s="31"/>
      <c r="IAZ46" s="31"/>
      <c r="IBA46" s="31"/>
      <c r="IBB46" s="31"/>
      <c r="IBC46" s="31"/>
      <c r="IBD46" s="31"/>
      <c r="IBE46" s="31"/>
      <c r="IBF46" s="31"/>
      <c r="IBG46" s="31"/>
      <c r="IBH46" s="31"/>
      <c r="IBI46" s="31"/>
      <c r="IBJ46" s="31"/>
      <c r="IBK46" s="31"/>
      <c r="IBL46" s="31"/>
      <c r="IBM46" s="31"/>
      <c r="IBN46" s="31"/>
      <c r="IBO46" s="31"/>
      <c r="IBP46" s="31"/>
      <c r="IBQ46" s="31"/>
      <c r="IBR46" s="31"/>
      <c r="IBS46" s="31"/>
      <c r="IBT46" s="31"/>
      <c r="IBU46" s="31"/>
      <c r="IBV46" s="31"/>
      <c r="IBW46" s="31"/>
      <c r="IBX46" s="31"/>
      <c r="IBY46" s="31"/>
      <c r="IBZ46" s="31"/>
      <c r="ICA46" s="31"/>
      <c r="ICB46" s="31"/>
      <c r="ICC46" s="31"/>
      <c r="ICD46" s="31"/>
      <c r="ICE46" s="31"/>
      <c r="ICF46" s="31"/>
      <c r="ICG46" s="31"/>
      <c r="ICH46" s="31"/>
      <c r="ICI46" s="31"/>
      <c r="ICJ46" s="31"/>
      <c r="ICK46" s="31"/>
      <c r="ICL46" s="31"/>
      <c r="ICM46" s="31"/>
      <c r="ICN46" s="31"/>
      <c r="ICO46" s="31"/>
      <c r="ICP46" s="31"/>
      <c r="ICQ46" s="31"/>
      <c r="ICR46" s="31"/>
      <c r="ICS46" s="31"/>
      <c r="ICT46" s="31"/>
      <c r="ICU46" s="31"/>
      <c r="ICV46" s="31"/>
      <c r="ICW46" s="31"/>
      <c r="ICX46" s="31"/>
      <c r="ICY46" s="31"/>
      <c r="ICZ46" s="31"/>
      <c r="IDA46" s="31"/>
      <c r="IDB46" s="31"/>
      <c r="IDC46" s="31"/>
      <c r="IDD46" s="31"/>
      <c r="IDE46" s="31"/>
      <c r="IDF46" s="31"/>
      <c r="IDG46" s="31"/>
      <c r="IDH46" s="31"/>
      <c r="IDI46" s="31"/>
      <c r="IDJ46" s="31"/>
      <c r="IDK46" s="31"/>
      <c r="IDL46" s="31"/>
      <c r="IDM46" s="31"/>
      <c r="IDN46" s="31"/>
      <c r="IDO46" s="31"/>
      <c r="IDP46" s="31"/>
      <c r="IDQ46" s="31"/>
      <c r="IDR46" s="31"/>
      <c r="IDS46" s="31"/>
      <c r="IDT46" s="31"/>
      <c r="IDU46" s="31"/>
      <c r="IDV46" s="31"/>
      <c r="IDW46" s="31"/>
      <c r="IDX46" s="31"/>
      <c r="IDY46" s="31"/>
      <c r="IDZ46" s="31"/>
      <c r="IEA46" s="31"/>
      <c r="IEB46" s="31"/>
      <c r="IEC46" s="31"/>
      <c r="IED46" s="31"/>
      <c r="IEE46" s="31"/>
      <c r="IEF46" s="31"/>
      <c r="IEG46" s="31"/>
      <c r="IEH46" s="31"/>
      <c r="IEI46" s="31"/>
      <c r="IEJ46" s="31"/>
      <c r="IEK46" s="31"/>
      <c r="IEL46" s="31"/>
      <c r="IEM46" s="31"/>
      <c r="IEN46" s="31"/>
      <c r="IEO46" s="31"/>
      <c r="IEP46" s="31"/>
      <c r="IEQ46" s="31"/>
      <c r="IER46" s="31"/>
      <c r="IES46" s="31"/>
      <c r="IET46" s="31"/>
      <c r="IEU46" s="31"/>
      <c r="IEV46" s="31"/>
      <c r="IEW46" s="31"/>
      <c r="IEX46" s="31"/>
      <c r="IEY46" s="31"/>
      <c r="IEZ46" s="31"/>
      <c r="IFA46" s="31"/>
      <c r="IFB46" s="31"/>
      <c r="IFC46" s="31"/>
      <c r="IFD46" s="31"/>
      <c r="IFE46" s="31"/>
      <c r="IFF46" s="31"/>
      <c r="IFG46" s="31"/>
      <c r="IFH46" s="31"/>
      <c r="IFI46" s="31"/>
      <c r="IFJ46" s="31"/>
      <c r="IFK46" s="31"/>
      <c r="IFL46" s="31"/>
      <c r="IFM46" s="31"/>
      <c r="IFN46" s="31"/>
      <c r="IFO46" s="31"/>
      <c r="IFP46" s="31"/>
      <c r="IFQ46" s="31"/>
      <c r="IFR46" s="31"/>
      <c r="IFS46" s="31"/>
      <c r="IFT46" s="31"/>
      <c r="IFU46" s="31"/>
      <c r="IFV46" s="31"/>
      <c r="IFW46" s="31"/>
      <c r="IFX46" s="31"/>
      <c r="IFY46" s="31"/>
      <c r="IFZ46" s="31"/>
      <c r="IGA46" s="31"/>
      <c r="IGB46" s="31"/>
      <c r="IGC46" s="31"/>
      <c r="IGD46" s="31"/>
      <c r="IGE46" s="31"/>
      <c r="IGF46" s="31"/>
      <c r="IGG46" s="31"/>
      <c r="IGH46" s="31"/>
      <c r="IGI46" s="31"/>
      <c r="IGJ46" s="31"/>
      <c r="IGK46" s="31"/>
      <c r="IGL46" s="31"/>
      <c r="IGM46" s="31"/>
      <c r="IGN46" s="31"/>
      <c r="IGO46" s="31"/>
      <c r="IGP46" s="31"/>
      <c r="IGQ46" s="31"/>
      <c r="IGR46" s="31"/>
      <c r="IGS46" s="31"/>
      <c r="IGT46" s="31"/>
      <c r="IGU46" s="31"/>
      <c r="IGV46" s="31"/>
      <c r="IGW46" s="31"/>
      <c r="IGX46" s="31"/>
      <c r="IGY46" s="31"/>
      <c r="IGZ46" s="31"/>
      <c r="IHA46" s="31"/>
      <c r="IHB46" s="31"/>
      <c r="IHC46" s="31"/>
      <c r="IHD46" s="31"/>
      <c r="IHE46" s="31"/>
      <c r="IHF46" s="31"/>
      <c r="IHG46" s="31"/>
      <c r="IHH46" s="31"/>
      <c r="IHI46" s="31"/>
      <c r="IHJ46" s="31"/>
      <c r="IHK46" s="31"/>
      <c r="IHL46" s="31"/>
      <c r="IHM46" s="31"/>
      <c r="IHN46" s="31"/>
      <c r="IHO46" s="31"/>
      <c r="IHP46" s="31"/>
      <c r="IHQ46" s="31"/>
      <c r="IHR46" s="31"/>
      <c r="IHS46" s="31"/>
      <c r="IHT46" s="31"/>
      <c r="IHU46" s="31"/>
      <c r="IHV46" s="31"/>
      <c r="IHW46" s="31"/>
      <c r="IHX46" s="31"/>
      <c r="IHY46" s="31"/>
      <c r="IHZ46" s="31"/>
      <c r="IIA46" s="31"/>
      <c r="IIB46" s="31"/>
      <c r="IIC46" s="31"/>
      <c r="IID46" s="31"/>
      <c r="IIE46" s="31"/>
      <c r="IIF46" s="31"/>
      <c r="IIG46" s="31"/>
      <c r="IIH46" s="31"/>
      <c r="III46" s="31"/>
      <c r="IIJ46" s="31"/>
      <c r="IIK46" s="31"/>
      <c r="IIL46" s="31"/>
      <c r="IIM46" s="31"/>
      <c r="IIN46" s="31"/>
      <c r="IIO46" s="31"/>
      <c r="IIP46" s="31"/>
      <c r="IIQ46" s="31"/>
      <c r="IIR46" s="31"/>
      <c r="IIS46" s="31"/>
      <c r="IIT46" s="31"/>
      <c r="IIU46" s="31"/>
      <c r="IIV46" s="31"/>
      <c r="IIW46" s="31"/>
      <c r="IIX46" s="31"/>
      <c r="IIY46" s="31"/>
      <c r="IIZ46" s="31"/>
      <c r="IJA46" s="31"/>
      <c r="IJB46" s="31"/>
      <c r="IJC46" s="31"/>
      <c r="IJD46" s="31"/>
      <c r="IJE46" s="31"/>
      <c r="IJF46" s="31"/>
      <c r="IJG46" s="31"/>
      <c r="IJH46" s="31"/>
      <c r="IJI46" s="31"/>
      <c r="IJJ46" s="31"/>
      <c r="IJK46" s="31"/>
      <c r="IJL46" s="31"/>
      <c r="IJM46" s="31"/>
      <c r="IJN46" s="31"/>
      <c r="IJO46" s="31"/>
      <c r="IJP46" s="31"/>
      <c r="IJQ46" s="31"/>
      <c r="IJR46" s="31"/>
      <c r="IJS46" s="31"/>
      <c r="IJT46" s="31"/>
      <c r="IJU46" s="31"/>
      <c r="IJV46" s="31"/>
      <c r="IJW46" s="31"/>
      <c r="IJX46" s="31"/>
      <c r="IJY46" s="31"/>
      <c r="IJZ46" s="31"/>
      <c r="IKA46" s="31"/>
      <c r="IKB46" s="31"/>
      <c r="IKC46" s="31"/>
      <c r="IKD46" s="31"/>
      <c r="IKE46" s="31"/>
      <c r="IKF46" s="31"/>
      <c r="IKG46" s="31"/>
      <c r="IKH46" s="31"/>
      <c r="IKI46" s="31"/>
      <c r="IKJ46" s="31"/>
      <c r="IKK46" s="31"/>
      <c r="IKL46" s="31"/>
      <c r="IKM46" s="31"/>
      <c r="IKN46" s="31"/>
      <c r="IKO46" s="31"/>
      <c r="IKP46" s="31"/>
      <c r="IKQ46" s="31"/>
      <c r="IKR46" s="31"/>
      <c r="IKS46" s="31"/>
      <c r="IKT46" s="31"/>
      <c r="IKU46" s="31"/>
      <c r="IKV46" s="31"/>
      <c r="IKW46" s="31"/>
      <c r="IKX46" s="31"/>
      <c r="IKY46" s="31"/>
      <c r="IKZ46" s="31"/>
      <c r="ILA46" s="31"/>
      <c r="ILB46" s="31"/>
      <c r="ILC46" s="31"/>
      <c r="ILD46" s="31"/>
      <c r="ILE46" s="31"/>
      <c r="ILF46" s="31"/>
      <c r="ILG46" s="31"/>
      <c r="ILH46" s="31"/>
      <c r="ILI46" s="31"/>
      <c r="ILJ46" s="31"/>
      <c r="ILK46" s="31"/>
      <c r="ILL46" s="31"/>
      <c r="ILM46" s="31"/>
      <c r="ILN46" s="31"/>
      <c r="ILO46" s="31"/>
      <c r="ILP46" s="31"/>
      <c r="ILQ46" s="31"/>
      <c r="ILR46" s="31"/>
      <c r="ILS46" s="31"/>
      <c r="ILT46" s="31"/>
      <c r="ILU46" s="31"/>
      <c r="ILV46" s="31"/>
      <c r="ILW46" s="31"/>
      <c r="ILX46" s="31"/>
      <c r="ILY46" s="31"/>
      <c r="ILZ46" s="31"/>
      <c r="IMA46" s="31"/>
      <c r="IMB46" s="31"/>
      <c r="IMC46" s="31"/>
      <c r="IMD46" s="31"/>
      <c r="IME46" s="31"/>
      <c r="IMF46" s="31"/>
      <c r="IMG46" s="31"/>
      <c r="IMH46" s="31"/>
      <c r="IMI46" s="31"/>
      <c r="IMJ46" s="31"/>
      <c r="IMK46" s="31"/>
      <c r="IML46" s="31"/>
      <c r="IMM46" s="31"/>
      <c r="IMN46" s="31"/>
      <c r="IMO46" s="31"/>
      <c r="IMP46" s="31"/>
      <c r="IMQ46" s="31"/>
      <c r="IMR46" s="31"/>
      <c r="IMS46" s="31"/>
      <c r="IMT46" s="31"/>
      <c r="IMU46" s="31"/>
      <c r="IMV46" s="31"/>
      <c r="IMW46" s="31"/>
      <c r="IMX46" s="31"/>
      <c r="IMY46" s="31"/>
      <c r="IMZ46" s="31"/>
      <c r="INA46" s="31"/>
      <c r="INB46" s="31"/>
      <c r="INC46" s="31"/>
      <c r="IND46" s="31"/>
      <c r="INE46" s="31"/>
      <c r="INF46" s="31"/>
      <c r="ING46" s="31"/>
      <c r="INH46" s="31"/>
      <c r="INI46" s="31"/>
      <c r="INJ46" s="31"/>
      <c r="INK46" s="31"/>
      <c r="INL46" s="31"/>
      <c r="INM46" s="31"/>
      <c r="INN46" s="31"/>
      <c r="INO46" s="31"/>
      <c r="INP46" s="31"/>
      <c r="INQ46" s="31"/>
      <c r="INR46" s="31"/>
      <c r="INS46" s="31"/>
      <c r="INT46" s="31"/>
      <c r="INU46" s="31"/>
      <c r="INV46" s="31"/>
      <c r="INW46" s="31"/>
      <c r="INX46" s="31"/>
      <c r="INY46" s="31"/>
      <c r="INZ46" s="31"/>
      <c r="IOA46" s="31"/>
      <c r="IOB46" s="31"/>
      <c r="IOC46" s="31"/>
      <c r="IOD46" s="31"/>
      <c r="IOE46" s="31"/>
      <c r="IOF46" s="31"/>
      <c r="IOG46" s="31"/>
      <c r="IOH46" s="31"/>
      <c r="IOI46" s="31"/>
      <c r="IOJ46" s="31"/>
      <c r="IOK46" s="31"/>
      <c r="IOL46" s="31"/>
      <c r="IOM46" s="31"/>
      <c r="ION46" s="31"/>
      <c r="IOO46" s="31"/>
      <c r="IOP46" s="31"/>
      <c r="IOQ46" s="31"/>
      <c r="IOR46" s="31"/>
      <c r="IOS46" s="31"/>
      <c r="IOT46" s="31"/>
      <c r="IOU46" s="31"/>
      <c r="IOV46" s="31"/>
      <c r="IOW46" s="31"/>
      <c r="IOX46" s="31"/>
      <c r="IOY46" s="31"/>
      <c r="IOZ46" s="31"/>
      <c r="IPA46" s="31"/>
      <c r="IPB46" s="31"/>
      <c r="IPC46" s="31"/>
      <c r="IPD46" s="31"/>
      <c r="IPE46" s="31"/>
      <c r="IPF46" s="31"/>
      <c r="IPG46" s="31"/>
      <c r="IPH46" s="31"/>
      <c r="IPI46" s="31"/>
      <c r="IPJ46" s="31"/>
      <c r="IPK46" s="31"/>
      <c r="IPL46" s="31"/>
      <c r="IPM46" s="31"/>
      <c r="IPN46" s="31"/>
      <c r="IPO46" s="31"/>
      <c r="IPP46" s="31"/>
      <c r="IPQ46" s="31"/>
      <c r="IPR46" s="31"/>
      <c r="IPS46" s="31"/>
      <c r="IPT46" s="31"/>
      <c r="IPU46" s="31"/>
      <c r="IPV46" s="31"/>
      <c r="IPW46" s="31"/>
      <c r="IPX46" s="31"/>
      <c r="IPY46" s="31"/>
      <c r="IPZ46" s="31"/>
      <c r="IQA46" s="31"/>
      <c r="IQB46" s="31"/>
      <c r="IQC46" s="31"/>
      <c r="IQD46" s="31"/>
      <c r="IQE46" s="31"/>
      <c r="IQF46" s="31"/>
      <c r="IQG46" s="31"/>
      <c r="IQH46" s="31"/>
      <c r="IQI46" s="31"/>
      <c r="IQJ46" s="31"/>
      <c r="IQK46" s="31"/>
      <c r="IQL46" s="31"/>
      <c r="IQM46" s="31"/>
      <c r="IQN46" s="31"/>
      <c r="IQO46" s="31"/>
      <c r="IQP46" s="31"/>
      <c r="IQQ46" s="31"/>
      <c r="IQR46" s="31"/>
      <c r="IQS46" s="31"/>
      <c r="IQT46" s="31"/>
      <c r="IQU46" s="31"/>
      <c r="IQV46" s="31"/>
      <c r="IQW46" s="31"/>
      <c r="IQX46" s="31"/>
      <c r="IQY46" s="31"/>
      <c r="IQZ46" s="31"/>
      <c r="IRA46" s="31"/>
      <c r="IRB46" s="31"/>
      <c r="IRC46" s="31"/>
      <c r="IRD46" s="31"/>
      <c r="IRE46" s="31"/>
      <c r="IRF46" s="31"/>
      <c r="IRG46" s="31"/>
      <c r="IRH46" s="31"/>
      <c r="IRI46" s="31"/>
      <c r="IRJ46" s="31"/>
      <c r="IRK46" s="31"/>
      <c r="IRL46" s="31"/>
      <c r="IRM46" s="31"/>
      <c r="IRN46" s="31"/>
      <c r="IRO46" s="31"/>
      <c r="IRP46" s="31"/>
      <c r="IRQ46" s="31"/>
      <c r="IRR46" s="31"/>
      <c r="IRS46" s="31"/>
      <c r="IRT46" s="31"/>
      <c r="IRU46" s="31"/>
      <c r="IRV46" s="31"/>
      <c r="IRW46" s="31"/>
      <c r="IRX46" s="31"/>
      <c r="IRY46" s="31"/>
      <c r="IRZ46" s="31"/>
      <c r="ISA46" s="31"/>
      <c r="ISB46" s="31"/>
      <c r="ISC46" s="31"/>
      <c r="ISD46" s="31"/>
      <c r="ISE46" s="31"/>
      <c r="ISF46" s="31"/>
      <c r="ISG46" s="31"/>
      <c r="ISH46" s="31"/>
      <c r="ISI46" s="31"/>
      <c r="ISJ46" s="31"/>
      <c r="ISK46" s="31"/>
      <c r="ISL46" s="31"/>
      <c r="ISM46" s="31"/>
      <c r="ISN46" s="31"/>
      <c r="ISO46" s="31"/>
      <c r="ISP46" s="31"/>
      <c r="ISQ46" s="31"/>
      <c r="ISR46" s="31"/>
      <c r="ISS46" s="31"/>
      <c r="IST46" s="31"/>
      <c r="ISU46" s="31"/>
      <c r="ISV46" s="31"/>
      <c r="ISW46" s="31"/>
      <c r="ISX46" s="31"/>
      <c r="ISY46" s="31"/>
      <c r="ISZ46" s="31"/>
      <c r="ITA46" s="31"/>
      <c r="ITB46" s="31"/>
      <c r="ITC46" s="31"/>
      <c r="ITD46" s="31"/>
      <c r="ITE46" s="31"/>
      <c r="ITF46" s="31"/>
      <c r="ITG46" s="31"/>
      <c r="ITH46" s="31"/>
      <c r="ITI46" s="31"/>
      <c r="ITJ46" s="31"/>
      <c r="ITK46" s="31"/>
      <c r="ITL46" s="31"/>
      <c r="ITM46" s="31"/>
      <c r="ITN46" s="31"/>
      <c r="ITO46" s="31"/>
      <c r="ITP46" s="31"/>
      <c r="ITQ46" s="31"/>
      <c r="ITR46" s="31"/>
      <c r="ITS46" s="31"/>
      <c r="ITT46" s="31"/>
      <c r="ITU46" s="31"/>
      <c r="ITV46" s="31"/>
      <c r="ITW46" s="31"/>
      <c r="ITX46" s="31"/>
      <c r="ITY46" s="31"/>
      <c r="ITZ46" s="31"/>
      <c r="IUA46" s="31"/>
      <c r="IUB46" s="31"/>
      <c r="IUC46" s="31"/>
      <c r="IUD46" s="31"/>
      <c r="IUE46" s="31"/>
      <c r="IUF46" s="31"/>
      <c r="IUG46" s="31"/>
      <c r="IUH46" s="31"/>
      <c r="IUI46" s="31"/>
      <c r="IUJ46" s="31"/>
      <c r="IUK46" s="31"/>
      <c r="IUL46" s="31"/>
      <c r="IUM46" s="31"/>
      <c r="IUN46" s="31"/>
      <c r="IUO46" s="31"/>
      <c r="IUP46" s="31"/>
      <c r="IUQ46" s="31"/>
      <c r="IUR46" s="31"/>
      <c r="IUS46" s="31"/>
      <c r="IUT46" s="31"/>
      <c r="IUU46" s="31"/>
      <c r="IUV46" s="31"/>
      <c r="IUW46" s="31"/>
      <c r="IUX46" s="31"/>
      <c r="IUY46" s="31"/>
      <c r="IUZ46" s="31"/>
      <c r="IVA46" s="31"/>
      <c r="IVB46" s="31"/>
      <c r="IVC46" s="31"/>
      <c r="IVD46" s="31"/>
      <c r="IVE46" s="31"/>
      <c r="IVF46" s="31"/>
      <c r="IVG46" s="31"/>
      <c r="IVH46" s="31"/>
      <c r="IVI46" s="31"/>
      <c r="IVJ46" s="31"/>
      <c r="IVK46" s="31"/>
      <c r="IVL46" s="31"/>
      <c r="IVM46" s="31"/>
      <c r="IVN46" s="31"/>
      <c r="IVO46" s="31"/>
      <c r="IVP46" s="31"/>
      <c r="IVQ46" s="31"/>
      <c r="IVR46" s="31"/>
      <c r="IVS46" s="31"/>
      <c r="IVT46" s="31"/>
      <c r="IVU46" s="31"/>
      <c r="IVV46" s="31"/>
      <c r="IVW46" s="31"/>
      <c r="IVX46" s="31"/>
      <c r="IVY46" s="31"/>
      <c r="IVZ46" s="31"/>
      <c r="IWA46" s="31"/>
      <c r="IWB46" s="31"/>
      <c r="IWC46" s="31"/>
      <c r="IWD46" s="31"/>
      <c r="IWE46" s="31"/>
      <c r="IWF46" s="31"/>
      <c r="IWG46" s="31"/>
      <c r="IWH46" s="31"/>
      <c r="IWI46" s="31"/>
      <c r="IWJ46" s="31"/>
      <c r="IWK46" s="31"/>
      <c r="IWL46" s="31"/>
      <c r="IWM46" s="31"/>
      <c r="IWN46" s="31"/>
      <c r="IWO46" s="31"/>
      <c r="IWP46" s="31"/>
      <c r="IWQ46" s="31"/>
      <c r="IWR46" s="31"/>
      <c r="IWS46" s="31"/>
      <c r="IWT46" s="31"/>
      <c r="IWU46" s="31"/>
      <c r="IWV46" s="31"/>
      <c r="IWW46" s="31"/>
      <c r="IWX46" s="31"/>
      <c r="IWY46" s="31"/>
      <c r="IWZ46" s="31"/>
      <c r="IXA46" s="31"/>
      <c r="IXB46" s="31"/>
      <c r="IXC46" s="31"/>
      <c r="IXD46" s="31"/>
      <c r="IXE46" s="31"/>
      <c r="IXF46" s="31"/>
      <c r="IXG46" s="31"/>
      <c r="IXH46" s="31"/>
      <c r="IXI46" s="31"/>
      <c r="IXJ46" s="31"/>
      <c r="IXK46" s="31"/>
      <c r="IXL46" s="31"/>
      <c r="IXM46" s="31"/>
      <c r="IXN46" s="31"/>
      <c r="IXO46" s="31"/>
      <c r="IXP46" s="31"/>
      <c r="IXQ46" s="31"/>
      <c r="IXR46" s="31"/>
      <c r="IXS46" s="31"/>
      <c r="IXT46" s="31"/>
      <c r="IXU46" s="31"/>
      <c r="IXV46" s="31"/>
      <c r="IXW46" s="31"/>
      <c r="IXX46" s="31"/>
      <c r="IXY46" s="31"/>
      <c r="IXZ46" s="31"/>
      <c r="IYA46" s="31"/>
      <c r="IYB46" s="31"/>
      <c r="IYC46" s="31"/>
      <c r="IYD46" s="31"/>
      <c r="IYE46" s="31"/>
      <c r="IYF46" s="31"/>
      <c r="IYG46" s="31"/>
      <c r="IYH46" s="31"/>
      <c r="IYI46" s="31"/>
      <c r="IYJ46" s="31"/>
      <c r="IYK46" s="31"/>
      <c r="IYL46" s="31"/>
      <c r="IYM46" s="31"/>
      <c r="IYN46" s="31"/>
      <c r="IYO46" s="31"/>
      <c r="IYP46" s="31"/>
      <c r="IYQ46" s="31"/>
      <c r="IYR46" s="31"/>
      <c r="IYS46" s="31"/>
      <c r="IYT46" s="31"/>
      <c r="IYU46" s="31"/>
      <c r="IYV46" s="31"/>
      <c r="IYW46" s="31"/>
      <c r="IYX46" s="31"/>
      <c r="IYY46" s="31"/>
      <c r="IYZ46" s="31"/>
      <c r="IZA46" s="31"/>
      <c r="IZB46" s="31"/>
      <c r="IZC46" s="31"/>
      <c r="IZD46" s="31"/>
      <c r="IZE46" s="31"/>
      <c r="IZF46" s="31"/>
      <c r="IZG46" s="31"/>
      <c r="IZH46" s="31"/>
      <c r="IZI46" s="31"/>
      <c r="IZJ46" s="31"/>
      <c r="IZK46" s="31"/>
      <c r="IZL46" s="31"/>
      <c r="IZM46" s="31"/>
      <c r="IZN46" s="31"/>
      <c r="IZO46" s="31"/>
      <c r="IZP46" s="31"/>
      <c r="IZQ46" s="31"/>
      <c r="IZR46" s="31"/>
      <c r="IZS46" s="31"/>
      <c r="IZT46" s="31"/>
      <c r="IZU46" s="31"/>
      <c r="IZV46" s="31"/>
      <c r="IZW46" s="31"/>
      <c r="IZX46" s="31"/>
      <c r="IZY46" s="31"/>
      <c r="IZZ46" s="31"/>
      <c r="JAA46" s="31"/>
      <c r="JAB46" s="31"/>
      <c r="JAC46" s="31"/>
      <c r="JAD46" s="31"/>
      <c r="JAE46" s="31"/>
      <c r="JAF46" s="31"/>
      <c r="JAG46" s="31"/>
      <c r="JAH46" s="31"/>
      <c r="JAI46" s="31"/>
      <c r="JAJ46" s="31"/>
      <c r="JAK46" s="31"/>
      <c r="JAL46" s="31"/>
      <c r="JAM46" s="31"/>
      <c r="JAN46" s="31"/>
      <c r="JAO46" s="31"/>
      <c r="JAP46" s="31"/>
      <c r="JAQ46" s="31"/>
      <c r="JAR46" s="31"/>
      <c r="JAS46" s="31"/>
      <c r="JAT46" s="31"/>
      <c r="JAU46" s="31"/>
      <c r="JAV46" s="31"/>
      <c r="JAW46" s="31"/>
      <c r="JAX46" s="31"/>
      <c r="JAY46" s="31"/>
      <c r="JAZ46" s="31"/>
      <c r="JBA46" s="31"/>
      <c r="JBB46" s="31"/>
      <c r="JBC46" s="31"/>
      <c r="JBD46" s="31"/>
      <c r="JBE46" s="31"/>
      <c r="JBF46" s="31"/>
      <c r="JBG46" s="31"/>
      <c r="JBH46" s="31"/>
      <c r="JBI46" s="31"/>
      <c r="JBJ46" s="31"/>
      <c r="JBK46" s="31"/>
      <c r="JBL46" s="31"/>
      <c r="JBM46" s="31"/>
      <c r="JBN46" s="31"/>
      <c r="JBO46" s="31"/>
      <c r="JBP46" s="31"/>
      <c r="JBQ46" s="31"/>
      <c r="JBR46" s="31"/>
      <c r="JBS46" s="31"/>
      <c r="JBT46" s="31"/>
      <c r="JBU46" s="31"/>
      <c r="JBV46" s="31"/>
      <c r="JBW46" s="31"/>
      <c r="JBX46" s="31"/>
      <c r="JBY46" s="31"/>
      <c r="JBZ46" s="31"/>
      <c r="JCA46" s="31"/>
      <c r="JCB46" s="31"/>
      <c r="JCC46" s="31"/>
      <c r="JCD46" s="31"/>
      <c r="JCE46" s="31"/>
      <c r="JCF46" s="31"/>
      <c r="JCG46" s="31"/>
      <c r="JCH46" s="31"/>
      <c r="JCI46" s="31"/>
      <c r="JCJ46" s="31"/>
      <c r="JCK46" s="31"/>
      <c r="JCL46" s="31"/>
      <c r="JCM46" s="31"/>
      <c r="JCN46" s="31"/>
      <c r="JCO46" s="31"/>
      <c r="JCP46" s="31"/>
      <c r="JCQ46" s="31"/>
      <c r="JCR46" s="31"/>
      <c r="JCS46" s="31"/>
      <c r="JCT46" s="31"/>
      <c r="JCU46" s="31"/>
      <c r="JCV46" s="31"/>
      <c r="JCW46" s="31"/>
      <c r="JCX46" s="31"/>
      <c r="JCY46" s="31"/>
      <c r="JCZ46" s="31"/>
      <c r="JDA46" s="31"/>
      <c r="JDB46" s="31"/>
      <c r="JDC46" s="31"/>
      <c r="JDD46" s="31"/>
      <c r="JDE46" s="31"/>
      <c r="JDF46" s="31"/>
      <c r="JDG46" s="31"/>
      <c r="JDH46" s="31"/>
      <c r="JDI46" s="31"/>
      <c r="JDJ46" s="31"/>
      <c r="JDK46" s="31"/>
      <c r="JDL46" s="31"/>
      <c r="JDM46" s="31"/>
      <c r="JDN46" s="31"/>
      <c r="JDO46" s="31"/>
      <c r="JDP46" s="31"/>
      <c r="JDQ46" s="31"/>
      <c r="JDR46" s="31"/>
      <c r="JDS46" s="31"/>
      <c r="JDT46" s="31"/>
      <c r="JDU46" s="31"/>
      <c r="JDV46" s="31"/>
      <c r="JDW46" s="31"/>
      <c r="JDX46" s="31"/>
      <c r="JDY46" s="31"/>
      <c r="JDZ46" s="31"/>
      <c r="JEA46" s="31"/>
      <c r="JEB46" s="31"/>
      <c r="JEC46" s="31"/>
      <c r="JED46" s="31"/>
      <c r="JEE46" s="31"/>
      <c r="JEF46" s="31"/>
      <c r="JEG46" s="31"/>
      <c r="JEH46" s="31"/>
      <c r="JEI46" s="31"/>
      <c r="JEJ46" s="31"/>
      <c r="JEK46" s="31"/>
      <c r="JEL46" s="31"/>
      <c r="JEM46" s="31"/>
      <c r="JEN46" s="31"/>
      <c r="JEO46" s="31"/>
      <c r="JEP46" s="31"/>
      <c r="JEQ46" s="31"/>
      <c r="JER46" s="31"/>
      <c r="JES46" s="31"/>
      <c r="JET46" s="31"/>
      <c r="JEU46" s="31"/>
      <c r="JEV46" s="31"/>
      <c r="JEW46" s="31"/>
      <c r="JEX46" s="31"/>
      <c r="JEY46" s="31"/>
      <c r="JEZ46" s="31"/>
      <c r="JFA46" s="31"/>
      <c r="JFB46" s="31"/>
      <c r="JFC46" s="31"/>
      <c r="JFD46" s="31"/>
      <c r="JFE46" s="31"/>
      <c r="JFF46" s="31"/>
      <c r="JFG46" s="31"/>
      <c r="JFH46" s="31"/>
      <c r="JFI46" s="31"/>
      <c r="JFJ46" s="31"/>
      <c r="JFK46" s="31"/>
      <c r="JFL46" s="31"/>
      <c r="JFM46" s="31"/>
      <c r="JFN46" s="31"/>
      <c r="JFO46" s="31"/>
      <c r="JFP46" s="31"/>
      <c r="JFQ46" s="31"/>
      <c r="JFR46" s="31"/>
      <c r="JFS46" s="31"/>
      <c r="JFT46" s="31"/>
      <c r="JFU46" s="31"/>
      <c r="JFV46" s="31"/>
      <c r="JFW46" s="31"/>
      <c r="JFX46" s="31"/>
      <c r="JFY46" s="31"/>
      <c r="JFZ46" s="31"/>
      <c r="JGA46" s="31"/>
      <c r="JGB46" s="31"/>
      <c r="JGC46" s="31"/>
      <c r="JGD46" s="31"/>
      <c r="JGE46" s="31"/>
      <c r="JGF46" s="31"/>
      <c r="JGG46" s="31"/>
      <c r="JGH46" s="31"/>
      <c r="JGI46" s="31"/>
      <c r="JGJ46" s="31"/>
      <c r="JGK46" s="31"/>
      <c r="JGL46" s="31"/>
      <c r="JGM46" s="31"/>
      <c r="JGN46" s="31"/>
      <c r="JGO46" s="31"/>
      <c r="JGP46" s="31"/>
      <c r="JGQ46" s="31"/>
      <c r="JGR46" s="31"/>
      <c r="JGS46" s="31"/>
      <c r="JGT46" s="31"/>
      <c r="JGU46" s="31"/>
      <c r="JGV46" s="31"/>
      <c r="JGW46" s="31"/>
      <c r="JGX46" s="31"/>
      <c r="JGY46" s="31"/>
      <c r="JGZ46" s="31"/>
      <c r="JHA46" s="31"/>
      <c r="JHB46" s="31"/>
      <c r="JHC46" s="31"/>
      <c r="JHD46" s="31"/>
      <c r="JHE46" s="31"/>
      <c r="JHF46" s="31"/>
      <c r="JHG46" s="31"/>
      <c r="JHH46" s="31"/>
      <c r="JHI46" s="31"/>
      <c r="JHJ46" s="31"/>
      <c r="JHK46" s="31"/>
      <c r="JHL46" s="31"/>
      <c r="JHM46" s="31"/>
      <c r="JHN46" s="31"/>
      <c r="JHO46" s="31"/>
      <c r="JHP46" s="31"/>
      <c r="JHQ46" s="31"/>
      <c r="JHR46" s="31"/>
      <c r="JHS46" s="31"/>
      <c r="JHT46" s="31"/>
      <c r="JHU46" s="31"/>
      <c r="JHV46" s="31"/>
      <c r="JHW46" s="31"/>
      <c r="JHX46" s="31"/>
      <c r="JHY46" s="31"/>
      <c r="JHZ46" s="31"/>
      <c r="JIA46" s="31"/>
      <c r="JIB46" s="31"/>
      <c r="JIC46" s="31"/>
      <c r="JID46" s="31"/>
      <c r="JIE46" s="31"/>
      <c r="JIF46" s="31"/>
      <c r="JIG46" s="31"/>
      <c r="JIH46" s="31"/>
      <c r="JII46" s="31"/>
      <c r="JIJ46" s="31"/>
      <c r="JIK46" s="31"/>
      <c r="JIL46" s="31"/>
      <c r="JIM46" s="31"/>
      <c r="JIN46" s="31"/>
      <c r="JIO46" s="31"/>
      <c r="JIP46" s="31"/>
      <c r="JIQ46" s="31"/>
      <c r="JIR46" s="31"/>
      <c r="JIS46" s="31"/>
      <c r="JIT46" s="31"/>
      <c r="JIU46" s="31"/>
      <c r="JIV46" s="31"/>
      <c r="JIW46" s="31"/>
      <c r="JIX46" s="31"/>
      <c r="JIY46" s="31"/>
      <c r="JIZ46" s="31"/>
      <c r="JJA46" s="31"/>
      <c r="JJB46" s="31"/>
      <c r="JJC46" s="31"/>
      <c r="JJD46" s="31"/>
      <c r="JJE46" s="31"/>
      <c r="JJF46" s="31"/>
      <c r="JJG46" s="31"/>
      <c r="JJH46" s="31"/>
      <c r="JJI46" s="31"/>
      <c r="JJJ46" s="31"/>
      <c r="JJK46" s="31"/>
      <c r="JJL46" s="31"/>
      <c r="JJM46" s="31"/>
      <c r="JJN46" s="31"/>
      <c r="JJO46" s="31"/>
      <c r="JJP46" s="31"/>
      <c r="JJQ46" s="31"/>
      <c r="JJR46" s="31"/>
      <c r="JJS46" s="31"/>
      <c r="JJT46" s="31"/>
      <c r="JJU46" s="31"/>
      <c r="JJV46" s="31"/>
      <c r="JJW46" s="31"/>
      <c r="JJX46" s="31"/>
      <c r="JJY46" s="31"/>
      <c r="JJZ46" s="31"/>
      <c r="JKA46" s="31"/>
      <c r="JKB46" s="31"/>
      <c r="JKC46" s="31"/>
      <c r="JKD46" s="31"/>
      <c r="JKE46" s="31"/>
      <c r="JKF46" s="31"/>
      <c r="JKG46" s="31"/>
      <c r="JKH46" s="31"/>
      <c r="JKI46" s="31"/>
      <c r="JKJ46" s="31"/>
      <c r="JKK46" s="31"/>
      <c r="JKL46" s="31"/>
      <c r="JKM46" s="31"/>
      <c r="JKN46" s="31"/>
      <c r="JKO46" s="31"/>
      <c r="JKP46" s="31"/>
      <c r="JKQ46" s="31"/>
      <c r="JKR46" s="31"/>
      <c r="JKS46" s="31"/>
      <c r="JKT46" s="31"/>
      <c r="JKU46" s="31"/>
      <c r="JKV46" s="31"/>
      <c r="JKW46" s="31"/>
      <c r="JKX46" s="31"/>
      <c r="JKY46" s="31"/>
      <c r="JKZ46" s="31"/>
      <c r="JLA46" s="31"/>
      <c r="JLB46" s="31"/>
      <c r="JLC46" s="31"/>
      <c r="JLD46" s="31"/>
      <c r="JLE46" s="31"/>
      <c r="JLF46" s="31"/>
      <c r="JLG46" s="31"/>
      <c r="JLH46" s="31"/>
      <c r="JLI46" s="31"/>
      <c r="JLJ46" s="31"/>
      <c r="JLK46" s="31"/>
      <c r="JLL46" s="31"/>
      <c r="JLM46" s="31"/>
      <c r="JLN46" s="31"/>
      <c r="JLO46" s="31"/>
      <c r="JLP46" s="31"/>
      <c r="JLQ46" s="31"/>
      <c r="JLR46" s="31"/>
      <c r="JLS46" s="31"/>
      <c r="JLT46" s="31"/>
      <c r="JLU46" s="31"/>
      <c r="JLV46" s="31"/>
      <c r="JLW46" s="31"/>
      <c r="JLX46" s="31"/>
      <c r="JLY46" s="31"/>
      <c r="JLZ46" s="31"/>
      <c r="JMA46" s="31"/>
      <c r="JMB46" s="31"/>
      <c r="JMC46" s="31"/>
      <c r="JMD46" s="31"/>
      <c r="JME46" s="31"/>
      <c r="JMF46" s="31"/>
      <c r="JMG46" s="31"/>
      <c r="JMH46" s="31"/>
      <c r="JMI46" s="31"/>
      <c r="JMJ46" s="31"/>
      <c r="JMK46" s="31"/>
      <c r="JML46" s="31"/>
      <c r="JMM46" s="31"/>
      <c r="JMN46" s="31"/>
      <c r="JMO46" s="31"/>
      <c r="JMP46" s="31"/>
      <c r="JMQ46" s="31"/>
      <c r="JMR46" s="31"/>
      <c r="JMS46" s="31"/>
      <c r="JMT46" s="31"/>
      <c r="JMU46" s="31"/>
      <c r="JMV46" s="31"/>
      <c r="JMW46" s="31"/>
      <c r="JMX46" s="31"/>
      <c r="JMY46" s="31"/>
      <c r="JMZ46" s="31"/>
      <c r="JNA46" s="31"/>
      <c r="JNB46" s="31"/>
      <c r="JNC46" s="31"/>
      <c r="JND46" s="31"/>
      <c r="JNE46" s="31"/>
      <c r="JNF46" s="31"/>
      <c r="JNG46" s="31"/>
      <c r="JNH46" s="31"/>
      <c r="JNI46" s="31"/>
      <c r="JNJ46" s="31"/>
      <c r="JNK46" s="31"/>
      <c r="JNL46" s="31"/>
      <c r="JNM46" s="31"/>
      <c r="JNN46" s="31"/>
      <c r="JNO46" s="31"/>
      <c r="JNP46" s="31"/>
      <c r="JNQ46" s="31"/>
      <c r="JNR46" s="31"/>
      <c r="JNS46" s="31"/>
      <c r="JNT46" s="31"/>
      <c r="JNU46" s="31"/>
      <c r="JNV46" s="31"/>
      <c r="JNW46" s="31"/>
      <c r="JNX46" s="31"/>
      <c r="JNY46" s="31"/>
      <c r="JNZ46" s="31"/>
      <c r="JOA46" s="31"/>
      <c r="JOB46" s="31"/>
      <c r="JOC46" s="31"/>
      <c r="JOD46" s="31"/>
      <c r="JOE46" s="31"/>
      <c r="JOF46" s="31"/>
      <c r="JOG46" s="31"/>
      <c r="JOH46" s="31"/>
      <c r="JOI46" s="31"/>
      <c r="JOJ46" s="31"/>
      <c r="JOK46" s="31"/>
      <c r="JOL46" s="31"/>
      <c r="JOM46" s="31"/>
      <c r="JON46" s="31"/>
      <c r="JOO46" s="31"/>
      <c r="JOP46" s="31"/>
      <c r="JOQ46" s="31"/>
      <c r="JOR46" s="31"/>
      <c r="JOS46" s="31"/>
      <c r="JOT46" s="31"/>
      <c r="JOU46" s="31"/>
      <c r="JOV46" s="31"/>
      <c r="JOW46" s="31"/>
      <c r="JOX46" s="31"/>
      <c r="JOY46" s="31"/>
      <c r="JOZ46" s="31"/>
      <c r="JPA46" s="31"/>
      <c r="JPB46" s="31"/>
      <c r="JPC46" s="31"/>
      <c r="JPD46" s="31"/>
      <c r="JPE46" s="31"/>
      <c r="JPF46" s="31"/>
      <c r="JPG46" s="31"/>
      <c r="JPH46" s="31"/>
      <c r="JPI46" s="31"/>
      <c r="JPJ46" s="31"/>
      <c r="JPK46" s="31"/>
      <c r="JPL46" s="31"/>
      <c r="JPM46" s="31"/>
      <c r="JPN46" s="31"/>
      <c r="JPO46" s="31"/>
      <c r="JPP46" s="31"/>
      <c r="JPQ46" s="31"/>
      <c r="JPR46" s="31"/>
      <c r="JPS46" s="31"/>
      <c r="JPT46" s="31"/>
      <c r="JPU46" s="31"/>
      <c r="JPV46" s="31"/>
      <c r="JPW46" s="31"/>
      <c r="JPX46" s="31"/>
      <c r="JPY46" s="31"/>
      <c r="JPZ46" s="31"/>
      <c r="JQA46" s="31"/>
      <c r="JQB46" s="31"/>
      <c r="JQC46" s="31"/>
      <c r="JQD46" s="31"/>
      <c r="JQE46" s="31"/>
      <c r="JQF46" s="31"/>
      <c r="JQG46" s="31"/>
      <c r="JQH46" s="31"/>
      <c r="JQI46" s="31"/>
      <c r="JQJ46" s="31"/>
      <c r="JQK46" s="31"/>
      <c r="JQL46" s="31"/>
      <c r="JQM46" s="31"/>
      <c r="JQN46" s="31"/>
      <c r="JQO46" s="31"/>
      <c r="JQP46" s="31"/>
      <c r="JQQ46" s="31"/>
      <c r="JQR46" s="31"/>
      <c r="JQS46" s="31"/>
      <c r="JQT46" s="31"/>
      <c r="JQU46" s="31"/>
      <c r="JQV46" s="31"/>
      <c r="JQW46" s="31"/>
      <c r="JQX46" s="31"/>
      <c r="JQY46" s="31"/>
      <c r="JQZ46" s="31"/>
      <c r="JRA46" s="31"/>
      <c r="JRB46" s="31"/>
      <c r="JRC46" s="31"/>
      <c r="JRD46" s="31"/>
      <c r="JRE46" s="31"/>
      <c r="JRF46" s="31"/>
      <c r="JRG46" s="31"/>
      <c r="JRH46" s="31"/>
      <c r="JRI46" s="31"/>
      <c r="JRJ46" s="31"/>
      <c r="JRK46" s="31"/>
      <c r="JRL46" s="31"/>
      <c r="JRM46" s="31"/>
      <c r="JRN46" s="31"/>
      <c r="JRO46" s="31"/>
      <c r="JRP46" s="31"/>
      <c r="JRQ46" s="31"/>
      <c r="JRR46" s="31"/>
      <c r="JRS46" s="31"/>
      <c r="JRT46" s="31"/>
      <c r="JRU46" s="31"/>
      <c r="JRV46" s="31"/>
      <c r="JRW46" s="31"/>
      <c r="JRX46" s="31"/>
      <c r="JRY46" s="31"/>
      <c r="JRZ46" s="31"/>
      <c r="JSA46" s="31"/>
      <c r="JSB46" s="31"/>
      <c r="JSC46" s="31"/>
      <c r="JSD46" s="31"/>
      <c r="JSE46" s="31"/>
      <c r="JSF46" s="31"/>
      <c r="JSG46" s="31"/>
      <c r="JSH46" s="31"/>
      <c r="JSI46" s="31"/>
      <c r="JSJ46" s="31"/>
      <c r="JSK46" s="31"/>
      <c r="JSL46" s="31"/>
      <c r="JSM46" s="31"/>
      <c r="JSN46" s="31"/>
      <c r="JSO46" s="31"/>
      <c r="JSP46" s="31"/>
      <c r="JSQ46" s="31"/>
      <c r="JSR46" s="31"/>
      <c r="JSS46" s="31"/>
      <c r="JST46" s="31"/>
      <c r="JSU46" s="31"/>
      <c r="JSV46" s="31"/>
      <c r="JSW46" s="31"/>
      <c r="JSX46" s="31"/>
      <c r="JSY46" s="31"/>
      <c r="JSZ46" s="31"/>
      <c r="JTA46" s="31"/>
      <c r="JTB46" s="31"/>
      <c r="JTC46" s="31"/>
      <c r="JTD46" s="31"/>
      <c r="JTE46" s="31"/>
      <c r="JTF46" s="31"/>
      <c r="JTG46" s="31"/>
      <c r="JTH46" s="31"/>
      <c r="JTI46" s="31"/>
      <c r="JTJ46" s="31"/>
      <c r="JTK46" s="31"/>
      <c r="JTL46" s="31"/>
      <c r="JTM46" s="31"/>
      <c r="JTN46" s="31"/>
      <c r="JTO46" s="31"/>
      <c r="JTP46" s="31"/>
      <c r="JTQ46" s="31"/>
      <c r="JTR46" s="31"/>
      <c r="JTS46" s="31"/>
      <c r="JTT46" s="31"/>
      <c r="JTU46" s="31"/>
      <c r="JTV46" s="31"/>
      <c r="JTW46" s="31"/>
      <c r="JTX46" s="31"/>
      <c r="JTY46" s="31"/>
      <c r="JTZ46" s="31"/>
      <c r="JUA46" s="31"/>
      <c r="JUB46" s="31"/>
      <c r="JUC46" s="31"/>
      <c r="JUD46" s="31"/>
      <c r="JUE46" s="31"/>
      <c r="JUF46" s="31"/>
      <c r="JUG46" s="31"/>
      <c r="JUH46" s="31"/>
      <c r="JUI46" s="31"/>
      <c r="JUJ46" s="31"/>
      <c r="JUK46" s="31"/>
      <c r="JUL46" s="31"/>
      <c r="JUM46" s="31"/>
      <c r="JUN46" s="31"/>
      <c r="JUO46" s="31"/>
      <c r="JUP46" s="31"/>
      <c r="JUQ46" s="31"/>
      <c r="JUR46" s="31"/>
      <c r="JUS46" s="31"/>
      <c r="JUT46" s="31"/>
      <c r="JUU46" s="31"/>
      <c r="JUV46" s="31"/>
      <c r="JUW46" s="31"/>
      <c r="JUX46" s="31"/>
      <c r="JUY46" s="31"/>
      <c r="JUZ46" s="31"/>
      <c r="JVA46" s="31"/>
      <c r="JVB46" s="31"/>
      <c r="JVC46" s="31"/>
      <c r="JVD46" s="31"/>
      <c r="JVE46" s="31"/>
      <c r="JVF46" s="31"/>
      <c r="JVG46" s="31"/>
      <c r="JVH46" s="31"/>
      <c r="JVI46" s="31"/>
      <c r="JVJ46" s="31"/>
      <c r="JVK46" s="31"/>
      <c r="JVL46" s="31"/>
      <c r="JVM46" s="31"/>
      <c r="JVN46" s="31"/>
      <c r="JVO46" s="31"/>
      <c r="JVP46" s="31"/>
      <c r="JVQ46" s="31"/>
      <c r="JVR46" s="31"/>
      <c r="JVS46" s="31"/>
      <c r="JVT46" s="31"/>
      <c r="JVU46" s="31"/>
      <c r="JVV46" s="31"/>
      <c r="JVW46" s="31"/>
      <c r="JVX46" s="31"/>
      <c r="JVY46" s="31"/>
      <c r="JVZ46" s="31"/>
      <c r="JWA46" s="31"/>
      <c r="JWB46" s="31"/>
      <c r="JWC46" s="31"/>
      <c r="JWD46" s="31"/>
      <c r="JWE46" s="31"/>
      <c r="JWF46" s="31"/>
      <c r="JWG46" s="31"/>
      <c r="JWH46" s="31"/>
      <c r="JWI46" s="31"/>
      <c r="JWJ46" s="31"/>
      <c r="JWK46" s="31"/>
      <c r="JWL46" s="31"/>
      <c r="JWM46" s="31"/>
      <c r="JWN46" s="31"/>
      <c r="JWO46" s="31"/>
      <c r="JWP46" s="31"/>
      <c r="JWQ46" s="31"/>
      <c r="JWR46" s="31"/>
      <c r="JWS46" s="31"/>
      <c r="JWT46" s="31"/>
      <c r="JWU46" s="31"/>
      <c r="JWV46" s="31"/>
      <c r="JWW46" s="31"/>
      <c r="JWX46" s="31"/>
      <c r="JWY46" s="31"/>
      <c r="JWZ46" s="31"/>
      <c r="JXA46" s="31"/>
      <c r="JXB46" s="31"/>
      <c r="JXC46" s="31"/>
      <c r="JXD46" s="31"/>
      <c r="JXE46" s="31"/>
      <c r="JXF46" s="31"/>
      <c r="JXG46" s="31"/>
      <c r="JXH46" s="31"/>
      <c r="JXI46" s="31"/>
      <c r="JXJ46" s="31"/>
      <c r="JXK46" s="31"/>
      <c r="JXL46" s="31"/>
      <c r="JXM46" s="31"/>
      <c r="JXN46" s="31"/>
      <c r="JXO46" s="31"/>
      <c r="JXP46" s="31"/>
      <c r="JXQ46" s="31"/>
      <c r="JXR46" s="31"/>
      <c r="JXS46" s="31"/>
      <c r="JXT46" s="31"/>
      <c r="JXU46" s="31"/>
      <c r="JXV46" s="31"/>
      <c r="JXW46" s="31"/>
      <c r="JXX46" s="31"/>
      <c r="JXY46" s="31"/>
      <c r="JXZ46" s="31"/>
      <c r="JYA46" s="31"/>
      <c r="JYB46" s="31"/>
      <c r="JYC46" s="31"/>
      <c r="JYD46" s="31"/>
      <c r="JYE46" s="31"/>
      <c r="JYF46" s="31"/>
      <c r="JYG46" s="31"/>
      <c r="JYH46" s="31"/>
      <c r="JYI46" s="31"/>
      <c r="JYJ46" s="31"/>
      <c r="JYK46" s="31"/>
      <c r="JYL46" s="31"/>
      <c r="JYM46" s="31"/>
      <c r="JYN46" s="31"/>
      <c r="JYO46" s="31"/>
      <c r="JYP46" s="31"/>
      <c r="JYQ46" s="31"/>
      <c r="JYR46" s="31"/>
      <c r="JYS46" s="31"/>
      <c r="JYT46" s="31"/>
      <c r="JYU46" s="31"/>
      <c r="JYV46" s="31"/>
      <c r="JYW46" s="31"/>
      <c r="JYX46" s="31"/>
      <c r="JYY46" s="31"/>
      <c r="JYZ46" s="31"/>
      <c r="JZA46" s="31"/>
      <c r="JZB46" s="31"/>
      <c r="JZC46" s="31"/>
      <c r="JZD46" s="31"/>
      <c r="JZE46" s="31"/>
      <c r="JZF46" s="31"/>
      <c r="JZG46" s="31"/>
      <c r="JZH46" s="31"/>
      <c r="JZI46" s="31"/>
      <c r="JZJ46" s="31"/>
      <c r="JZK46" s="31"/>
      <c r="JZL46" s="31"/>
      <c r="JZM46" s="31"/>
      <c r="JZN46" s="31"/>
      <c r="JZO46" s="31"/>
      <c r="JZP46" s="31"/>
      <c r="JZQ46" s="31"/>
      <c r="JZR46" s="31"/>
      <c r="JZS46" s="31"/>
      <c r="JZT46" s="31"/>
      <c r="JZU46" s="31"/>
      <c r="JZV46" s="31"/>
      <c r="JZW46" s="31"/>
      <c r="JZX46" s="31"/>
      <c r="JZY46" s="31"/>
      <c r="JZZ46" s="31"/>
      <c r="KAA46" s="31"/>
      <c r="KAB46" s="31"/>
      <c r="KAC46" s="31"/>
      <c r="KAD46" s="31"/>
      <c r="KAE46" s="31"/>
      <c r="KAF46" s="31"/>
      <c r="KAG46" s="31"/>
      <c r="KAH46" s="31"/>
      <c r="KAI46" s="31"/>
      <c r="KAJ46" s="31"/>
      <c r="KAK46" s="31"/>
      <c r="KAL46" s="31"/>
      <c r="KAM46" s="31"/>
      <c r="KAN46" s="31"/>
      <c r="KAO46" s="31"/>
      <c r="KAP46" s="31"/>
      <c r="KAQ46" s="31"/>
      <c r="KAR46" s="31"/>
      <c r="KAS46" s="31"/>
      <c r="KAT46" s="31"/>
      <c r="KAU46" s="31"/>
      <c r="KAV46" s="31"/>
      <c r="KAW46" s="31"/>
      <c r="KAX46" s="31"/>
      <c r="KAY46" s="31"/>
      <c r="KAZ46" s="31"/>
      <c r="KBA46" s="31"/>
      <c r="KBB46" s="31"/>
      <c r="KBC46" s="31"/>
      <c r="KBD46" s="31"/>
      <c r="KBE46" s="31"/>
      <c r="KBF46" s="31"/>
      <c r="KBG46" s="31"/>
      <c r="KBH46" s="31"/>
      <c r="KBI46" s="31"/>
      <c r="KBJ46" s="31"/>
      <c r="KBK46" s="31"/>
      <c r="KBL46" s="31"/>
      <c r="KBM46" s="31"/>
      <c r="KBN46" s="31"/>
      <c r="KBO46" s="31"/>
      <c r="KBP46" s="31"/>
      <c r="KBQ46" s="31"/>
      <c r="KBR46" s="31"/>
      <c r="KBS46" s="31"/>
      <c r="KBT46" s="31"/>
      <c r="KBU46" s="31"/>
      <c r="KBV46" s="31"/>
      <c r="KBW46" s="31"/>
      <c r="KBX46" s="31"/>
      <c r="KBY46" s="31"/>
      <c r="KBZ46" s="31"/>
      <c r="KCA46" s="31"/>
      <c r="KCB46" s="31"/>
      <c r="KCC46" s="31"/>
      <c r="KCD46" s="31"/>
      <c r="KCE46" s="31"/>
      <c r="KCF46" s="31"/>
      <c r="KCG46" s="31"/>
      <c r="KCH46" s="31"/>
      <c r="KCI46" s="31"/>
      <c r="KCJ46" s="31"/>
      <c r="KCK46" s="31"/>
      <c r="KCL46" s="31"/>
      <c r="KCM46" s="31"/>
      <c r="KCN46" s="31"/>
      <c r="KCO46" s="31"/>
      <c r="KCP46" s="31"/>
      <c r="KCQ46" s="31"/>
      <c r="KCR46" s="31"/>
      <c r="KCS46" s="31"/>
      <c r="KCT46" s="31"/>
      <c r="KCU46" s="31"/>
      <c r="KCV46" s="31"/>
      <c r="KCW46" s="31"/>
      <c r="KCX46" s="31"/>
      <c r="KCY46" s="31"/>
      <c r="KCZ46" s="31"/>
      <c r="KDA46" s="31"/>
      <c r="KDB46" s="31"/>
      <c r="KDC46" s="31"/>
      <c r="KDD46" s="31"/>
      <c r="KDE46" s="31"/>
      <c r="KDF46" s="31"/>
      <c r="KDG46" s="31"/>
      <c r="KDH46" s="31"/>
      <c r="KDI46" s="31"/>
      <c r="KDJ46" s="31"/>
      <c r="KDK46" s="31"/>
      <c r="KDL46" s="31"/>
      <c r="KDM46" s="31"/>
      <c r="KDN46" s="31"/>
      <c r="KDO46" s="31"/>
      <c r="KDP46" s="31"/>
      <c r="KDQ46" s="31"/>
      <c r="KDR46" s="31"/>
      <c r="KDS46" s="31"/>
      <c r="KDT46" s="31"/>
      <c r="KDU46" s="31"/>
      <c r="KDV46" s="31"/>
      <c r="KDW46" s="31"/>
      <c r="KDX46" s="31"/>
      <c r="KDY46" s="31"/>
      <c r="KDZ46" s="31"/>
      <c r="KEA46" s="31"/>
      <c r="KEB46" s="31"/>
      <c r="KEC46" s="31"/>
      <c r="KED46" s="31"/>
      <c r="KEE46" s="31"/>
      <c r="KEF46" s="31"/>
      <c r="KEG46" s="31"/>
      <c r="KEH46" s="31"/>
      <c r="KEI46" s="31"/>
      <c r="KEJ46" s="31"/>
      <c r="KEK46" s="31"/>
      <c r="KEL46" s="31"/>
      <c r="KEM46" s="31"/>
      <c r="KEN46" s="31"/>
      <c r="KEO46" s="31"/>
      <c r="KEP46" s="31"/>
      <c r="KEQ46" s="31"/>
      <c r="KER46" s="31"/>
      <c r="KES46" s="31"/>
      <c r="KET46" s="31"/>
      <c r="KEU46" s="31"/>
      <c r="KEV46" s="31"/>
      <c r="KEW46" s="31"/>
      <c r="KEX46" s="31"/>
      <c r="KEY46" s="31"/>
      <c r="KEZ46" s="31"/>
      <c r="KFA46" s="31"/>
      <c r="KFB46" s="31"/>
      <c r="KFC46" s="31"/>
      <c r="KFD46" s="31"/>
      <c r="KFE46" s="31"/>
      <c r="KFF46" s="31"/>
      <c r="KFG46" s="31"/>
      <c r="KFH46" s="31"/>
      <c r="KFI46" s="31"/>
      <c r="KFJ46" s="31"/>
      <c r="KFK46" s="31"/>
      <c r="KFL46" s="31"/>
      <c r="KFM46" s="31"/>
      <c r="KFN46" s="31"/>
      <c r="KFO46" s="31"/>
      <c r="KFP46" s="31"/>
      <c r="KFQ46" s="31"/>
      <c r="KFR46" s="31"/>
      <c r="KFS46" s="31"/>
      <c r="KFT46" s="31"/>
      <c r="KFU46" s="31"/>
      <c r="KFV46" s="31"/>
      <c r="KFW46" s="31"/>
      <c r="KFX46" s="31"/>
      <c r="KFY46" s="31"/>
      <c r="KFZ46" s="31"/>
      <c r="KGA46" s="31"/>
      <c r="KGB46" s="31"/>
      <c r="KGC46" s="31"/>
      <c r="KGD46" s="31"/>
      <c r="KGE46" s="31"/>
      <c r="KGF46" s="31"/>
      <c r="KGG46" s="31"/>
      <c r="KGH46" s="31"/>
      <c r="KGI46" s="31"/>
      <c r="KGJ46" s="31"/>
      <c r="KGK46" s="31"/>
      <c r="KGL46" s="31"/>
      <c r="KGM46" s="31"/>
      <c r="KGN46" s="31"/>
      <c r="KGO46" s="31"/>
      <c r="KGP46" s="31"/>
      <c r="KGQ46" s="31"/>
      <c r="KGR46" s="31"/>
      <c r="KGS46" s="31"/>
      <c r="KGT46" s="31"/>
      <c r="KGU46" s="31"/>
      <c r="KGV46" s="31"/>
      <c r="KGW46" s="31"/>
      <c r="KGX46" s="31"/>
      <c r="KGY46" s="31"/>
      <c r="KGZ46" s="31"/>
      <c r="KHA46" s="31"/>
      <c r="KHB46" s="31"/>
      <c r="KHC46" s="31"/>
      <c r="KHD46" s="31"/>
      <c r="KHE46" s="31"/>
      <c r="KHF46" s="31"/>
      <c r="KHG46" s="31"/>
      <c r="KHH46" s="31"/>
      <c r="KHI46" s="31"/>
      <c r="KHJ46" s="31"/>
      <c r="KHK46" s="31"/>
      <c r="KHL46" s="31"/>
      <c r="KHM46" s="31"/>
      <c r="KHN46" s="31"/>
      <c r="KHO46" s="31"/>
      <c r="KHP46" s="31"/>
      <c r="KHQ46" s="31"/>
      <c r="KHR46" s="31"/>
      <c r="KHS46" s="31"/>
      <c r="KHT46" s="31"/>
      <c r="KHU46" s="31"/>
      <c r="KHV46" s="31"/>
      <c r="KHW46" s="31"/>
      <c r="KHX46" s="31"/>
      <c r="KHY46" s="31"/>
      <c r="KHZ46" s="31"/>
      <c r="KIA46" s="31"/>
      <c r="KIB46" s="31"/>
      <c r="KIC46" s="31"/>
      <c r="KID46" s="31"/>
      <c r="KIE46" s="31"/>
      <c r="KIF46" s="31"/>
      <c r="KIG46" s="31"/>
      <c r="KIH46" s="31"/>
      <c r="KII46" s="31"/>
      <c r="KIJ46" s="31"/>
      <c r="KIK46" s="31"/>
      <c r="KIL46" s="31"/>
      <c r="KIM46" s="31"/>
      <c r="KIN46" s="31"/>
      <c r="KIO46" s="31"/>
      <c r="KIP46" s="31"/>
      <c r="KIQ46" s="31"/>
      <c r="KIR46" s="31"/>
      <c r="KIS46" s="31"/>
      <c r="KIT46" s="31"/>
      <c r="KIU46" s="31"/>
      <c r="KIV46" s="31"/>
      <c r="KIW46" s="31"/>
      <c r="KIX46" s="31"/>
      <c r="KIY46" s="31"/>
      <c r="KIZ46" s="31"/>
      <c r="KJA46" s="31"/>
      <c r="KJB46" s="31"/>
      <c r="KJC46" s="31"/>
      <c r="KJD46" s="31"/>
      <c r="KJE46" s="31"/>
      <c r="KJF46" s="31"/>
      <c r="KJG46" s="31"/>
      <c r="KJH46" s="31"/>
      <c r="KJI46" s="31"/>
      <c r="KJJ46" s="31"/>
      <c r="KJK46" s="31"/>
      <c r="KJL46" s="31"/>
      <c r="KJM46" s="31"/>
      <c r="KJN46" s="31"/>
      <c r="KJO46" s="31"/>
      <c r="KJP46" s="31"/>
      <c r="KJQ46" s="31"/>
      <c r="KJR46" s="31"/>
      <c r="KJS46" s="31"/>
      <c r="KJT46" s="31"/>
      <c r="KJU46" s="31"/>
      <c r="KJV46" s="31"/>
      <c r="KJW46" s="31"/>
      <c r="KJX46" s="31"/>
      <c r="KJY46" s="31"/>
      <c r="KJZ46" s="31"/>
      <c r="KKA46" s="31"/>
      <c r="KKB46" s="31"/>
      <c r="KKC46" s="31"/>
      <c r="KKD46" s="31"/>
      <c r="KKE46" s="31"/>
      <c r="KKF46" s="31"/>
      <c r="KKG46" s="31"/>
      <c r="KKH46" s="31"/>
      <c r="KKI46" s="31"/>
      <c r="KKJ46" s="31"/>
      <c r="KKK46" s="31"/>
      <c r="KKL46" s="31"/>
      <c r="KKM46" s="31"/>
      <c r="KKN46" s="31"/>
      <c r="KKO46" s="31"/>
      <c r="KKP46" s="31"/>
      <c r="KKQ46" s="31"/>
      <c r="KKR46" s="31"/>
      <c r="KKS46" s="31"/>
      <c r="KKT46" s="31"/>
      <c r="KKU46" s="31"/>
      <c r="KKV46" s="31"/>
      <c r="KKW46" s="31"/>
      <c r="KKX46" s="31"/>
      <c r="KKY46" s="31"/>
      <c r="KKZ46" s="31"/>
      <c r="KLA46" s="31"/>
      <c r="KLB46" s="31"/>
      <c r="KLC46" s="31"/>
      <c r="KLD46" s="31"/>
      <c r="KLE46" s="31"/>
      <c r="KLF46" s="31"/>
      <c r="KLG46" s="31"/>
      <c r="KLH46" s="31"/>
      <c r="KLI46" s="31"/>
      <c r="KLJ46" s="31"/>
      <c r="KLK46" s="31"/>
      <c r="KLL46" s="31"/>
      <c r="KLM46" s="31"/>
      <c r="KLN46" s="31"/>
      <c r="KLO46" s="31"/>
      <c r="KLP46" s="31"/>
      <c r="KLQ46" s="31"/>
      <c r="KLR46" s="31"/>
      <c r="KLS46" s="31"/>
      <c r="KLT46" s="31"/>
      <c r="KLU46" s="31"/>
      <c r="KLV46" s="31"/>
      <c r="KLW46" s="31"/>
      <c r="KLX46" s="31"/>
      <c r="KLY46" s="31"/>
      <c r="KLZ46" s="31"/>
      <c r="KMA46" s="31"/>
      <c r="KMB46" s="31"/>
      <c r="KMC46" s="31"/>
      <c r="KMD46" s="31"/>
      <c r="KME46" s="31"/>
      <c r="KMF46" s="31"/>
      <c r="KMG46" s="31"/>
      <c r="KMH46" s="31"/>
      <c r="KMI46" s="31"/>
      <c r="KMJ46" s="31"/>
      <c r="KMK46" s="31"/>
      <c r="KML46" s="31"/>
      <c r="KMM46" s="31"/>
      <c r="KMN46" s="31"/>
      <c r="KMO46" s="31"/>
      <c r="KMP46" s="31"/>
      <c r="KMQ46" s="31"/>
      <c r="KMR46" s="31"/>
      <c r="KMS46" s="31"/>
      <c r="KMT46" s="31"/>
      <c r="KMU46" s="31"/>
      <c r="KMV46" s="31"/>
      <c r="KMW46" s="31"/>
      <c r="KMX46" s="31"/>
      <c r="KMY46" s="31"/>
      <c r="KMZ46" s="31"/>
      <c r="KNA46" s="31"/>
      <c r="KNB46" s="31"/>
      <c r="KNC46" s="31"/>
      <c r="KND46" s="31"/>
      <c r="KNE46" s="31"/>
      <c r="KNF46" s="31"/>
      <c r="KNG46" s="31"/>
      <c r="KNH46" s="31"/>
      <c r="KNI46" s="31"/>
      <c r="KNJ46" s="31"/>
      <c r="KNK46" s="31"/>
      <c r="KNL46" s="31"/>
      <c r="KNM46" s="31"/>
      <c r="KNN46" s="31"/>
      <c r="KNO46" s="31"/>
      <c r="KNP46" s="31"/>
      <c r="KNQ46" s="31"/>
      <c r="KNR46" s="31"/>
      <c r="KNS46" s="31"/>
      <c r="KNT46" s="31"/>
      <c r="KNU46" s="31"/>
      <c r="KNV46" s="31"/>
      <c r="KNW46" s="31"/>
      <c r="KNX46" s="31"/>
      <c r="KNY46" s="31"/>
      <c r="KNZ46" s="31"/>
      <c r="KOA46" s="31"/>
      <c r="KOB46" s="31"/>
      <c r="KOC46" s="31"/>
      <c r="KOD46" s="31"/>
      <c r="KOE46" s="31"/>
      <c r="KOF46" s="31"/>
      <c r="KOG46" s="31"/>
      <c r="KOH46" s="31"/>
      <c r="KOI46" s="31"/>
      <c r="KOJ46" s="31"/>
      <c r="KOK46" s="31"/>
      <c r="KOL46" s="31"/>
      <c r="KOM46" s="31"/>
      <c r="KON46" s="31"/>
      <c r="KOO46" s="31"/>
      <c r="KOP46" s="31"/>
      <c r="KOQ46" s="31"/>
      <c r="KOR46" s="31"/>
      <c r="KOS46" s="31"/>
      <c r="KOT46" s="31"/>
      <c r="KOU46" s="31"/>
      <c r="KOV46" s="31"/>
      <c r="KOW46" s="31"/>
      <c r="KOX46" s="31"/>
      <c r="KOY46" s="31"/>
      <c r="KOZ46" s="31"/>
      <c r="KPA46" s="31"/>
      <c r="KPB46" s="31"/>
      <c r="KPC46" s="31"/>
      <c r="KPD46" s="31"/>
      <c r="KPE46" s="31"/>
      <c r="KPF46" s="31"/>
      <c r="KPG46" s="31"/>
      <c r="KPH46" s="31"/>
      <c r="KPI46" s="31"/>
      <c r="KPJ46" s="31"/>
      <c r="KPK46" s="31"/>
      <c r="KPL46" s="31"/>
      <c r="KPM46" s="31"/>
      <c r="KPN46" s="31"/>
      <c r="KPO46" s="31"/>
      <c r="KPP46" s="31"/>
      <c r="KPQ46" s="31"/>
      <c r="KPR46" s="31"/>
      <c r="KPS46" s="31"/>
      <c r="KPT46" s="31"/>
      <c r="KPU46" s="31"/>
      <c r="KPV46" s="31"/>
      <c r="KPW46" s="31"/>
      <c r="KPX46" s="31"/>
      <c r="KPY46" s="31"/>
      <c r="KPZ46" s="31"/>
      <c r="KQA46" s="31"/>
      <c r="KQB46" s="31"/>
      <c r="KQC46" s="31"/>
      <c r="KQD46" s="31"/>
      <c r="KQE46" s="31"/>
      <c r="KQF46" s="31"/>
      <c r="KQG46" s="31"/>
      <c r="KQH46" s="31"/>
      <c r="KQI46" s="31"/>
      <c r="KQJ46" s="31"/>
      <c r="KQK46" s="31"/>
      <c r="KQL46" s="31"/>
      <c r="KQM46" s="31"/>
      <c r="KQN46" s="31"/>
      <c r="KQO46" s="31"/>
      <c r="KQP46" s="31"/>
      <c r="KQQ46" s="31"/>
      <c r="KQR46" s="31"/>
      <c r="KQS46" s="31"/>
      <c r="KQT46" s="31"/>
      <c r="KQU46" s="31"/>
      <c r="KQV46" s="31"/>
      <c r="KQW46" s="31"/>
      <c r="KQX46" s="31"/>
      <c r="KQY46" s="31"/>
      <c r="KQZ46" s="31"/>
      <c r="KRA46" s="31"/>
      <c r="KRB46" s="31"/>
      <c r="KRC46" s="31"/>
      <c r="KRD46" s="31"/>
      <c r="KRE46" s="31"/>
      <c r="KRF46" s="31"/>
      <c r="KRG46" s="31"/>
      <c r="KRH46" s="31"/>
      <c r="KRI46" s="31"/>
      <c r="KRJ46" s="31"/>
      <c r="KRK46" s="31"/>
      <c r="KRL46" s="31"/>
      <c r="KRM46" s="31"/>
      <c r="KRN46" s="31"/>
      <c r="KRO46" s="31"/>
      <c r="KRP46" s="31"/>
      <c r="KRQ46" s="31"/>
      <c r="KRR46" s="31"/>
      <c r="KRS46" s="31"/>
      <c r="KRT46" s="31"/>
      <c r="KRU46" s="31"/>
      <c r="KRV46" s="31"/>
      <c r="KRW46" s="31"/>
      <c r="KRX46" s="31"/>
      <c r="KRY46" s="31"/>
      <c r="KRZ46" s="31"/>
      <c r="KSA46" s="31"/>
      <c r="KSB46" s="31"/>
      <c r="KSC46" s="31"/>
      <c r="KSD46" s="31"/>
      <c r="KSE46" s="31"/>
      <c r="KSF46" s="31"/>
      <c r="KSG46" s="31"/>
      <c r="KSH46" s="31"/>
      <c r="KSI46" s="31"/>
      <c r="KSJ46" s="31"/>
      <c r="KSK46" s="31"/>
      <c r="KSL46" s="31"/>
      <c r="KSM46" s="31"/>
      <c r="KSN46" s="31"/>
      <c r="KSO46" s="31"/>
      <c r="KSP46" s="31"/>
      <c r="KSQ46" s="31"/>
      <c r="KSR46" s="31"/>
      <c r="KSS46" s="31"/>
      <c r="KST46" s="31"/>
      <c r="KSU46" s="31"/>
      <c r="KSV46" s="31"/>
      <c r="KSW46" s="31"/>
      <c r="KSX46" s="31"/>
      <c r="KSY46" s="31"/>
      <c r="KSZ46" s="31"/>
      <c r="KTA46" s="31"/>
      <c r="KTB46" s="31"/>
      <c r="KTC46" s="31"/>
      <c r="KTD46" s="31"/>
      <c r="KTE46" s="31"/>
      <c r="KTF46" s="31"/>
      <c r="KTG46" s="31"/>
      <c r="KTH46" s="31"/>
      <c r="KTI46" s="31"/>
      <c r="KTJ46" s="31"/>
      <c r="KTK46" s="31"/>
      <c r="KTL46" s="31"/>
      <c r="KTM46" s="31"/>
      <c r="KTN46" s="31"/>
      <c r="KTO46" s="31"/>
      <c r="KTP46" s="31"/>
      <c r="KTQ46" s="31"/>
      <c r="KTR46" s="31"/>
      <c r="KTS46" s="31"/>
      <c r="KTT46" s="31"/>
      <c r="KTU46" s="31"/>
      <c r="KTV46" s="31"/>
      <c r="KTW46" s="31"/>
      <c r="KTX46" s="31"/>
      <c r="KTY46" s="31"/>
      <c r="KTZ46" s="31"/>
      <c r="KUA46" s="31"/>
      <c r="KUB46" s="31"/>
      <c r="KUC46" s="31"/>
      <c r="KUD46" s="31"/>
      <c r="KUE46" s="31"/>
      <c r="KUF46" s="31"/>
      <c r="KUG46" s="31"/>
      <c r="KUH46" s="31"/>
      <c r="KUI46" s="31"/>
      <c r="KUJ46" s="31"/>
      <c r="KUK46" s="31"/>
      <c r="KUL46" s="31"/>
      <c r="KUM46" s="31"/>
      <c r="KUN46" s="31"/>
      <c r="KUO46" s="31"/>
      <c r="KUP46" s="31"/>
      <c r="KUQ46" s="31"/>
      <c r="KUR46" s="31"/>
      <c r="KUS46" s="31"/>
      <c r="KUT46" s="31"/>
      <c r="KUU46" s="31"/>
      <c r="KUV46" s="31"/>
      <c r="KUW46" s="31"/>
      <c r="KUX46" s="31"/>
      <c r="KUY46" s="31"/>
      <c r="KUZ46" s="31"/>
      <c r="KVA46" s="31"/>
      <c r="KVB46" s="31"/>
      <c r="KVC46" s="31"/>
      <c r="KVD46" s="31"/>
      <c r="KVE46" s="31"/>
      <c r="KVF46" s="31"/>
      <c r="KVG46" s="31"/>
      <c r="KVH46" s="31"/>
      <c r="KVI46" s="31"/>
      <c r="KVJ46" s="31"/>
      <c r="KVK46" s="31"/>
      <c r="KVL46" s="31"/>
      <c r="KVM46" s="31"/>
      <c r="KVN46" s="31"/>
      <c r="KVO46" s="31"/>
      <c r="KVP46" s="31"/>
      <c r="KVQ46" s="31"/>
      <c r="KVR46" s="31"/>
      <c r="KVS46" s="31"/>
      <c r="KVT46" s="31"/>
      <c r="KVU46" s="31"/>
      <c r="KVV46" s="31"/>
      <c r="KVW46" s="31"/>
      <c r="KVX46" s="31"/>
      <c r="KVY46" s="31"/>
      <c r="KVZ46" s="31"/>
      <c r="KWA46" s="31"/>
      <c r="KWB46" s="31"/>
      <c r="KWC46" s="31"/>
      <c r="KWD46" s="31"/>
      <c r="KWE46" s="31"/>
      <c r="KWF46" s="31"/>
      <c r="KWG46" s="31"/>
      <c r="KWH46" s="31"/>
      <c r="KWI46" s="31"/>
      <c r="KWJ46" s="31"/>
      <c r="KWK46" s="31"/>
      <c r="KWL46" s="31"/>
      <c r="KWM46" s="31"/>
      <c r="KWN46" s="31"/>
      <c r="KWO46" s="31"/>
      <c r="KWP46" s="31"/>
      <c r="KWQ46" s="31"/>
      <c r="KWR46" s="31"/>
      <c r="KWS46" s="31"/>
      <c r="KWT46" s="31"/>
      <c r="KWU46" s="31"/>
      <c r="KWV46" s="31"/>
      <c r="KWW46" s="31"/>
      <c r="KWX46" s="31"/>
      <c r="KWY46" s="31"/>
      <c r="KWZ46" s="31"/>
      <c r="KXA46" s="31"/>
      <c r="KXB46" s="31"/>
      <c r="KXC46" s="31"/>
      <c r="KXD46" s="31"/>
      <c r="KXE46" s="31"/>
      <c r="KXF46" s="31"/>
      <c r="KXG46" s="31"/>
      <c r="KXH46" s="31"/>
      <c r="KXI46" s="31"/>
      <c r="KXJ46" s="31"/>
      <c r="KXK46" s="31"/>
      <c r="KXL46" s="31"/>
      <c r="KXM46" s="31"/>
      <c r="KXN46" s="31"/>
      <c r="KXO46" s="31"/>
      <c r="KXP46" s="31"/>
      <c r="KXQ46" s="31"/>
      <c r="KXR46" s="31"/>
      <c r="KXS46" s="31"/>
      <c r="KXT46" s="31"/>
      <c r="KXU46" s="31"/>
      <c r="KXV46" s="31"/>
      <c r="KXW46" s="31"/>
      <c r="KXX46" s="31"/>
      <c r="KXY46" s="31"/>
      <c r="KXZ46" s="31"/>
      <c r="KYA46" s="31"/>
      <c r="KYB46" s="31"/>
      <c r="KYC46" s="31"/>
      <c r="KYD46" s="31"/>
      <c r="KYE46" s="31"/>
      <c r="KYF46" s="31"/>
      <c r="KYG46" s="31"/>
      <c r="KYH46" s="31"/>
      <c r="KYI46" s="31"/>
      <c r="KYJ46" s="31"/>
      <c r="KYK46" s="31"/>
      <c r="KYL46" s="31"/>
      <c r="KYM46" s="31"/>
      <c r="KYN46" s="31"/>
      <c r="KYO46" s="31"/>
      <c r="KYP46" s="31"/>
      <c r="KYQ46" s="31"/>
      <c r="KYR46" s="31"/>
      <c r="KYS46" s="31"/>
      <c r="KYT46" s="31"/>
      <c r="KYU46" s="31"/>
      <c r="KYV46" s="31"/>
      <c r="KYW46" s="31"/>
      <c r="KYX46" s="31"/>
      <c r="KYY46" s="31"/>
      <c r="KYZ46" s="31"/>
      <c r="KZA46" s="31"/>
      <c r="KZB46" s="31"/>
      <c r="KZC46" s="31"/>
      <c r="KZD46" s="31"/>
      <c r="KZE46" s="31"/>
      <c r="KZF46" s="31"/>
      <c r="KZG46" s="31"/>
      <c r="KZH46" s="31"/>
      <c r="KZI46" s="31"/>
      <c r="KZJ46" s="31"/>
      <c r="KZK46" s="31"/>
      <c r="KZL46" s="31"/>
      <c r="KZM46" s="31"/>
      <c r="KZN46" s="31"/>
      <c r="KZO46" s="31"/>
      <c r="KZP46" s="31"/>
      <c r="KZQ46" s="31"/>
      <c r="KZR46" s="31"/>
      <c r="KZS46" s="31"/>
      <c r="KZT46" s="31"/>
      <c r="KZU46" s="31"/>
      <c r="KZV46" s="31"/>
      <c r="KZW46" s="31"/>
      <c r="KZX46" s="31"/>
      <c r="KZY46" s="31"/>
      <c r="KZZ46" s="31"/>
      <c r="LAA46" s="31"/>
      <c r="LAB46" s="31"/>
      <c r="LAC46" s="31"/>
      <c r="LAD46" s="31"/>
      <c r="LAE46" s="31"/>
      <c r="LAF46" s="31"/>
      <c r="LAG46" s="31"/>
      <c r="LAH46" s="31"/>
      <c r="LAI46" s="31"/>
      <c r="LAJ46" s="31"/>
      <c r="LAK46" s="31"/>
      <c r="LAL46" s="31"/>
      <c r="LAM46" s="31"/>
      <c r="LAN46" s="31"/>
      <c r="LAO46" s="31"/>
      <c r="LAP46" s="31"/>
      <c r="LAQ46" s="31"/>
      <c r="LAR46" s="31"/>
      <c r="LAS46" s="31"/>
      <c r="LAT46" s="31"/>
      <c r="LAU46" s="31"/>
      <c r="LAV46" s="31"/>
      <c r="LAW46" s="31"/>
      <c r="LAX46" s="31"/>
      <c r="LAY46" s="31"/>
      <c r="LAZ46" s="31"/>
      <c r="LBA46" s="31"/>
      <c r="LBB46" s="31"/>
      <c r="LBC46" s="31"/>
      <c r="LBD46" s="31"/>
      <c r="LBE46" s="31"/>
      <c r="LBF46" s="31"/>
      <c r="LBG46" s="31"/>
      <c r="LBH46" s="31"/>
      <c r="LBI46" s="31"/>
      <c r="LBJ46" s="31"/>
      <c r="LBK46" s="31"/>
      <c r="LBL46" s="31"/>
      <c r="LBM46" s="31"/>
      <c r="LBN46" s="31"/>
      <c r="LBO46" s="31"/>
      <c r="LBP46" s="31"/>
      <c r="LBQ46" s="31"/>
      <c r="LBR46" s="31"/>
      <c r="LBS46" s="31"/>
      <c r="LBT46" s="31"/>
      <c r="LBU46" s="31"/>
      <c r="LBV46" s="31"/>
      <c r="LBW46" s="31"/>
      <c r="LBX46" s="31"/>
      <c r="LBY46" s="31"/>
      <c r="LBZ46" s="31"/>
      <c r="LCA46" s="31"/>
      <c r="LCB46" s="31"/>
      <c r="LCC46" s="31"/>
      <c r="LCD46" s="31"/>
      <c r="LCE46" s="31"/>
      <c r="LCF46" s="31"/>
      <c r="LCG46" s="31"/>
      <c r="LCH46" s="31"/>
      <c r="LCI46" s="31"/>
      <c r="LCJ46" s="31"/>
      <c r="LCK46" s="31"/>
      <c r="LCL46" s="31"/>
      <c r="LCM46" s="31"/>
      <c r="LCN46" s="31"/>
      <c r="LCO46" s="31"/>
      <c r="LCP46" s="31"/>
      <c r="LCQ46" s="31"/>
      <c r="LCR46" s="31"/>
      <c r="LCS46" s="31"/>
      <c r="LCT46" s="31"/>
      <c r="LCU46" s="31"/>
      <c r="LCV46" s="31"/>
      <c r="LCW46" s="31"/>
      <c r="LCX46" s="31"/>
      <c r="LCY46" s="31"/>
      <c r="LCZ46" s="31"/>
      <c r="LDA46" s="31"/>
      <c r="LDB46" s="31"/>
      <c r="LDC46" s="31"/>
      <c r="LDD46" s="31"/>
      <c r="LDE46" s="31"/>
      <c r="LDF46" s="31"/>
      <c r="LDG46" s="31"/>
      <c r="LDH46" s="31"/>
      <c r="LDI46" s="31"/>
      <c r="LDJ46" s="31"/>
      <c r="LDK46" s="31"/>
      <c r="LDL46" s="31"/>
      <c r="LDM46" s="31"/>
      <c r="LDN46" s="31"/>
      <c r="LDO46" s="31"/>
      <c r="LDP46" s="31"/>
      <c r="LDQ46" s="31"/>
      <c r="LDR46" s="31"/>
      <c r="LDS46" s="31"/>
      <c r="LDT46" s="31"/>
      <c r="LDU46" s="31"/>
      <c r="LDV46" s="31"/>
      <c r="LDW46" s="31"/>
      <c r="LDX46" s="31"/>
      <c r="LDY46" s="31"/>
      <c r="LDZ46" s="31"/>
      <c r="LEA46" s="31"/>
      <c r="LEB46" s="31"/>
      <c r="LEC46" s="31"/>
      <c r="LED46" s="31"/>
      <c r="LEE46" s="31"/>
      <c r="LEF46" s="31"/>
      <c r="LEG46" s="31"/>
      <c r="LEH46" s="31"/>
      <c r="LEI46" s="31"/>
      <c r="LEJ46" s="31"/>
      <c r="LEK46" s="31"/>
      <c r="LEL46" s="31"/>
      <c r="LEM46" s="31"/>
      <c r="LEN46" s="31"/>
      <c r="LEO46" s="31"/>
      <c r="LEP46" s="31"/>
      <c r="LEQ46" s="31"/>
      <c r="LER46" s="31"/>
      <c r="LES46" s="31"/>
      <c r="LET46" s="31"/>
      <c r="LEU46" s="31"/>
      <c r="LEV46" s="31"/>
      <c r="LEW46" s="31"/>
      <c r="LEX46" s="31"/>
      <c r="LEY46" s="31"/>
      <c r="LEZ46" s="31"/>
      <c r="LFA46" s="31"/>
      <c r="LFB46" s="31"/>
      <c r="LFC46" s="31"/>
      <c r="LFD46" s="31"/>
      <c r="LFE46" s="31"/>
      <c r="LFF46" s="31"/>
      <c r="LFG46" s="31"/>
      <c r="LFH46" s="31"/>
      <c r="LFI46" s="31"/>
      <c r="LFJ46" s="31"/>
      <c r="LFK46" s="31"/>
      <c r="LFL46" s="31"/>
      <c r="LFM46" s="31"/>
      <c r="LFN46" s="31"/>
      <c r="LFO46" s="31"/>
      <c r="LFP46" s="31"/>
      <c r="LFQ46" s="31"/>
      <c r="LFR46" s="31"/>
      <c r="LFS46" s="31"/>
      <c r="LFT46" s="31"/>
      <c r="LFU46" s="31"/>
      <c r="LFV46" s="31"/>
      <c r="LFW46" s="31"/>
      <c r="LFX46" s="31"/>
      <c r="LFY46" s="31"/>
      <c r="LFZ46" s="31"/>
      <c r="LGA46" s="31"/>
      <c r="LGB46" s="31"/>
      <c r="LGC46" s="31"/>
      <c r="LGD46" s="31"/>
      <c r="LGE46" s="31"/>
      <c r="LGF46" s="31"/>
      <c r="LGG46" s="31"/>
      <c r="LGH46" s="31"/>
      <c r="LGI46" s="31"/>
      <c r="LGJ46" s="31"/>
      <c r="LGK46" s="31"/>
      <c r="LGL46" s="31"/>
      <c r="LGM46" s="31"/>
      <c r="LGN46" s="31"/>
      <c r="LGO46" s="31"/>
      <c r="LGP46" s="31"/>
      <c r="LGQ46" s="31"/>
      <c r="LGR46" s="31"/>
      <c r="LGS46" s="31"/>
      <c r="LGT46" s="31"/>
      <c r="LGU46" s="31"/>
      <c r="LGV46" s="31"/>
      <c r="LGW46" s="31"/>
      <c r="LGX46" s="31"/>
      <c r="LGY46" s="31"/>
      <c r="LGZ46" s="31"/>
      <c r="LHA46" s="31"/>
      <c r="LHB46" s="31"/>
      <c r="LHC46" s="31"/>
      <c r="LHD46" s="31"/>
      <c r="LHE46" s="31"/>
      <c r="LHF46" s="31"/>
      <c r="LHG46" s="31"/>
      <c r="LHH46" s="31"/>
      <c r="LHI46" s="31"/>
      <c r="LHJ46" s="31"/>
      <c r="LHK46" s="31"/>
      <c r="LHL46" s="31"/>
      <c r="LHM46" s="31"/>
      <c r="LHN46" s="31"/>
      <c r="LHO46" s="31"/>
      <c r="LHP46" s="31"/>
      <c r="LHQ46" s="31"/>
      <c r="LHR46" s="31"/>
      <c r="LHS46" s="31"/>
      <c r="LHT46" s="31"/>
      <c r="LHU46" s="31"/>
      <c r="LHV46" s="31"/>
      <c r="LHW46" s="31"/>
      <c r="LHX46" s="31"/>
      <c r="LHY46" s="31"/>
      <c r="LHZ46" s="31"/>
      <c r="LIA46" s="31"/>
      <c r="LIB46" s="31"/>
      <c r="LIC46" s="31"/>
      <c r="LID46" s="31"/>
      <c r="LIE46" s="31"/>
      <c r="LIF46" s="31"/>
      <c r="LIG46" s="31"/>
      <c r="LIH46" s="31"/>
      <c r="LII46" s="31"/>
      <c r="LIJ46" s="31"/>
      <c r="LIK46" s="31"/>
      <c r="LIL46" s="31"/>
      <c r="LIM46" s="31"/>
      <c r="LIN46" s="31"/>
      <c r="LIO46" s="31"/>
      <c r="LIP46" s="31"/>
      <c r="LIQ46" s="31"/>
      <c r="LIR46" s="31"/>
      <c r="LIS46" s="31"/>
      <c r="LIT46" s="31"/>
      <c r="LIU46" s="31"/>
      <c r="LIV46" s="31"/>
      <c r="LIW46" s="31"/>
      <c r="LIX46" s="31"/>
      <c r="LIY46" s="31"/>
      <c r="LIZ46" s="31"/>
      <c r="LJA46" s="31"/>
      <c r="LJB46" s="31"/>
      <c r="LJC46" s="31"/>
      <c r="LJD46" s="31"/>
      <c r="LJE46" s="31"/>
      <c r="LJF46" s="31"/>
      <c r="LJG46" s="31"/>
      <c r="LJH46" s="31"/>
      <c r="LJI46" s="31"/>
      <c r="LJJ46" s="31"/>
      <c r="LJK46" s="31"/>
      <c r="LJL46" s="31"/>
      <c r="LJM46" s="31"/>
      <c r="LJN46" s="31"/>
      <c r="LJO46" s="31"/>
      <c r="LJP46" s="31"/>
      <c r="LJQ46" s="31"/>
      <c r="LJR46" s="31"/>
      <c r="LJS46" s="31"/>
      <c r="LJT46" s="31"/>
      <c r="LJU46" s="31"/>
      <c r="LJV46" s="31"/>
      <c r="LJW46" s="31"/>
      <c r="LJX46" s="31"/>
      <c r="LJY46" s="31"/>
      <c r="LJZ46" s="31"/>
      <c r="LKA46" s="31"/>
      <c r="LKB46" s="31"/>
      <c r="LKC46" s="31"/>
      <c r="LKD46" s="31"/>
      <c r="LKE46" s="31"/>
      <c r="LKF46" s="31"/>
      <c r="LKG46" s="31"/>
      <c r="LKH46" s="31"/>
      <c r="LKI46" s="31"/>
      <c r="LKJ46" s="31"/>
      <c r="LKK46" s="31"/>
      <c r="LKL46" s="31"/>
      <c r="LKM46" s="31"/>
      <c r="LKN46" s="31"/>
      <c r="LKO46" s="31"/>
      <c r="LKP46" s="31"/>
      <c r="LKQ46" s="31"/>
      <c r="LKR46" s="31"/>
      <c r="LKS46" s="31"/>
      <c r="LKT46" s="31"/>
      <c r="LKU46" s="31"/>
      <c r="LKV46" s="31"/>
      <c r="LKW46" s="31"/>
      <c r="LKX46" s="31"/>
      <c r="LKY46" s="31"/>
      <c r="LKZ46" s="31"/>
      <c r="LLA46" s="31"/>
      <c r="LLB46" s="31"/>
      <c r="LLC46" s="31"/>
      <c r="LLD46" s="31"/>
      <c r="LLE46" s="31"/>
      <c r="LLF46" s="31"/>
      <c r="LLG46" s="31"/>
      <c r="LLH46" s="31"/>
      <c r="LLI46" s="31"/>
      <c r="LLJ46" s="31"/>
      <c r="LLK46" s="31"/>
      <c r="LLL46" s="31"/>
      <c r="LLM46" s="31"/>
      <c r="LLN46" s="31"/>
      <c r="LLO46" s="31"/>
      <c r="LLP46" s="31"/>
      <c r="LLQ46" s="31"/>
      <c r="LLR46" s="31"/>
      <c r="LLS46" s="31"/>
      <c r="LLT46" s="31"/>
      <c r="LLU46" s="31"/>
      <c r="LLV46" s="31"/>
      <c r="LLW46" s="31"/>
      <c r="LLX46" s="31"/>
      <c r="LLY46" s="31"/>
      <c r="LLZ46" s="31"/>
      <c r="LMA46" s="31"/>
      <c r="LMB46" s="31"/>
      <c r="LMC46" s="31"/>
      <c r="LMD46" s="31"/>
      <c r="LME46" s="31"/>
      <c r="LMF46" s="31"/>
      <c r="LMG46" s="31"/>
      <c r="LMH46" s="31"/>
      <c r="LMI46" s="31"/>
      <c r="LMJ46" s="31"/>
      <c r="LMK46" s="31"/>
      <c r="LML46" s="31"/>
      <c r="LMM46" s="31"/>
      <c r="LMN46" s="31"/>
      <c r="LMO46" s="31"/>
      <c r="LMP46" s="31"/>
      <c r="LMQ46" s="31"/>
      <c r="LMR46" s="31"/>
      <c r="LMS46" s="31"/>
      <c r="LMT46" s="31"/>
      <c r="LMU46" s="31"/>
      <c r="LMV46" s="31"/>
      <c r="LMW46" s="31"/>
      <c r="LMX46" s="31"/>
      <c r="LMY46" s="31"/>
      <c r="LMZ46" s="31"/>
      <c r="LNA46" s="31"/>
      <c r="LNB46" s="31"/>
      <c r="LNC46" s="31"/>
      <c r="LND46" s="31"/>
      <c r="LNE46" s="31"/>
      <c r="LNF46" s="31"/>
      <c r="LNG46" s="31"/>
      <c r="LNH46" s="31"/>
      <c r="LNI46" s="31"/>
      <c r="LNJ46" s="31"/>
      <c r="LNK46" s="31"/>
      <c r="LNL46" s="31"/>
      <c r="LNM46" s="31"/>
      <c r="LNN46" s="31"/>
      <c r="LNO46" s="31"/>
      <c r="LNP46" s="31"/>
      <c r="LNQ46" s="31"/>
      <c r="LNR46" s="31"/>
      <c r="LNS46" s="31"/>
      <c r="LNT46" s="31"/>
      <c r="LNU46" s="31"/>
      <c r="LNV46" s="31"/>
      <c r="LNW46" s="31"/>
      <c r="LNX46" s="31"/>
      <c r="LNY46" s="31"/>
      <c r="LNZ46" s="31"/>
      <c r="LOA46" s="31"/>
      <c r="LOB46" s="31"/>
      <c r="LOC46" s="31"/>
      <c r="LOD46" s="31"/>
      <c r="LOE46" s="31"/>
      <c r="LOF46" s="31"/>
      <c r="LOG46" s="31"/>
      <c r="LOH46" s="31"/>
      <c r="LOI46" s="31"/>
      <c r="LOJ46" s="31"/>
      <c r="LOK46" s="31"/>
      <c r="LOL46" s="31"/>
      <c r="LOM46" s="31"/>
      <c r="LON46" s="31"/>
      <c r="LOO46" s="31"/>
      <c r="LOP46" s="31"/>
      <c r="LOQ46" s="31"/>
      <c r="LOR46" s="31"/>
      <c r="LOS46" s="31"/>
      <c r="LOT46" s="31"/>
      <c r="LOU46" s="31"/>
      <c r="LOV46" s="31"/>
      <c r="LOW46" s="31"/>
      <c r="LOX46" s="31"/>
      <c r="LOY46" s="31"/>
      <c r="LOZ46" s="31"/>
      <c r="LPA46" s="31"/>
      <c r="LPB46" s="31"/>
      <c r="LPC46" s="31"/>
      <c r="LPD46" s="31"/>
      <c r="LPE46" s="31"/>
      <c r="LPF46" s="31"/>
      <c r="LPG46" s="31"/>
      <c r="LPH46" s="31"/>
      <c r="LPI46" s="31"/>
      <c r="LPJ46" s="31"/>
      <c r="LPK46" s="31"/>
      <c r="LPL46" s="31"/>
      <c r="LPM46" s="31"/>
      <c r="LPN46" s="31"/>
      <c r="LPO46" s="31"/>
      <c r="LPP46" s="31"/>
      <c r="LPQ46" s="31"/>
      <c r="LPR46" s="31"/>
      <c r="LPS46" s="31"/>
      <c r="LPT46" s="31"/>
      <c r="LPU46" s="31"/>
      <c r="LPV46" s="31"/>
      <c r="LPW46" s="31"/>
      <c r="LPX46" s="31"/>
      <c r="LPY46" s="31"/>
      <c r="LPZ46" s="31"/>
      <c r="LQA46" s="31"/>
      <c r="LQB46" s="31"/>
      <c r="LQC46" s="31"/>
      <c r="LQD46" s="31"/>
      <c r="LQE46" s="31"/>
      <c r="LQF46" s="31"/>
      <c r="LQG46" s="31"/>
      <c r="LQH46" s="31"/>
      <c r="LQI46" s="31"/>
      <c r="LQJ46" s="31"/>
      <c r="LQK46" s="31"/>
      <c r="LQL46" s="31"/>
      <c r="LQM46" s="31"/>
      <c r="LQN46" s="31"/>
      <c r="LQO46" s="31"/>
      <c r="LQP46" s="31"/>
      <c r="LQQ46" s="31"/>
      <c r="LQR46" s="31"/>
      <c r="LQS46" s="31"/>
      <c r="LQT46" s="31"/>
      <c r="LQU46" s="31"/>
      <c r="LQV46" s="31"/>
      <c r="LQW46" s="31"/>
      <c r="LQX46" s="31"/>
      <c r="LQY46" s="31"/>
      <c r="LQZ46" s="31"/>
      <c r="LRA46" s="31"/>
      <c r="LRB46" s="31"/>
      <c r="LRC46" s="31"/>
      <c r="LRD46" s="31"/>
      <c r="LRE46" s="31"/>
      <c r="LRF46" s="31"/>
      <c r="LRG46" s="31"/>
      <c r="LRH46" s="31"/>
      <c r="LRI46" s="31"/>
      <c r="LRJ46" s="31"/>
      <c r="LRK46" s="31"/>
      <c r="LRL46" s="31"/>
      <c r="LRM46" s="31"/>
      <c r="LRN46" s="31"/>
      <c r="LRO46" s="31"/>
      <c r="LRP46" s="31"/>
      <c r="LRQ46" s="31"/>
      <c r="LRR46" s="31"/>
      <c r="LRS46" s="31"/>
      <c r="LRT46" s="31"/>
      <c r="LRU46" s="31"/>
      <c r="LRV46" s="31"/>
      <c r="LRW46" s="31"/>
      <c r="LRX46" s="31"/>
      <c r="LRY46" s="31"/>
      <c r="LRZ46" s="31"/>
      <c r="LSA46" s="31"/>
      <c r="LSB46" s="31"/>
      <c r="LSC46" s="31"/>
      <c r="LSD46" s="31"/>
      <c r="LSE46" s="31"/>
      <c r="LSF46" s="31"/>
      <c r="LSG46" s="31"/>
      <c r="LSH46" s="31"/>
      <c r="LSI46" s="31"/>
      <c r="LSJ46" s="31"/>
      <c r="LSK46" s="31"/>
      <c r="LSL46" s="31"/>
      <c r="LSM46" s="31"/>
      <c r="LSN46" s="31"/>
      <c r="LSO46" s="31"/>
      <c r="LSP46" s="31"/>
      <c r="LSQ46" s="31"/>
      <c r="LSR46" s="31"/>
      <c r="LSS46" s="31"/>
      <c r="LST46" s="31"/>
      <c r="LSU46" s="31"/>
      <c r="LSV46" s="31"/>
      <c r="LSW46" s="31"/>
      <c r="LSX46" s="31"/>
      <c r="LSY46" s="31"/>
      <c r="LSZ46" s="31"/>
      <c r="LTA46" s="31"/>
      <c r="LTB46" s="31"/>
      <c r="LTC46" s="31"/>
      <c r="LTD46" s="31"/>
      <c r="LTE46" s="31"/>
      <c r="LTF46" s="31"/>
      <c r="LTG46" s="31"/>
      <c r="LTH46" s="31"/>
      <c r="LTI46" s="31"/>
      <c r="LTJ46" s="31"/>
      <c r="LTK46" s="31"/>
      <c r="LTL46" s="31"/>
      <c r="LTM46" s="31"/>
      <c r="LTN46" s="31"/>
      <c r="LTO46" s="31"/>
      <c r="LTP46" s="31"/>
      <c r="LTQ46" s="31"/>
      <c r="LTR46" s="31"/>
      <c r="LTS46" s="31"/>
      <c r="LTT46" s="31"/>
      <c r="LTU46" s="31"/>
      <c r="LTV46" s="31"/>
      <c r="LTW46" s="31"/>
      <c r="LTX46" s="31"/>
      <c r="LTY46" s="31"/>
      <c r="LTZ46" s="31"/>
      <c r="LUA46" s="31"/>
      <c r="LUB46" s="31"/>
      <c r="LUC46" s="31"/>
      <c r="LUD46" s="31"/>
      <c r="LUE46" s="31"/>
      <c r="LUF46" s="31"/>
      <c r="LUG46" s="31"/>
      <c r="LUH46" s="31"/>
      <c r="LUI46" s="31"/>
      <c r="LUJ46" s="31"/>
      <c r="LUK46" s="31"/>
      <c r="LUL46" s="31"/>
      <c r="LUM46" s="31"/>
      <c r="LUN46" s="31"/>
      <c r="LUO46" s="31"/>
      <c r="LUP46" s="31"/>
      <c r="LUQ46" s="31"/>
      <c r="LUR46" s="31"/>
      <c r="LUS46" s="31"/>
      <c r="LUT46" s="31"/>
      <c r="LUU46" s="31"/>
      <c r="LUV46" s="31"/>
      <c r="LUW46" s="31"/>
      <c r="LUX46" s="31"/>
      <c r="LUY46" s="31"/>
      <c r="LUZ46" s="31"/>
      <c r="LVA46" s="31"/>
      <c r="LVB46" s="31"/>
      <c r="LVC46" s="31"/>
      <c r="LVD46" s="31"/>
      <c r="LVE46" s="31"/>
      <c r="LVF46" s="31"/>
      <c r="LVG46" s="31"/>
      <c r="LVH46" s="31"/>
      <c r="LVI46" s="31"/>
      <c r="LVJ46" s="31"/>
      <c r="LVK46" s="31"/>
      <c r="LVL46" s="31"/>
      <c r="LVM46" s="31"/>
      <c r="LVN46" s="31"/>
      <c r="LVO46" s="31"/>
      <c r="LVP46" s="31"/>
      <c r="LVQ46" s="31"/>
      <c r="LVR46" s="31"/>
      <c r="LVS46" s="31"/>
      <c r="LVT46" s="31"/>
      <c r="LVU46" s="31"/>
      <c r="LVV46" s="31"/>
      <c r="LVW46" s="31"/>
      <c r="LVX46" s="31"/>
      <c r="LVY46" s="31"/>
      <c r="LVZ46" s="31"/>
      <c r="LWA46" s="31"/>
      <c r="LWB46" s="31"/>
      <c r="LWC46" s="31"/>
      <c r="LWD46" s="31"/>
      <c r="LWE46" s="31"/>
      <c r="LWF46" s="31"/>
      <c r="LWG46" s="31"/>
      <c r="LWH46" s="31"/>
      <c r="LWI46" s="31"/>
      <c r="LWJ46" s="31"/>
      <c r="LWK46" s="31"/>
      <c r="LWL46" s="31"/>
      <c r="LWM46" s="31"/>
      <c r="LWN46" s="31"/>
      <c r="LWO46" s="31"/>
      <c r="LWP46" s="31"/>
      <c r="LWQ46" s="31"/>
      <c r="LWR46" s="31"/>
      <c r="LWS46" s="31"/>
      <c r="LWT46" s="31"/>
      <c r="LWU46" s="31"/>
      <c r="LWV46" s="31"/>
      <c r="LWW46" s="31"/>
      <c r="LWX46" s="31"/>
      <c r="LWY46" s="31"/>
      <c r="LWZ46" s="31"/>
      <c r="LXA46" s="31"/>
      <c r="LXB46" s="31"/>
      <c r="LXC46" s="31"/>
      <c r="LXD46" s="31"/>
      <c r="LXE46" s="31"/>
      <c r="LXF46" s="31"/>
      <c r="LXG46" s="31"/>
      <c r="LXH46" s="31"/>
      <c r="LXI46" s="31"/>
      <c r="LXJ46" s="31"/>
      <c r="LXK46" s="31"/>
      <c r="LXL46" s="31"/>
      <c r="LXM46" s="31"/>
      <c r="LXN46" s="31"/>
      <c r="LXO46" s="31"/>
      <c r="LXP46" s="31"/>
      <c r="LXQ46" s="31"/>
      <c r="LXR46" s="31"/>
      <c r="LXS46" s="31"/>
      <c r="LXT46" s="31"/>
      <c r="LXU46" s="31"/>
      <c r="LXV46" s="31"/>
      <c r="LXW46" s="31"/>
      <c r="LXX46" s="31"/>
      <c r="LXY46" s="31"/>
      <c r="LXZ46" s="31"/>
      <c r="LYA46" s="31"/>
      <c r="LYB46" s="31"/>
      <c r="LYC46" s="31"/>
      <c r="LYD46" s="31"/>
      <c r="LYE46" s="31"/>
      <c r="LYF46" s="31"/>
      <c r="LYG46" s="31"/>
      <c r="LYH46" s="31"/>
      <c r="LYI46" s="31"/>
      <c r="LYJ46" s="31"/>
      <c r="LYK46" s="31"/>
      <c r="LYL46" s="31"/>
      <c r="LYM46" s="31"/>
      <c r="LYN46" s="31"/>
      <c r="LYO46" s="31"/>
      <c r="LYP46" s="31"/>
      <c r="LYQ46" s="31"/>
      <c r="LYR46" s="31"/>
      <c r="LYS46" s="31"/>
      <c r="LYT46" s="31"/>
      <c r="LYU46" s="31"/>
      <c r="LYV46" s="31"/>
      <c r="LYW46" s="31"/>
      <c r="LYX46" s="31"/>
      <c r="LYY46" s="31"/>
      <c r="LYZ46" s="31"/>
      <c r="LZA46" s="31"/>
      <c r="LZB46" s="31"/>
      <c r="LZC46" s="31"/>
      <c r="LZD46" s="31"/>
      <c r="LZE46" s="31"/>
      <c r="LZF46" s="31"/>
      <c r="LZG46" s="31"/>
      <c r="LZH46" s="31"/>
      <c r="LZI46" s="31"/>
      <c r="LZJ46" s="31"/>
      <c r="LZK46" s="31"/>
      <c r="LZL46" s="31"/>
      <c r="LZM46" s="31"/>
      <c r="LZN46" s="31"/>
      <c r="LZO46" s="31"/>
      <c r="LZP46" s="31"/>
      <c r="LZQ46" s="31"/>
      <c r="LZR46" s="31"/>
      <c r="LZS46" s="31"/>
      <c r="LZT46" s="31"/>
      <c r="LZU46" s="31"/>
      <c r="LZV46" s="31"/>
      <c r="LZW46" s="31"/>
      <c r="LZX46" s="31"/>
      <c r="LZY46" s="31"/>
      <c r="LZZ46" s="31"/>
      <c r="MAA46" s="31"/>
      <c r="MAB46" s="31"/>
      <c r="MAC46" s="31"/>
      <c r="MAD46" s="31"/>
      <c r="MAE46" s="31"/>
      <c r="MAF46" s="31"/>
      <c r="MAG46" s="31"/>
      <c r="MAH46" s="31"/>
      <c r="MAI46" s="31"/>
      <c r="MAJ46" s="31"/>
      <c r="MAK46" s="31"/>
      <c r="MAL46" s="31"/>
      <c r="MAM46" s="31"/>
      <c r="MAN46" s="31"/>
      <c r="MAO46" s="31"/>
      <c r="MAP46" s="31"/>
      <c r="MAQ46" s="31"/>
      <c r="MAR46" s="31"/>
      <c r="MAS46" s="31"/>
      <c r="MAT46" s="31"/>
      <c r="MAU46" s="31"/>
      <c r="MAV46" s="31"/>
      <c r="MAW46" s="31"/>
      <c r="MAX46" s="31"/>
      <c r="MAY46" s="31"/>
      <c r="MAZ46" s="31"/>
      <c r="MBA46" s="31"/>
      <c r="MBB46" s="31"/>
      <c r="MBC46" s="31"/>
      <c r="MBD46" s="31"/>
      <c r="MBE46" s="31"/>
      <c r="MBF46" s="31"/>
      <c r="MBG46" s="31"/>
      <c r="MBH46" s="31"/>
      <c r="MBI46" s="31"/>
      <c r="MBJ46" s="31"/>
      <c r="MBK46" s="31"/>
      <c r="MBL46" s="31"/>
      <c r="MBM46" s="31"/>
      <c r="MBN46" s="31"/>
      <c r="MBO46" s="31"/>
      <c r="MBP46" s="31"/>
      <c r="MBQ46" s="31"/>
      <c r="MBR46" s="31"/>
      <c r="MBS46" s="31"/>
      <c r="MBT46" s="31"/>
      <c r="MBU46" s="31"/>
      <c r="MBV46" s="31"/>
      <c r="MBW46" s="31"/>
      <c r="MBX46" s="31"/>
      <c r="MBY46" s="31"/>
      <c r="MBZ46" s="31"/>
      <c r="MCA46" s="31"/>
      <c r="MCB46" s="31"/>
      <c r="MCC46" s="31"/>
      <c r="MCD46" s="31"/>
      <c r="MCE46" s="31"/>
      <c r="MCF46" s="31"/>
      <c r="MCG46" s="31"/>
      <c r="MCH46" s="31"/>
      <c r="MCI46" s="31"/>
      <c r="MCJ46" s="31"/>
      <c r="MCK46" s="31"/>
      <c r="MCL46" s="31"/>
      <c r="MCM46" s="31"/>
      <c r="MCN46" s="31"/>
      <c r="MCO46" s="31"/>
      <c r="MCP46" s="31"/>
      <c r="MCQ46" s="31"/>
      <c r="MCR46" s="31"/>
      <c r="MCS46" s="31"/>
      <c r="MCT46" s="31"/>
      <c r="MCU46" s="31"/>
      <c r="MCV46" s="31"/>
      <c r="MCW46" s="31"/>
      <c r="MCX46" s="31"/>
      <c r="MCY46" s="31"/>
      <c r="MCZ46" s="31"/>
      <c r="MDA46" s="31"/>
      <c r="MDB46" s="31"/>
      <c r="MDC46" s="31"/>
      <c r="MDD46" s="31"/>
      <c r="MDE46" s="31"/>
      <c r="MDF46" s="31"/>
      <c r="MDG46" s="31"/>
      <c r="MDH46" s="31"/>
      <c r="MDI46" s="31"/>
      <c r="MDJ46" s="31"/>
      <c r="MDK46" s="31"/>
      <c r="MDL46" s="31"/>
      <c r="MDM46" s="31"/>
      <c r="MDN46" s="31"/>
      <c r="MDO46" s="31"/>
      <c r="MDP46" s="31"/>
      <c r="MDQ46" s="31"/>
      <c r="MDR46" s="31"/>
      <c r="MDS46" s="31"/>
      <c r="MDT46" s="31"/>
      <c r="MDU46" s="31"/>
      <c r="MDV46" s="31"/>
      <c r="MDW46" s="31"/>
      <c r="MDX46" s="31"/>
      <c r="MDY46" s="31"/>
      <c r="MDZ46" s="31"/>
      <c r="MEA46" s="31"/>
      <c r="MEB46" s="31"/>
      <c r="MEC46" s="31"/>
      <c r="MED46" s="31"/>
      <c r="MEE46" s="31"/>
      <c r="MEF46" s="31"/>
      <c r="MEG46" s="31"/>
      <c r="MEH46" s="31"/>
      <c r="MEI46" s="31"/>
      <c r="MEJ46" s="31"/>
      <c r="MEK46" s="31"/>
      <c r="MEL46" s="31"/>
      <c r="MEM46" s="31"/>
      <c r="MEN46" s="31"/>
      <c r="MEO46" s="31"/>
      <c r="MEP46" s="31"/>
      <c r="MEQ46" s="31"/>
      <c r="MER46" s="31"/>
      <c r="MES46" s="31"/>
      <c r="MET46" s="31"/>
      <c r="MEU46" s="31"/>
      <c r="MEV46" s="31"/>
      <c r="MEW46" s="31"/>
      <c r="MEX46" s="31"/>
      <c r="MEY46" s="31"/>
      <c r="MEZ46" s="31"/>
      <c r="MFA46" s="31"/>
      <c r="MFB46" s="31"/>
      <c r="MFC46" s="31"/>
      <c r="MFD46" s="31"/>
      <c r="MFE46" s="31"/>
      <c r="MFF46" s="31"/>
      <c r="MFG46" s="31"/>
      <c r="MFH46" s="31"/>
      <c r="MFI46" s="31"/>
      <c r="MFJ46" s="31"/>
      <c r="MFK46" s="31"/>
      <c r="MFL46" s="31"/>
      <c r="MFM46" s="31"/>
      <c r="MFN46" s="31"/>
      <c r="MFO46" s="31"/>
      <c r="MFP46" s="31"/>
      <c r="MFQ46" s="31"/>
      <c r="MFR46" s="31"/>
      <c r="MFS46" s="31"/>
      <c r="MFT46" s="31"/>
      <c r="MFU46" s="31"/>
      <c r="MFV46" s="31"/>
      <c r="MFW46" s="31"/>
      <c r="MFX46" s="31"/>
      <c r="MFY46" s="31"/>
      <c r="MFZ46" s="31"/>
      <c r="MGA46" s="31"/>
      <c r="MGB46" s="31"/>
      <c r="MGC46" s="31"/>
      <c r="MGD46" s="31"/>
      <c r="MGE46" s="31"/>
      <c r="MGF46" s="31"/>
      <c r="MGG46" s="31"/>
      <c r="MGH46" s="31"/>
      <c r="MGI46" s="31"/>
      <c r="MGJ46" s="31"/>
      <c r="MGK46" s="31"/>
      <c r="MGL46" s="31"/>
      <c r="MGM46" s="31"/>
      <c r="MGN46" s="31"/>
      <c r="MGO46" s="31"/>
      <c r="MGP46" s="31"/>
      <c r="MGQ46" s="31"/>
      <c r="MGR46" s="31"/>
      <c r="MGS46" s="31"/>
      <c r="MGT46" s="31"/>
      <c r="MGU46" s="31"/>
      <c r="MGV46" s="31"/>
      <c r="MGW46" s="31"/>
      <c r="MGX46" s="31"/>
      <c r="MGY46" s="31"/>
      <c r="MGZ46" s="31"/>
      <c r="MHA46" s="31"/>
      <c r="MHB46" s="31"/>
      <c r="MHC46" s="31"/>
      <c r="MHD46" s="31"/>
      <c r="MHE46" s="31"/>
      <c r="MHF46" s="31"/>
      <c r="MHG46" s="31"/>
      <c r="MHH46" s="31"/>
      <c r="MHI46" s="31"/>
      <c r="MHJ46" s="31"/>
      <c r="MHK46" s="31"/>
      <c r="MHL46" s="31"/>
      <c r="MHM46" s="31"/>
      <c r="MHN46" s="31"/>
      <c r="MHO46" s="31"/>
      <c r="MHP46" s="31"/>
      <c r="MHQ46" s="31"/>
      <c r="MHR46" s="31"/>
      <c r="MHS46" s="31"/>
      <c r="MHT46" s="31"/>
      <c r="MHU46" s="31"/>
      <c r="MHV46" s="31"/>
      <c r="MHW46" s="31"/>
      <c r="MHX46" s="31"/>
      <c r="MHY46" s="31"/>
      <c r="MHZ46" s="31"/>
      <c r="MIA46" s="31"/>
      <c r="MIB46" s="31"/>
      <c r="MIC46" s="31"/>
      <c r="MID46" s="31"/>
      <c r="MIE46" s="31"/>
      <c r="MIF46" s="31"/>
      <c r="MIG46" s="31"/>
      <c r="MIH46" s="31"/>
      <c r="MII46" s="31"/>
      <c r="MIJ46" s="31"/>
      <c r="MIK46" s="31"/>
      <c r="MIL46" s="31"/>
      <c r="MIM46" s="31"/>
      <c r="MIN46" s="31"/>
      <c r="MIO46" s="31"/>
      <c r="MIP46" s="31"/>
      <c r="MIQ46" s="31"/>
      <c r="MIR46" s="31"/>
      <c r="MIS46" s="31"/>
      <c r="MIT46" s="31"/>
      <c r="MIU46" s="31"/>
      <c r="MIV46" s="31"/>
      <c r="MIW46" s="31"/>
      <c r="MIX46" s="31"/>
      <c r="MIY46" s="31"/>
      <c r="MIZ46" s="31"/>
      <c r="MJA46" s="31"/>
      <c r="MJB46" s="31"/>
      <c r="MJC46" s="31"/>
      <c r="MJD46" s="31"/>
      <c r="MJE46" s="31"/>
      <c r="MJF46" s="31"/>
      <c r="MJG46" s="31"/>
      <c r="MJH46" s="31"/>
      <c r="MJI46" s="31"/>
      <c r="MJJ46" s="31"/>
      <c r="MJK46" s="31"/>
      <c r="MJL46" s="31"/>
      <c r="MJM46" s="31"/>
      <c r="MJN46" s="31"/>
      <c r="MJO46" s="31"/>
      <c r="MJP46" s="31"/>
      <c r="MJQ46" s="31"/>
      <c r="MJR46" s="31"/>
      <c r="MJS46" s="31"/>
      <c r="MJT46" s="31"/>
      <c r="MJU46" s="31"/>
      <c r="MJV46" s="31"/>
      <c r="MJW46" s="31"/>
      <c r="MJX46" s="31"/>
      <c r="MJY46" s="31"/>
      <c r="MJZ46" s="31"/>
      <c r="MKA46" s="31"/>
      <c r="MKB46" s="31"/>
      <c r="MKC46" s="31"/>
      <c r="MKD46" s="31"/>
      <c r="MKE46" s="31"/>
      <c r="MKF46" s="31"/>
      <c r="MKG46" s="31"/>
      <c r="MKH46" s="31"/>
      <c r="MKI46" s="31"/>
      <c r="MKJ46" s="31"/>
      <c r="MKK46" s="31"/>
      <c r="MKL46" s="31"/>
      <c r="MKM46" s="31"/>
      <c r="MKN46" s="31"/>
      <c r="MKO46" s="31"/>
      <c r="MKP46" s="31"/>
      <c r="MKQ46" s="31"/>
      <c r="MKR46" s="31"/>
      <c r="MKS46" s="31"/>
      <c r="MKT46" s="31"/>
      <c r="MKU46" s="31"/>
      <c r="MKV46" s="31"/>
      <c r="MKW46" s="31"/>
      <c r="MKX46" s="31"/>
      <c r="MKY46" s="31"/>
      <c r="MKZ46" s="31"/>
      <c r="MLA46" s="31"/>
      <c r="MLB46" s="31"/>
      <c r="MLC46" s="31"/>
      <c r="MLD46" s="31"/>
      <c r="MLE46" s="31"/>
      <c r="MLF46" s="31"/>
      <c r="MLG46" s="31"/>
      <c r="MLH46" s="31"/>
      <c r="MLI46" s="31"/>
      <c r="MLJ46" s="31"/>
      <c r="MLK46" s="31"/>
      <c r="MLL46" s="31"/>
      <c r="MLM46" s="31"/>
      <c r="MLN46" s="31"/>
      <c r="MLO46" s="31"/>
      <c r="MLP46" s="31"/>
      <c r="MLQ46" s="31"/>
      <c r="MLR46" s="31"/>
      <c r="MLS46" s="31"/>
      <c r="MLT46" s="31"/>
      <c r="MLU46" s="31"/>
      <c r="MLV46" s="31"/>
      <c r="MLW46" s="31"/>
      <c r="MLX46" s="31"/>
      <c r="MLY46" s="31"/>
      <c r="MLZ46" s="31"/>
      <c r="MMA46" s="31"/>
      <c r="MMB46" s="31"/>
      <c r="MMC46" s="31"/>
      <c r="MMD46" s="31"/>
      <c r="MME46" s="31"/>
      <c r="MMF46" s="31"/>
      <c r="MMG46" s="31"/>
      <c r="MMH46" s="31"/>
      <c r="MMI46" s="31"/>
      <c r="MMJ46" s="31"/>
      <c r="MMK46" s="31"/>
      <c r="MML46" s="31"/>
      <c r="MMM46" s="31"/>
      <c r="MMN46" s="31"/>
      <c r="MMO46" s="31"/>
      <c r="MMP46" s="31"/>
      <c r="MMQ46" s="31"/>
      <c r="MMR46" s="31"/>
      <c r="MMS46" s="31"/>
      <c r="MMT46" s="31"/>
      <c r="MMU46" s="31"/>
      <c r="MMV46" s="31"/>
      <c r="MMW46" s="31"/>
      <c r="MMX46" s="31"/>
      <c r="MMY46" s="31"/>
      <c r="MMZ46" s="31"/>
      <c r="MNA46" s="31"/>
      <c r="MNB46" s="31"/>
      <c r="MNC46" s="31"/>
      <c r="MND46" s="31"/>
      <c r="MNE46" s="31"/>
      <c r="MNF46" s="31"/>
      <c r="MNG46" s="31"/>
      <c r="MNH46" s="31"/>
      <c r="MNI46" s="31"/>
      <c r="MNJ46" s="31"/>
      <c r="MNK46" s="31"/>
      <c r="MNL46" s="31"/>
      <c r="MNM46" s="31"/>
      <c r="MNN46" s="31"/>
      <c r="MNO46" s="31"/>
      <c r="MNP46" s="31"/>
      <c r="MNQ46" s="31"/>
      <c r="MNR46" s="31"/>
      <c r="MNS46" s="31"/>
      <c r="MNT46" s="31"/>
      <c r="MNU46" s="31"/>
      <c r="MNV46" s="31"/>
      <c r="MNW46" s="31"/>
      <c r="MNX46" s="31"/>
      <c r="MNY46" s="31"/>
      <c r="MNZ46" s="31"/>
      <c r="MOA46" s="31"/>
      <c r="MOB46" s="31"/>
      <c r="MOC46" s="31"/>
      <c r="MOD46" s="31"/>
      <c r="MOE46" s="31"/>
      <c r="MOF46" s="31"/>
      <c r="MOG46" s="31"/>
      <c r="MOH46" s="31"/>
      <c r="MOI46" s="31"/>
      <c r="MOJ46" s="31"/>
      <c r="MOK46" s="31"/>
      <c r="MOL46" s="31"/>
      <c r="MOM46" s="31"/>
      <c r="MON46" s="31"/>
      <c r="MOO46" s="31"/>
      <c r="MOP46" s="31"/>
      <c r="MOQ46" s="31"/>
      <c r="MOR46" s="31"/>
      <c r="MOS46" s="31"/>
      <c r="MOT46" s="31"/>
      <c r="MOU46" s="31"/>
      <c r="MOV46" s="31"/>
      <c r="MOW46" s="31"/>
      <c r="MOX46" s="31"/>
      <c r="MOY46" s="31"/>
      <c r="MOZ46" s="31"/>
      <c r="MPA46" s="31"/>
      <c r="MPB46" s="31"/>
      <c r="MPC46" s="31"/>
      <c r="MPD46" s="31"/>
      <c r="MPE46" s="31"/>
      <c r="MPF46" s="31"/>
      <c r="MPG46" s="31"/>
      <c r="MPH46" s="31"/>
      <c r="MPI46" s="31"/>
      <c r="MPJ46" s="31"/>
      <c r="MPK46" s="31"/>
      <c r="MPL46" s="31"/>
      <c r="MPM46" s="31"/>
      <c r="MPN46" s="31"/>
      <c r="MPO46" s="31"/>
      <c r="MPP46" s="31"/>
      <c r="MPQ46" s="31"/>
      <c r="MPR46" s="31"/>
      <c r="MPS46" s="31"/>
      <c r="MPT46" s="31"/>
      <c r="MPU46" s="31"/>
      <c r="MPV46" s="31"/>
      <c r="MPW46" s="31"/>
      <c r="MPX46" s="31"/>
      <c r="MPY46" s="31"/>
      <c r="MPZ46" s="31"/>
      <c r="MQA46" s="31"/>
      <c r="MQB46" s="31"/>
      <c r="MQC46" s="31"/>
      <c r="MQD46" s="31"/>
      <c r="MQE46" s="31"/>
      <c r="MQF46" s="31"/>
      <c r="MQG46" s="31"/>
      <c r="MQH46" s="31"/>
      <c r="MQI46" s="31"/>
      <c r="MQJ46" s="31"/>
      <c r="MQK46" s="31"/>
      <c r="MQL46" s="31"/>
      <c r="MQM46" s="31"/>
      <c r="MQN46" s="31"/>
      <c r="MQO46" s="31"/>
      <c r="MQP46" s="31"/>
      <c r="MQQ46" s="31"/>
      <c r="MQR46" s="31"/>
      <c r="MQS46" s="31"/>
      <c r="MQT46" s="31"/>
      <c r="MQU46" s="31"/>
      <c r="MQV46" s="31"/>
      <c r="MQW46" s="31"/>
      <c r="MQX46" s="31"/>
      <c r="MQY46" s="31"/>
      <c r="MQZ46" s="31"/>
      <c r="MRA46" s="31"/>
      <c r="MRB46" s="31"/>
      <c r="MRC46" s="31"/>
      <c r="MRD46" s="31"/>
      <c r="MRE46" s="31"/>
      <c r="MRF46" s="31"/>
      <c r="MRG46" s="31"/>
      <c r="MRH46" s="31"/>
      <c r="MRI46" s="31"/>
      <c r="MRJ46" s="31"/>
      <c r="MRK46" s="31"/>
      <c r="MRL46" s="31"/>
      <c r="MRM46" s="31"/>
      <c r="MRN46" s="31"/>
      <c r="MRO46" s="31"/>
      <c r="MRP46" s="31"/>
      <c r="MRQ46" s="31"/>
      <c r="MRR46" s="31"/>
      <c r="MRS46" s="31"/>
      <c r="MRT46" s="31"/>
      <c r="MRU46" s="31"/>
      <c r="MRV46" s="31"/>
      <c r="MRW46" s="31"/>
      <c r="MRX46" s="31"/>
      <c r="MRY46" s="31"/>
      <c r="MRZ46" s="31"/>
      <c r="MSA46" s="31"/>
      <c r="MSB46" s="31"/>
      <c r="MSC46" s="31"/>
      <c r="MSD46" s="31"/>
      <c r="MSE46" s="31"/>
      <c r="MSF46" s="31"/>
      <c r="MSG46" s="31"/>
      <c r="MSH46" s="31"/>
      <c r="MSI46" s="31"/>
      <c r="MSJ46" s="31"/>
      <c r="MSK46" s="31"/>
      <c r="MSL46" s="31"/>
      <c r="MSM46" s="31"/>
      <c r="MSN46" s="31"/>
      <c r="MSO46" s="31"/>
      <c r="MSP46" s="31"/>
      <c r="MSQ46" s="31"/>
      <c r="MSR46" s="31"/>
      <c r="MSS46" s="31"/>
      <c r="MST46" s="31"/>
      <c r="MSU46" s="31"/>
      <c r="MSV46" s="31"/>
      <c r="MSW46" s="31"/>
      <c r="MSX46" s="31"/>
      <c r="MSY46" s="31"/>
      <c r="MSZ46" s="31"/>
      <c r="MTA46" s="31"/>
      <c r="MTB46" s="31"/>
      <c r="MTC46" s="31"/>
      <c r="MTD46" s="31"/>
      <c r="MTE46" s="31"/>
      <c r="MTF46" s="31"/>
      <c r="MTG46" s="31"/>
      <c r="MTH46" s="31"/>
      <c r="MTI46" s="31"/>
      <c r="MTJ46" s="31"/>
      <c r="MTK46" s="31"/>
      <c r="MTL46" s="31"/>
      <c r="MTM46" s="31"/>
      <c r="MTN46" s="31"/>
      <c r="MTO46" s="31"/>
      <c r="MTP46" s="31"/>
      <c r="MTQ46" s="31"/>
      <c r="MTR46" s="31"/>
      <c r="MTS46" s="31"/>
      <c r="MTT46" s="31"/>
      <c r="MTU46" s="31"/>
      <c r="MTV46" s="31"/>
      <c r="MTW46" s="31"/>
      <c r="MTX46" s="31"/>
      <c r="MTY46" s="31"/>
      <c r="MTZ46" s="31"/>
      <c r="MUA46" s="31"/>
      <c r="MUB46" s="31"/>
      <c r="MUC46" s="31"/>
      <c r="MUD46" s="31"/>
      <c r="MUE46" s="31"/>
      <c r="MUF46" s="31"/>
      <c r="MUG46" s="31"/>
      <c r="MUH46" s="31"/>
      <c r="MUI46" s="31"/>
      <c r="MUJ46" s="31"/>
      <c r="MUK46" s="31"/>
      <c r="MUL46" s="31"/>
      <c r="MUM46" s="31"/>
      <c r="MUN46" s="31"/>
      <c r="MUO46" s="31"/>
      <c r="MUP46" s="31"/>
      <c r="MUQ46" s="31"/>
      <c r="MUR46" s="31"/>
      <c r="MUS46" s="31"/>
      <c r="MUT46" s="31"/>
      <c r="MUU46" s="31"/>
      <c r="MUV46" s="31"/>
      <c r="MUW46" s="31"/>
      <c r="MUX46" s="31"/>
      <c r="MUY46" s="31"/>
      <c r="MUZ46" s="31"/>
      <c r="MVA46" s="31"/>
      <c r="MVB46" s="31"/>
      <c r="MVC46" s="31"/>
      <c r="MVD46" s="31"/>
      <c r="MVE46" s="31"/>
      <c r="MVF46" s="31"/>
      <c r="MVG46" s="31"/>
      <c r="MVH46" s="31"/>
      <c r="MVI46" s="31"/>
      <c r="MVJ46" s="31"/>
      <c r="MVK46" s="31"/>
      <c r="MVL46" s="31"/>
      <c r="MVM46" s="31"/>
      <c r="MVN46" s="31"/>
      <c r="MVO46" s="31"/>
      <c r="MVP46" s="31"/>
      <c r="MVQ46" s="31"/>
      <c r="MVR46" s="31"/>
      <c r="MVS46" s="31"/>
      <c r="MVT46" s="31"/>
      <c r="MVU46" s="31"/>
      <c r="MVV46" s="31"/>
      <c r="MVW46" s="31"/>
      <c r="MVX46" s="31"/>
      <c r="MVY46" s="31"/>
      <c r="MVZ46" s="31"/>
      <c r="MWA46" s="31"/>
      <c r="MWB46" s="31"/>
      <c r="MWC46" s="31"/>
      <c r="MWD46" s="31"/>
      <c r="MWE46" s="31"/>
      <c r="MWF46" s="31"/>
      <c r="MWG46" s="31"/>
      <c r="MWH46" s="31"/>
      <c r="MWI46" s="31"/>
      <c r="MWJ46" s="31"/>
      <c r="MWK46" s="31"/>
      <c r="MWL46" s="31"/>
      <c r="MWM46" s="31"/>
      <c r="MWN46" s="31"/>
      <c r="MWO46" s="31"/>
      <c r="MWP46" s="31"/>
      <c r="MWQ46" s="31"/>
      <c r="MWR46" s="31"/>
      <c r="MWS46" s="31"/>
      <c r="MWT46" s="31"/>
      <c r="MWU46" s="31"/>
      <c r="MWV46" s="31"/>
      <c r="MWW46" s="31"/>
      <c r="MWX46" s="31"/>
      <c r="MWY46" s="31"/>
      <c r="MWZ46" s="31"/>
      <c r="MXA46" s="31"/>
      <c r="MXB46" s="31"/>
      <c r="MXC46" s="31"/>
      <c r="MXD46" s="31"/>
      <c r="MXE46" s="31"/>
      <c r="MXF46" s="31"/>
      <c r="MXG46" s="31"/>
      <c r="MXH46" s="31"/>
      <c r="MXI46" s="31"/>
      <c r="MXJ46" s="31"/>
      <c r="MXK46" s="31"/>
      <c r="MXL46" s="31"/>
      <c r="MXM46" s="31"/>
      <c r="MXN46" s="31"/>
      <c r="MXO46" s="31"/>
      <c r="MXP46" s="31"/>
      <c r="MXQ46" s="31"/>
      <c r="MXR46" s="31"/>
      <c r="MXS46" s="31"/>
      <c r="MXT46" s="31"/>
      <c r="MXU46" s="31"/>
      <c r="MXV46" s="31"/>
      <c r="MXW46" s="31"/>
      <c r="MXX46" s="31"/>
      <c r="MXY46" s="31"/>
      <c r="MXZ46" s="31"/>
      <c r="MYA46" s="31"/>
      <c r="MYB46" s="31"/>
      <c r="MYC46" s="31"/>
      <c r="MYD46" s="31"/>
      <c r="MYE46" s="31"/>
      <c r="MYF46" s="31"/>
      <c r="MYG46" s="31"/>
      <c r="MYH46" s="31"/>
      <c r="MYI46" s="31"/>
      <c r="MYJ46" s="31"/>
      <c r="MYK46" s="31"/>
      <c r="MYL46" s="31"/>
      <c r="MYM46" s="31"/>
      <c r="MYN46" s="31"/>
      <c r="MYO46" s="31"/>
      <c r="MYP46" s="31"/>
      <c r="MYQ46" s="31"/>
      <c r="MYR46" s="31"/>
      <c r="MYS46" s="31"/>
      <c r="MYT46" s="31"/>
      <c r="MYU46" s="31"/>
      <c r="MYV46" s="31"/>
      <c r="MYW46" s="31"/>
      <c r="MYX46" s="31"/>
      <c r="MYY46" s="31"/>
      <c r="MYZ46" s="31"/>
      <c r="MZA46" s="31"/>
      <c r="MZB46" s="31"/>
      <c r="MZC46" s="31"/>
      <c r="MZD46" s="31"/>
      <c r="MZE46" s="31"/>
      <c r="MZF46" s="31"/>
      <c r="MZG46" s="31"/>
      <c r="MZH46" s="31"/>
      <c r="MZI46" s="31"/>
      <c r="MZJ46" s="31"/>
      <c r="MZK46" s="31"/>
      <c r="MZL46" s="31"/>
      <c r="MZM46" s="31"/>
      <c r="MZN46" s="31"/>
      <c r="MZO46" s="31"/>
      <c r="MZP46" s="31"/>
      <c r="MZQ46" s="31"/>
      <c r="MZR46" s="31"/>
      <c r="MZS46" s="31"/>
      <c r="MZT46" s="31"/>
      <c r="MZU46" s="31"/>
      <c r="MZV46" s="31"/>
      <c r="MZW46" s="31"/>
      <c r="MZX46" s="31"/>
      <c r="MZY46" s="31"/>
      <c r="MZZ46" s="31"/>
      <c r="NAA46" s="31"/>
      <c r="NAB46" s="31"/>
      <c r="NAC46" s="31"/>
      <c r="NAD46" s="31"/>
      <c r="NAE46" s="31"/>
      <c r="NAF46" s="31"/>
      <c r="NAG46" s="31"/>
      <c r="NAH46" s="31"/>
      <c r="NAI46" s="31"/>
      <c r="NAJ46" s="31"/>
      <c r="NAK46" s="31"/>
      <c r="NAL46" s="31"/>
      <c r="NAM46" s="31"/>
      <c r="NAN46" s="31"/>
      <c r="NAO46" s="31"/>
      <c r="NAP46" s="31"/>
      <c r="NAQ46" s="31"/>
      <c r="NAR46" s="31"/>
      <c r="NAS46" s="31"/>
      <c r="NAT46" s="31"/>
      <c r="NAU46" s="31"/>
      <c r="NAV46" s="31"/>
      <c r="NAW46" s="31"/>
      <c r="NAX46" s="31"/>
      <c r="NAY46" s="31"/>
      <c r="NAZ46" s="31"/>
      <c r="NBA46" s="31"/>
      <c r="NBB46" s="31"/>
      <c r="NBC46" s="31"/>
      <c r="NBD46" s="31"/>
      <c r="NBE46" s="31"/>
      <c r="NBF46" s="31"/>
      <c r="NBG46" s="31"/>
      <c r="NBH46" s="31"/>
      <c r="NBI46" s="31"/>
      <c r="NBJ46" s="31"/>
      <c r="NBK46" s="31"/>
      <c r="NBL46" s="31"/>
      <c r="NBM46" s="31"/>
      <c r="NBN46" s="31"/>
      <c r="NBO46" s="31"/>
      <c r="NBP46" s="31"/>
      <c r="NBQ46" s="31"/>
      <c r="NBR46" s="31"/>
      <c r="NBS46" s="31"/>
      <c r="NBT46" s="31"/>
      <c r="NBU46" s="31"/>
      <c r="NBV46" s="31"/>
      <c r="NBW46" s="31"/>
      <c r="NBX46" s="31"/>
      <c r="NBY46" s="31"/>
      <c r="NBZ46" s="31"/>
      <c r="NCA46" s="31"/>
      <c r="NCB46" s="31"/>
      <c r="NCC46" s="31"/>
      <c r="NCD46" s="31"/>
      <c r="NCE46" s="31"/>
      <c r="NCF46" s="31"/>
      <c r="NCG46" s="31"/>
      <c r="NCH46" s="31"/>
      <c r="NCI46" s="31"/>
      <c r="NCJ46" s="31"/>
      <c r="NCK46" s="31"/>
      <c r="NCL46" s="31"/>
      <c r="NCM46" s="31"/>
      <c r="NCN46" s="31"/>
      <c r="NCO46" s="31"/>
      <c r="NCP46" s="31"/>
      <c r="NCQ46" s="31"/>
      <c r="NCR46" s="31"/>
      <c r="NCS46" s="31"/>
      <c r="NCT46" s="31"/>
      <c r="NCU46" s="31"/>
      <c r="NCV46" s="31"/>
      <c r="NCW46" s="31"/>
      <c r="NCX46" s="31"/>
      <c r="NCY46" s="31"/>
      <c r="NCZ46" s="31"/>
      <c r="NDA46" s="31"/>
      <c r="NDB46" s="31"/>
      <c r="NDC46" s="31"/>
      <c r="NDD46" s="31"/>
      <c r="NDE46" s="31"/>
      <c r="NDF46" s="31"/>
      <c r="NDG46" s="31"/>
      <c r="NDH46" s="31"/>
      <c r="NDI46" s="31"/>
      <c r="NDJ46" s="31"/>
      <c r="NDK46" s="31"/>
      <c r="NDL46" s="31"/>
      <c r="NDM46" s="31"/>
      <c r="NDN46" s="31"/>
      <c r="NDO46" s="31"/>
      <c r="NDP46" s="31"/>
      <c r="NDQ46" s="31"/>
      <c r="NDR46" s="31"/>
      <c r="NDS46" s="31"/>
      <c r="NDT46" s="31"/>
      <c r="NDU46" s="31"/>
      <c r="NDV46" s="31"/>
      <c r="NDW46" s="31"/>
      <c r="NDX46" s="31"/>
      <c r="NDY46" s="31"/>
      <c r="NDZ46" s="31"/>
      <c r="NEA46" s="31"/>
      <c r="NEB46" s="31"/>
      <c r="NEC46" s="31"/>
      <c r="NED46" s="31"/>
      <c r="NEE46" s="31"/>
      <c r="NEF46" s="31"/>
      <c r="NEG46" s="31"/>
      <c r="NEH46" s="31"/>
      <c r="NEI46" s="31"/>
      <c r="NEJ46" s="31"/>
      <c r="NEK46" s="31"/>
      <c r="NEL46" s="31"/>
      <c r="NEM46" s="31"/>
      <c r="NEN46" s="31"/>
      <c r="NEO46" s="31"/>
      <c r="NEP46" s="31"/>
      <c r="NEQ46" s="31"/>
      <c r="NER46" s="31"/>
      <c r="NES46" s="31"/>
      <c r="NET46" s="31"/>
      <c r="NEU46" s="31"/>
      <c r="NEV46" s="31"/>
      <c r="NEW46" s="31"/>
      <c r="NEX46" s="31"/>
      <c r="NEY46" s="31"/>
      <c r="NEZ46" s="31"/>
      <c r="NFA46" s="31"/>
      <c r="NFB46" s="31"/>
      <c r="NFC46" s="31"/>
      <c r="NFD46" s="31"/>
      <c r="NFE46" s="31"/>
      <c r="NFF46" s="31"/>
      <c r="NFG46" s="31"/>
      <c r="NFH46" s="31"/>
      <c r="NFI46" s="31"/>
      <c r="NFJ46" s="31"/>
      <c r="NFK46" s="31"/>
      <c r="NFL46" s="31"/>
      <c r="NFM46" s="31"/>
      <c r="NFN46" s="31"/>
      <c r="NFO46" s="31"/>
      <c r="NFP46" s="31"/>
      <c r="NFQ46" s="31"/>
      <c r="NFR46" s="31"/>
      <c r="NFS46" s="31"/>
      <c r="NFT46" s="31"/>
      <c r="NFU46" s="31"/>
      <c r="NFV46" s="31"/>
      <c r="NFW46" s="31"/>
      <c r="NFX46" s="31"/>
      <c r="NFY46" s="31"/>
      <c r="NFZ46" s="31"/>
      <c r="NGA46" s="31"/>
      <c r="NGB46" s="31"/>
      <c r="NGC46" s="31"/>
      <c r="NGD46" s="31"/>
      <c r="NGE46" s="31"/>
      <c r="NGF46" s="31"/>
      <c r="NGG46" s="31"/>
      <c r="NGH46" s="31"/>
      <c r="NGI46" s="31"/>
      <c r="NGJ46" s="31"/>
      <c r="NGK46" s="31"/>
      <c r="NGL46" s="31"/>
      <c r="NGM46" s="31"/>
      <c r="NGN46" s="31"/>
      <c r="NGO46" s="31"/>
      <c r="NGP46" s="31"/>
      <c r="NGQ46" s="31"/>
      <c r="NGR46" s="31"/>
      <c r="NGS46" s="31"/>
      <c r="NGT46" s="31"/>
      <c r="NGU46" s="31"/>
      <c r="NGV46" s="31"/>
      <c r="NGW46" s="31"/>
      <c r="NGX46" s="31"/>
      <c r="NGY46" s="31"/>
      <c r="NGZ46" s="31"/>
      <c r="NHA46" s="31"/>
      <c r="NHB46" s="31"/>
      <c r="NHC46" s="31"/>
      <c r="NHD46" s="31"/>
      <c r="NHE46" s="31"/>
      <c r="NHF46" s="31"/>
      <c r="NHG46" s="31"/>
      <c r="NHH46" s="31"/>
      <c r="NHI46" s="31"/>
      <c r="NHJ46" s="31"/>
      <c r="NHK46" s="31"/>
      <c r="NHL46" s="31"/>
      <c r="NHM46" s="31"/>
      <c r="NHN46" s="31"/>
      <c r="NHO46" s="31"/>
      <c r="NHP46" s="31"/>
      <c r="NHQ46" s="31"/>
      <c r="NHR46" s="31"/>
      <c r="NHS46" s="31"/>
      <c r="NHT46" s="31"/>
      <c r="NHU46" s="31"/>
      <c r="NHV46" s="31"/>
      <c r="NHW46" s="31"/>
      <c r="NHX46" s="31"/>
      <c r="NHY46" s="31"/>
      <c r="NHZ46" s="31"/>
      <c r="NIA46" s="31"/>
      <c r="NIB46" s="31"/>
      <c r="NIC46" s="31"/>
      <c r="NID46" s="31"/>
      <c r="NIE46" s="31"/>
      <c r="NIF46" s="31"/>
      <c r="NIG46" s="31"/>
      <c r="NIH46" s="31"/>
      <c r="NII46" s="31"/>
      <c r="NIJ46" s="31"/>
      <c r="NIK46" s="31"/>
      <c r="NIL46" s="31"/>
      <c r="NIM46" s="31"/>
      <c r="NIN46" s="31"/>
      <c r="NIO46" s="31"/>
      <c r="NIP46" s="31"/>
      <c r="NIQ46" s="31"/>
      <c r="NIR46" s="31"/>
      <c r="NIS46" s="31"/>
      <c r="NIT46" s="31"/>
      <c r="NIU46" s="31"/>
      <c r="NIV46" s="31"/>
      <c r="NIW46" s="31"/>
      <c r="NIX46" s="31"/>
      <c r="NIY46" s="31"/>
      <c r="NIZ46" s="31"/>
      <c r="NJA46" s="31"/>
      <c r="NJB46" s="31"/>
      <c r="NJC46" s="31"/>
      <c r="NJD46" s="31"/>
      <c r="NJE46" s="31"/>
      <c r="NJF46" s="31"/>
      <c r="NJG46" s="31"/>
      <c r="NJH46" s="31"/>
      <c r="NJI46" s="31"/>
      <c r="NJJ46" s="31"/>
      <c r="NJK46" s="31"/>
      <c r="NJL46" s="31"/>
      <c r="NJM46" s="31"/>
      <c r="NJN46" s="31"/>
      <c r="NJO46" s="31"/>
      <c r="NJP46" s="31"/>
      <c r="NJQ46" s="31"/>
      <c r="NJR46" s="31"/>
      <c r="NJS46" s="31"/>
      <c r="NJT46" s="31"/>
      <c r="NJU46" s="31"/>
      <c r="NJV46" s="31"/>
      <c r="NJW46" s="31"/>
      <c r="NJX46" s="31"/>
      <c r="NJY46" s="31"/>
      <c r="NJZ46" s="31"/>
      <c r="NKA46" s="31"/>
      <c r="NKB46" s="31"/>
      <c r="NKC46" s="31"/>
      <c r="NKD46" s="31"/>
      <c r="NKE46" s="31"/>
      <c r="NKF46" s="31"/>
      <c r="NKG46" s="31"/>
      <c r="NKH46" s="31"/>
      <c r="NKI46" s="31"/>
      <c r="NKJ46" s="31"/>
      <c r="NKK46" s="31"/>
      <c r="NKL46" s="31"/>
      <c r="NKM46" s="31"/>
      <c r="NKN46" s="31"/>
      <c r="NKO46" s="31"/>
      <c r="NKP46" s="31"/>
      <c r="NKQ46" s="31"/>
      <c r="NKR46" s="31"/>
      <c r="NKS46" s="31"/>
      <c r="NKT46" s="31"/>
      <c r="NKU46" s="31"/>
      <c r="NKV46" s="31"/>
      <c r="NKW46" s="31"/>
      <c r="NKX46" s="31"/>
      <c r="NKY46" s="31"/>
      <c r="NKZ46" s="31"/>
      <c r="NLA46" s="31"/>
      <c r="NLB46" s="31"/>
      <c r="NLC46" s="31"/>
      <c r="NLD46" s="31"/>
      <c r="NLE46" s="31"/>
      <c r="NLF46" s="31"/>
      <c r="NLG46" s="31"/>
      <c r="NLH46" s="31"/>
      <c r="NLI46" s="31"/>
      <c r="NLJ46" s="31"/>
      <c r="NLK46" s="31"/>
      <c r="NLL46" s="31"/>
      <c r="NLM46" s="31"/>
      <c r="NLN46" s="31"/>
      <c r="NLO46" s="31"/>
      <c r="NLP46" s="31"/>
      <c r="NLQ46" s="31"/>
      <c r="NLR46" s="31"/>
      <c r="NLS46" s="31"/>
      <c r="NLT46" s="31"/>
      <c r="NLU46" s="31"/>
      <c r="NLV46" s="31"/>
      <c r="NLW46" s="31"/>
      <c r="NLX46" s="31"/>
      <c r="NLY46" s="31"/>
      <c r="NLZ46" s="31"/>
      <c r="NMA46" s="31"/>
      <c r="NMB46" s="31"/>
      <c r="NMC46" s="31"/>
      <c r="NMD46" s="31"/>
      <c r="NME46" s="31"/>
      <c r="NMF46" s="31"/>
      <c r="NMG46" s="31"/>
      <c r="NMH46" s="31"/>
      <c r="NMI46" s="31"/>
      <c r="NMJ46" s="31"/>
      <c r="NMK46" s="31"/>
      <c r="NML46" s="31"/>
      <c r="NMM46" s="31"/>
      <c r="NMN46" s="31"/>
      <c r="NMO46" s="31"/>
      <c r="NMP46" s="31"/>
      <c r="NMQ46" s="31"/>
      <c r="NMR46" s="31"/>
      <c r="NMS46" s="31"/>
      <c r="NMT46" s="31"/>
      <c r="NMU46" s="31"/>
      <c r="NMV46" s="31"/>
      <c r="NMW46" s="31"/>
      <c r="NMX46" s="31"/>
      <c r="NMY46" s="31"/>
      <c r="NMZ46" s="31"/>
      <c r="NNA46" s="31"/>
      <c r="NNB46" s="31"/>
      <c r="NNC46" s="31"/>
      <c r="NND46" s="31"/>
      <c r="NNE46" s="31"/>
      <c r="NNF46" s="31"/>
      <c r="NNG46" s="31"/>
      <c r="NNH46" s="31"/>
      <c r="NNI46" s="31"/>
      <c r="NNJ46" s="31"/>
      <c r="NNK46" s="31"/>
      <c r="NNL46" s="31"/>
      <c r="NNM46" s="31"/>
      <c r="NNN46" s="31"/>
      <c r="NNO46" s="31"/>
      <c r="NNP46" s="31"/>
      <c r="NNQ46" s="31"/>
      <c r="NNR46" s="31"/>
      <c r="NNS46" s="31"/>
      <c r="NNT46" s="31"/>
      <c r="NNU46" s="31"/>
      <c r="NNV46" s="31"/>
      <c r="NNW46" s="31"/>
      <c r="NNX46" s="31"/>
      <c r="NNY46" s="31"/>
      <c r="NNZ46" s="31"/>
      <c r="NOA46" s="31"/>
      <c r="NOB46" s="31"/>
      <c r="NOC46" s="31"/>
      <c r="NOD46" s="31"/>
      <c r="NOE46" s="31"/>
      <c r="NOF46" s="31"/>
      <c r="NOG46" s="31"/>
      <c r="NOH46" s="31"/>
      <c r="NOI46" s="31"/>
      <c r="NOJ46" s="31"/>
      <c r="NOK46" s="31"/>
      <c r="NOL46" s="31"/>
      <c r="NOM46" s="31"/>
      <c r="NON46" s="31"/>
      <c r="NOO46" s="31"/>
      <c r="NOP46" s="31"/>
      <c r="NOQ46" s="31"/>
      <c r="NOR46" s="31"/>
      <c r="NOS46" s="31"/>
      <c r="NOT46" s="31"/>
      <c r="NOU46" s="31"/>
      <c r="NOV46" s="31"/>
      <c r="NOW46" s="31"/>
      <c r="NOX46" s="31"/>
      <c r="NOY46" s="31"/>
      <c r="NOZ46" s="31"/>
      <c r="NPA46" s="31"/>
      <c r="NPB46" s="31"/>
      <c r="NPC46" s="31"/>
      <c r="NPD46" s="31"/>
      <c r="NPE46" s="31"/>
      <c r="NPF46" s="31"/>
      <c r="NPG46" s="31"/>
      <c r="NPH46" s="31"/>
      <c r="NPI46" s="31"/>
      <c r="NPJ46" s="31"/>
      <c r="NPK46" s="31"/>
      <c r="NPL46" s="31"/>
      <c r="NPM46" s="31"/>
      <c r="NPN46" s="31"/>
      <c r="NPO46" s="31"/>
      <c r="NPP46" s="31"/>
      <c r="NPQ46" s="31"/>
      <c r="NPR46" s="31"/>
      <c r="NPS46" s="31"/>
      <c r="NPT46" s="31"/>
      <c r="NPU46" s="31"/>
      <c r="NPV46" s="31"/>
      <c r="NPW46" s="31"/>
      <c r="NPX46" s="31"/>
      <c r="NPY46" s="31"/>
      <c r="NPZ46" s="31"/>
      <c r="NQA46" s="31"/>
      <c r="NQB46" s="31"/>
      <c r="NQC46" s="31"/>
      <c r="NQD46" s="31"/>
      <c r="NQE46" s="31"/>
      <c r="NQF46" s="31"/>
      <c r="NQG46" s="31"/>
      <c r="NQH46" s="31"/>
      <c r="NQI46" s="31"/>
      <c r="NQJ46" s="31"/>
      <c r="NQK46" s="31"/>
      <c r="NQL46" s="31"/>
      <c r="NQM46" s="31"/>
      <c r="NQN46" s="31"/>
      <c r="NQO46" s="31"/>
      <c r="NQP46" s="31"/>
      <c r="NQQ46" s="31"/>
      <c r="NQR46" s="31"/>
      <c r="NQS46" s="31"/>
      <c r="NQT46" s="31"/>
      <c r="NQU46" s="31"/>
      <c r="NQV46" s="31"/>
      <c r="NQW46" s="31"/>
      <c r="NQX46" s="31"/>
      <c r="NQY46" s="31"/>
      <c r="NQZ46" s="31"/>
      <c r="NRA46" s="31"/>
      <c r="NRB46" s="31"/>
      <c r="NRC46" s="31"/>
      <c r="NRD46" s="31"/>
      <c r="NRE46" s="31"/>
      <c r="NRF46" s="31"/>
      <c r="NRG46" s="31"/>
      <c r="NRH46" s="31"/>
      <c r="NRI46" s="31"/>
      <c r="NRJ46" s="31"/>
      <c r="NRK46" s="31"/>
      <c r="NRL46" s="31"/>
      <c r="NRM46" s="31"/>
      <c r="NRN46" s="31"/>
      <c r="NRO46" s="31"/>
      <c r="NRP46" s="31"/>
      <c r="NRQ46" s="31"/>
      <c r="NRR46" s="31"/>
      <c r="NRS46" s="31"/>
      <c r="NRT46" s="31"/>
      <c r="NRU46" s="31"/>
      <c r="NRV46" s="31"/>
      <c r="NRW46" s="31"/>
      <c r="NRX46" s="31"/>
      <c r="NRY46" s="31"/>
      <c r="NRZ46" s="31"/>
      <c r="NSA46" s="31"/>
      <c r="NSB46" s="31"/>
      <c r="NSC46" s="31"/>
      <c r="NSD46" s="31"/>
      <c r="NSE46" s="31"/>
      <c r="NSF46" s="31"/>
      <c r="NSG46" s="31"/>
      <c r="NSH46" s="31"/>
      <c r="NSI46" s="31"/>
      <c r="NSJ46" s="31"/>
      <c r="NSK46" s="31"/>
      <c r="NSL46" s="31"/>
      <c r="NSM46" s="31"/>
      <c r="NSN46" s="31"/>
      <c r="NSO46" s="31"/>
      <c r="NSP46" s="31"/>
      <c r="NSQ46" s="31"/>
      <c r="NSR46" s="31"/>
      <c r="NSS46" s="31"/>
      <c r="NST46" s="31"/>
      <c r="NSU46" s="31"/>
      <c r="NSV46" s="31"/>
      <c r="NSW46" s="31"/>
      <c r="NSX46" s="31"/>
      <c r="NSY46" s="31"/>
      <c r="NSZ46" s="31"/>
      <c r="NTA46" s="31"/>
      <c r="NTB46" s="31"/>
      <c r="NTC46" s="31"/>
      <c r="NTD46" s="31"/>
      <c r="NTE46" s="31"/>
      <c r="NTF46" s="31"/>
      <c r="NTG46" s="31"/>
      <c r="NTH46" s="31"/>
      <c r="NTI46" s="31"/>
      <c r="NTJ46" s="31"/>
      <c r="NTK46" s="31"/>
      <c r="NTL46" s="31"/>
      <c r="NTM46" s="31"/>
      <c r="NTN46" s="31"/>
      <c r="NTO46" s="31"/>
      <c r="NTP46" s="31"/>
      <c r="NTQ46" s="31"/>
      <c r="NTR46" s="31"/>
      <c r="NTS46" s="31"/>
      <c r="NTT46" s="31"/>
      <c r="NTU46" s="31"/>
      <c r="NTV46" s="31"/>
      <c r="NTW46" s="31"/>
      <c r="NTX46" s="31"/>
      <c r="NTY46" s="31"/>
      <c r="NTZ46" s="31"/>
      <c r="NUA46" s="31"/>
      <c r="NUB46" s="31"/>
      <c r="NUC46" s="31"/>
      <c r="NUD46" s="31"/>
      <c r="NUE46" s="31"/>
      <c r="NUF46" s="31"/>
      <c r="NUG46" s="31"/>
      <c r="NUH46" s="31"/>
      <c r="NUI46" s="31"/>
      <c r="NUJ46" s="31"/>
      <c r="NUK46" s="31"/>
      <c r="NUL46" s="31"/>
      <c r="NUM46" s="31"/>
      <c r="NUN46" s="31"/>
      <c r="NUO46" s="31"/>
      <c r="NUP46" s="31"/>
      <c r="NUQ46" s="31"/>
      <c r="NUR46" s="31"/>
      <c r="NUS46" s="31"/>
      <c r="NUT46" s="31"/>
      <c r="NUU46" s="31"/>
      <c r="NUV46" s="31"/>
      <c r="NUW46" s="31"/>
      <c r="NUX46" s="31"/>
      <c r="NUY46" s="31"/>
      <c r="NUZ46" s="31"/>
      <c r="NVA46" s="31"/>
      <c r="NVB46" s="31"/>
      <c r="NVC46" s="31"/>
      <c r="NVD46" s="31"/>
      <c r="NVE46" s="31"/>
      <c r="NVF46" s="31"/>
      <c r="NVG46" s="31"/>
      <c r="NVH46" s="31"/>
      <c r="NVI46" s="31"/>
      <c r="NVJ46" s="31"/>
      <c r="NVK46" s="31"/>
      <c r="NVL46" s="31"/>
      <c r="NVM46" s="31"/>
      <c r="NVN46" s="31"/>
      <c r="NVO46" s="31"/>
      <c r="NVP46" s="31"/>
      <c r="NVQ46" s="31"/>
      <c r="NVR46" s="31"/>
      <c r="NVS46" s="31"/>
      <c r="NVT46" s="31"/>
      <c r="NVU46" s="31"/>
      <c r="NVV46" s="31"/>
      <c r="NVW46" s="31"/>
      <c r="NVX46" s="31"/>
      <c r="NVY46" s="31"/>
      <c r="NVZ46" s="31"/>
      <c r="NWA46" s="31"/>
      <c r="NWB46" s="31"/>
      <c r="NWC46" s="31"/>
      <c r="NWD46" s="31"/>
      <c r="NWE46" s="31"/>
      <c r="NWF46" s="31"/>
      <c r="NWG46" s="31"/>
      <c r="NWH46" s="31"/>
      <c r="NWI46" s="31"/>
      <c r="NWJ46" s="31"/>
      <c r="NWK46" s="31"/>
      <c r="NWL46" s="31"/>
      <c r="NWM46" s="31"/>
      <c r="NWN46" s="31"/>
      <c r="NWO46" s="31"/>
      <c r="NWP46" s="31"/>
      <c r="NWQ46" s="31"/>
      <c r="NWR46" s="31"/>
      <c r="NWS46" s="31"/>
      <c r="NWT46" s="31"/>
      <c r="NWU46" s="31"/>
      <c r="NWV46" s="31"/>
      <c r="NWW46" s="31"/>
      <c r="NWX46" s="31"/>
      <c r="NWY46" s="31"/>
      <c r="NWZ46" s="31"/>
      <c r="NXA46" s="31"/>
      <c r="NXB46" s="31"/>
      <c r="NXC46" s="31"/>
      <c r="NXD46" s="31"/>
      <c r="NXE46" s="31"/>
      <c r="NXF46" s="31"/>
      <c r="NXG46" s="31"/>
      <c r="NXH46" s="31"/>
      <c r="NXI46" s="31"/>
      <c r="NXJ46" s="31"/>
      <c r="NXK46" s="31"/>
      <c r="NXL46" s="31"/>
      <c r="NXM46" s="31"/>
      <c r="NXN46" s="31"/>
      <c r="NXO46" s="31"/>
      <c r="NXP46" s="31"/>
      <c r="NXQ46" s="31"/>
      <c r="NXR46" s="31"/>
      <c r="NXS46" s="31"/>
      <c r="NXT46" s="31"/>
      <c r="NXU46" s="31"/>
      <c r="NXV46" s="31"/>
      <c r="NXW46" s="31"/>
      <c r="NXX46" s="31"/>
      <c r="NXY46" s="31"/>
      <c r="NXZ46" s="31"/>
      <c r="NYA46" s="31"/>
      <c r="NYB46" s="31"/>
      <c r="NYC46" s="31"/>
      <c r="NYD46" s="31"/>
      <c r="NYE46" s="31"/>
      <c r="NYF46" s="31"/>
      <c r="NYG46" s="31"/>
      <c r="NYH46" s="31"/>
      <c r="NYI46" s="31"/>
      <c r="NYJ46" s="31"/>
      <c r="NYK46" s="31"/>
      <c r="NYL46" s="31"/>
      <c r="NYM46" s="31"/>
      <c r="NYN46" s="31"/>
      <c r="NYO46" s="31"/>
      <c r="NYP46" s="31"/>
      <c r="NYQ46" s="31"/>
      <c r="NYR46" s="31"/>
      <c r="NYS46" s="31"/>
      <c r="NYT46" s="31"/>
      <c r="NYU46" s="31"/>
      <c r="NYV46" s="31"/>
      <c r="NYW46" s="31"/>
      <c r="NYX46" s="31"/>
      <c r="NYY46" s="31"/>
      <c r="NYZ46" s="31"/>
      <c r="NZA46" s="31"/>
      <c r="NZB46" s="31"/>
      <c r="NZC46" s="31"/>
      <c r="NZD46" s="31"/>
      <c r="NZE46" s="31"/>
      <c r="NZF46" s="31"/>
      <c r="NZG46" s="31"/>
      <c r="NZH46" s="31"/>
      <c r="NZI46" s="31"/>
      <c r="NZJ46" s="31"/>
      <c r="NZK46" s="31"/>
      <c r="NZL46" s="31"/>
      <c r="NZM46" s="31"/>
      <c r="NZN46" s="31"/>
      <c r="NZO46" s="31"/>
      <c r="NZP46" s="31"/>
      <c r="NZQ46" s="31"/>
      <c r="NZR46" s="31"/>
      <c r="NZS46" s="31"/>
      <c r="NZT46" s="31"/>
      <c r="NZU46" s="31"/>
      <c r="NZV46" s="31"/>
      <c r="NZW46" s="31"/>
      <c r="NZX46" s="31"/>
      <c r="NZY46" s="31"/>
      <c r="NZZ46" s="31"/>
      <c r="OAA46" s="31"/>
      <c r="OAB46" s="31"/>
      <c r="OAC46" s="31"/>
      <c r="OAD46" s="31"/>
      <c r="OAE46" s="31"/>
      <c r="OAF46" s="31"/>
      <c r="OAG46" s="31"/>
      <c r="OAH46" s="31"/>
      <c r="OAI46" s="31"/>
      <c r="OAJ46" s="31"/>
      <c r="OAK46" s="31"/>
      <c r="OAL46" s="31"/>
      <c r="OAM46" s="31"/>
      <c r="OAN46" s="31"/>
      <c r="OAO46" s="31"/>
      <c r="OAP46" s="31"/>
      <c r="OAQ46" s="31"/>
      <c r="OAR46" s="31"/>
      <c r="OAS46" s="31"/>
      <c r="OAT46" s="31"/>
      <c r="OAU46" s="31"/>
      <c r="OAV46" s="31"/>
      <c r="OAW46" s="31"/>
      <c r="OAX46" s="31"/>
      <c r="OAY46" s="31"/>
      <c r="OAZ46" s="31"/>
      <c r="OBA46" s="31"/>
      <c r="OBB46" s="31"/>
      <c r="OBC46" s="31"/>
      <c r="OBD46" s="31"/>
      <c r="OBE46" s="31"/>
      <c r="OBF46" s="31"/>
      <c r="OBG46" s="31"/>
      <c r="OBH46" s="31"/>
      <c r="OBI46" s="31"/>
      <c r="OBJ46" s="31"/>
      <c r="OBK46" s="31"/>
      <c r="OBL46" s="31"/>
      <c r="OBM46" s="31"/>
      <c r="OBN46" s="31"/>
      <c r="OBO46" s="31"/>
      <c r="OBP46" s="31"/>
      <c r="OBQ46" s="31"/>
      <c r="OBR46" s="31"/>
      <c r="OBS46" s="31"/>
      <c r="OBT46" s="31"/>
      <c r="OBU46" s="31"/>
      <c r="OBV46" s="31"/>
      <c r="OBW46" s="31"/>
      <c r="OBX46" s="31"/>
      <c r="OBY46" s="31"/>
      <c r="OBZ46" s="31"/>
      <c r="OCA46" s="31"/>
      <c r="OCB46" s="31"/>
      <c r="OCC46" s="31"/>
      <c r="OCD46" s="31"/>
      <c r="OCE46" s="31"/>
      <c r="OCF46" s="31"/>
      <c r="OCG46" s="31"/>
      <c r="OCH46" s="31"/>
      <c r="OCI46" s="31"/>
      <c r="OCJ46" s="31"/>
      <c r="OCK46" s="31"/>
      <c r="OCL46" s="31"/>
      <c r="OCM46" s="31"/>
      <c r="OCN46" s="31"/>
      <c r="OCO46" s="31"/>
      <c r="OCP46" s="31"/>
      <c r="OCQ46" s="31"/>
      <c r="OCR46" s="31"/>
      <c r="OCS46" s="31"/>
      <c r="OCT46" s="31"/>
      <c r="OCU46" s="31"/>
      <c r="OCV46" s="31"/>
      <c r="OCW46" s="31"/>
      <c r="OCX46" s="31"/>
      <c r="OCY46" s="31"/>
      <c r="OCZ46" s="31"/>
      <c r="ODA46" s="31"/>
      <c r="ODB46" s="31"/>
      <c r="ODC46" s="31"/>
      <c r="ODD46" s="31"/>
      <c r="ODE46" s="31"/>
      <c r="ODF46" s="31"/>
      <c r="ODG46" s="31"/>
      <c r="ODH46" s="31"/>
      <c r="ODI46" s="31"/>
      <c r="ODJ46" s="31"/>
      <c r="ODK46" s="31"/>
      <c r="ODL46" s="31"/>
      <c r="ODM46" s="31"/>
      <c r="ODN46" s="31"/>
      <c r="ODO46" s="31"/>
      <c r="ODP46" s="31"/>
      <c r="ODQ46" s="31"/>
      <c r="ODR46" s="31"/>
      <c r="ODS46" s="31"/>
      <c r="ODT46" s="31"/>
      <c r="ODU46" s="31"/>
      <c r="ODV46" s="31"/>
      <c r="ODW46" s="31"/>
      <c r="ODX46" s="31"/>
      <c r="ODY46" s="31"/>
      <c r="ODZ46" s="31"/>
      <c r="OEA46" s="31"/>
      <c r="OEB46" s="31"/>
      <c r="OEC46" s="31"/>
      <c r="OED46" s="31"/>
      <c r="OEE46" s="31"/>
      <c r="OEF46" s="31"/>
      <c r="OEG46" s="31"/>
      <c r="OEH46" s="31"/>
      <c r="OEI46" s="31"/>
      <c r="OEJ46" s="31"/>
      <c r="OEK46" s="31"/>
      <c r="OEL46" s="31"/>
      <c r="OEM46" s="31"/>
      <c r="OEN46" s="31"/>
      <c r="OEO46" s="31"/>
      <c r="OEP46" s="31"/>
      <c r="OEQ46" s="31"/>
      <c r="OER46" s="31"/>
      <c r="OES46" s="31"/>
      <c r="OET46" s="31"/>
      <c r="OEU46" s="31"/>
      <c r="OEV46" s="31"/>
      <c r="OEW46" s="31"/>
      <c r="OEX46" s="31"/>
      <c r="OEY46" s="31"/>
      <c r="OEZ46" s="31"/>
      <c r="OFA46" s="31"/>
      <c r="OFB46" s="31"/>
      <c r="OFC46" s="31"/>
      <c r="OFD46" s="31"/>
      <c r="OFE46" s="31"/>
      <c r="OFF46" s="31"/>
      <c r="OFG46" s="31"/>
      <c r="OFH46" s="31"/>
      <c r="OFI46" s="31"/>
      <c r="OFJ46" s="31"/>
      <c r="OFK46" s="31"/>
      <c r="OFL46" s="31"/>
      <c r="OFM46" s="31"/>
      <c r="OFN46" s="31"/>
      <c r="OFO46" s="31"/>
      <c r="OFP46" s="31"/>
      <c r="OFQ46" s="31"/>
      <c r="OFR46" s="31"/>
      <c r="OFS46" s="31"/>
      <c r="OFT46" s="31"/>
      <c r="OFU46" s="31"/>
      <c r="OFV46" s="31"/>
      <c r="OFW46" s="31"/>
      <c r="OFX46" s="31"/>
      <c r="OFY46" s="31"/>
      <c r="OFZ46" s="31"/>
      <c r="OGA46" s="31"/>
      <c r="OGB46" s="31"/>
      <c r="OGC46" s="31"/>
      <c r="OGD46" s="31"/>
      <c r="OGE46" s="31"/>
      <c r="OGF46" s="31"/>
      <c r="OGG46" s="31"/>
      <c r="OGH46" s="31"/>
      <c r="OGI46" s="31"/>
      <c r="OGJ46" s="31"/>
      <c r="OGK46" s="31"/>
      <c r="OGL46" s="31"/>
      <c r="OGM46" s="31"/>
      <c r="OGN46" s="31"/>
      <c r="OGO46" s="31"/>
      <c r="OGP46" s="31"/>
      <c r="OGQ46" s="31"/>
      <c r="OGR46" s="31"/>
      <c r="OGS46" s="31"/>
      <c r="OGT46" s="31"/>
      <c r="OGU46" s="31"/>
      <c r="OGV46" s="31"/>
      <c r="OGW46" s="31"/>
      <c r="OGX46" s="31"/>
      <c r="OGY46" s="31"/>
      <c r="OGZ46" s="31"/>
      <c r="OHA46" s="31"/>
      <c r="OHB46" s="31"/>
      <c r="OHC46" s="31"/>
      <c r="OHD46" s="31"/>
      <c r="OHE46" s="31"/>
      <c r="OHF46" s="31"/>
      <c r="OHG46" s="31"/>
      <c r="OHH46" s="31"/>
      <c r="OHI46" s="31"/>
      <c r="OHJ46" s="31"/>
      <c r="OHK46" s="31"/>
      <c r="OHL46" s="31"/>
      <c r="OHM46" s="31"/>
      <c r="OHN46" s="31"/>
      <c r="OHO46" s="31"/>
      <c r="OHP46" s="31"/>
      <c r="OHQ46" s="31"/>
      <c r="OHR46" s="31"/>
      <c r="OHS46" s="31"/>
      <c r="OHT46" s="31"/>
      <c r="OHU46" s="31"/>
      <c r="OHV46" s="31"/>
      <c r="OHW46" s="31"/>
      <c r="OHX46" s="31"/>
      <c r="OHY46" s="31"/>
      <c r="OHZ46" s="31"/>
      <c r="OIA46" s="31"/>
      <c r="OIB46" s="31"/>
      <c r="OIC46" s="31"/>
      <c r="OID46" s="31"/>
      <c r="OIE46" s="31"/>
      <c r="OIF46" s="31"/>
      <c r="OIG46" s="31"/>
      <c r="OIH46" s="31"/>
      <c r="OII46" s="31"/>
      <c r="OIJ46" s="31"/>
      <c r="OIK46" s="31"/>
      <c r="OIL46" s="31"/>
      <c r="OIM46" s="31"/>
      <c r="OIN46" s="31"/>
      <c r="OIO46" s="31"/>
      <c r="OIP46" s="31"/>
      <c r="OIQ46" s="31"/>
      <c r="OIR46" s="31"/>
      <c r="OIS46" s="31"/>
      <c r="OIT46" s="31"/>
      <c r="OIU46" s="31"/>
      <c r="OIV46" s="31"/>
      <c r="OIW46" s="31"/>
      <c r="OIX46" s="31"/>
      <c r="OIY46" s="31"/>
      <c r="OIZ46" s="31"/>
      <c r="OJA46" s="31"/>
      <c r="OJB46" s="31"/>
      <c r="OJC46" s="31"/>
      <c r="OJD46" s="31"/>
      <c r="OJE46" s="31"/>
      <c r="OJF46" s="31"/>
      <c r="OJG46" s="31"/>
      <c r="OJH46" s="31"/>
      <c r="OJI46" s="31"/>
      <c r="OJJ46" s="31"/>
      <c r="OJK46" s="31"/>
      <c r="OJL46" s="31"/>
      <c r="OJM46" s="31"/>
      <c r="OJN46" s="31"/>
      <c r="OJO46" s="31"/>
      <c r="OJP46" s="31"/>
      <c r="OJQ46" s="31"/>
      <c r="OJR46" s="31"/>
      <c r="OJS46" s="31"/>
      <c r="OJT46" s="31"/>
      <c r="OJU46" s="31"/>
      <c r="OJV46" s="31"/>
      <c r="OJW46" s="31"/>
      <c r="OJX46" s="31"/>
      <c r="OJY46" s="31"/>
      <c r="OJZ46" s="31"/>
      <c r="OKA46" s="31"/>
      <c r="OKB46" s="31"/>
      <c r="OKC46" s="31"/>
      <c r="OKD46" s="31"/>
      <c r="OKE46" s="31"/>
      <c r="OKF46" s="31"/>
      <c r="OKG46" s="31"/>
      <c r="OKH46" s="31"/>
      <c r="OKI46" s="31"/>
      <c r="OKJ46" s="31"/>
      <c r="OKK46" s="31"/>
      <c r="OKL46" s="31"/>
      <c r="OKM46" s="31"/>
      <c r="OKN46" s="31"/>
      <c r="OKO46" s="31"/>
      <c r="OKP46" s="31"/>
      <c r="OKQ46" s="31"/>
      <c r="OKR46" s="31"/>
      <c r="OKS46" s="31"/>
      <c r="OKT46" s="31"/>
      <c r="OKU46" s="31"/>
      <c r="OKV46" s="31"/>
      <c r="OKW46" s="31"/>
      <c r="OKX46" s="31"/>
      <c r="OKY46" s="31"/>
      <c r="OKZ46" s="31"/>
      <c r="OLA46" s="31"/>
      <c r="OLB46" s="31"/>
      <c r="OLC46" s="31"/>
      <c r="OLD46" s="31"/>
      <c r="OLE46" s="31"/>
      <c r="OLF46" s="31"/>
      <c r="OLG46" s="31"/>
      <c r="OLH46" s="31"/>
      <c r="OLI46" s="31"/>
      <c r="OLJ46" s="31"/>
      <c r="OLK46" s="31"/>
      <c r="OLL46" s="31"/>
      <c r="OLM46" s="31"/>
      <c r="OLN46" s="31"/>
      <c r="OLO46" s="31"/>
      <c r="OLP46" s="31"/>
      <c r="OLQ46" s="31"/>
      <c r="OLR46" s="31"/>
      <c r="OLS46" s="31"/>
      <c r="OLT46" s="31"/>
      <c r="OLU46" s="31"/>
      <c r="OLV46" s="31"/>
      <c r="OLW46" s="31"/>
      <c r="OLX46" s="31"/>
      <c r="OLY46" s="31"/>
      <c r="OLZ46" s="31"/>
      <c r="OMA46" s="31"/>
      <c r="OMB46" s="31"/>
      <c r="OMC46" s="31"/>
      <c r="OMD46" s="31"/>
      <c r="OME46" s="31"/>
      <c r="OMF46" s="31"/>
      <c r="OMG46" s="31"/>
      <c r="OMH46" s="31"/>
      <c r="OMI46" s="31"/>
      <c r="OMJ46" s="31"/>
      <c r="OMK46" s="31"/>
      <c r="OML46" s="31"/>
      <c r="OMM46" s="31"/>
      <c r="OMN46" s="31"/>
      <c r="OMO46" s="31"/>
      <c r="OMP46" s="31"/>
      <c r="OMQ46" s="31"/>
      <c r="OMR46" s="31"/>
      <c r="OMS46" s="31"/>
      <c r="OMT46" s="31"/>
      <c r="OMU46" s="31"/>
      <c r="OMV46" s="31"/>
      <c r="OMW46" s="31"/>
      <c r="OMX46" s="31"/>
      <c r="OMY46" s="31"/>
      <c r="OMZ46" s="31"/>
      <c r="ONA46" s="31"/>
      <c r="ONB46" s="31"/>
      <c r="ONC46" s="31"/>
      <c r="OND46" s="31"/>
      <c r="ONE46" s="31"/>
      <c r="ONF46" s="31"/>
      <c r="ONG46" s="31"/>
      <c r="ONH46" s="31"/>
      <c r="ONI46" s="31"/>
      <c r="ONJ46" s="31"/>
      <c r="ONK46" s="31"/>
      <c r="ONL46" s="31"/>
      <c r="ONM46" s="31"/>
      <c r="ONN46" s="31"/>
      <c r="ONO46" s="31"/>
      <c r="ONP46" s="31"/>
      <c r="ONQ46" s="31"/>
      <c r="ONR46" s="31"/>
      <c r="ONS46" s="31"/>
      <c r="ONT46" s="31"/>
      <c r="ONU46" s="31"/>
      <c r="ONV46" s="31"/>
      <c r="ONW46" s="31"/>
      <c r="ONX46" s="31"/>
      <c r="ONY46" s="31"/>
      <c r="ONZ46" s="31"/>
      <c r="OOA46" s="31"/>
      <c r="OOB46" s="31"/>
      <c r="OOC46" s="31"/>
      <c r="OOD46" s="31"/>
      <c r="OOE46" s="31"/>
      <c r="OOF46" s="31"/>
      <c r="OOG46" s="31"/>
      <c r="OOH46" s="31"/>
      <c r="OOI46" s="31"/>
      <c r="OOJ46" s="31"/>
      <c r="OOK46" s="31"/>
      <c r="OOL46" s="31"/>
      <c r="OOM46" s="31"/>
      <c r="OON46" s="31"/>
      <c r="OOO46" s="31"/>
      <c r="OOP46" s="31"/>
      <c r="OOQ46" s="31"/>
      <c r="OOR46" s="31"/>
      <c r="OOS46" s="31"/>
      <c r="OOT46" s="31"/>
      <c r="OOU46" s="31"/>
      <c r="OOV46" s="31"/>
      <c r="OOW46" s="31"/>
      <c r="OOX46" s="31"/>
      <c r="OOY46" s="31"/>
      <c r="OOZ46" s="31"/>
      <c r="OPA46" s="31"/>
      <c r="OPB46" s="31"/>
      <c r="OPC46" s="31"/>
      <c r="OPD46" s="31"/>
      <c r="OPE46" s="31"/>
      <c r="OPF46" s="31"/>
      <c r="OPG46" s="31"/>
      <c r="OPH46" s="31"/>
      <c r="OPI46" s="31"/>
      <c r="OPJ46" s="31"/>
      <c r="OPK46" s="31"/>
      <c r="OPL46" s="31"/>
      <c r="OPM46" s="31"/>
      <c r="OPN46" s="31"/>
      <c r="OPO46" s="31"/>
      <c r="OPP46" s="31"/>
      <c r="OPQ46" s="31"/>
      <c r="OPR46" s="31"/>
      <c r="OPS46" s="31"/>
      <c r="OPT46" s="31"/>
      <c r="OPU46" s="31"/>
      <c r="OPV46" s="31"/>
      <c r="OPW46" s="31"/>
      <c r="OPX46" s="31"/>
      <c r="OPY46" s="31"/>
      <c r="OPZ46" s="31"/>
      <c r="OQA46" s="31"/>
      <c r="OQB46" s="31"/>
      <c r="OQC46" s="31"/>
      <c r="OQD46" s="31"/>
      <c r="OQE46" s="31"/>
      <c r="OQF46" s="31"/>
      <c r="OQG46" s="31"/>
      <c r="OQH46" s="31"/>
      <c r="OQI46" s="31"/>
      <c r="OQJ46" s="31"/>
      <c r="OQK46" s="31"/>
      <c r="OQL46" s="31"/>
      <c r="OQM46" s="31"/>
      <c r="OQN46" s="31"/>
      <c r="OQO46" s="31"/>
      <c r="OQP46" s="31"/>
      <c r="OQQ46" s="31"/>
      <c r="OQR46" s="31"/>
      <c r="OQS46" s="31"/>
      <c r="OQT46" s="31"/>
      <c r="OQU46" s="31"/>
      <c r="OQV46" s="31"/>
      <c r="OQW46" s="31"/>
      <c r="OQX46" s="31"/>
      <c r="OQY46" s="31"/>
      <c r="OQZ46" s="31"/>
      <c r="ORA46" s="31"/>
      <c r="ORB46" s="31"/>
      <c r="ORC46" s="31"/>
      <c r="ORD46" s="31"/>
      <c r="ORE46" s="31"/>
      <c r="ORF46" s="31"/>
      <c r="ORG46" s="31"/>
      <c r="ORH46" s="31"/>
      <c r="ORI46" s="31"/>
      <c r="ORJ46" s="31"/>
      <c r="ORK46" s="31"/>
      <c r="ORL46" s="31"/>
      <c r="ORM46" s="31"/>
      <c r="ORN46" s="31"/>
      <c r="ORO46" s="31"/>
      <c r="ORP46" s="31"/>
      <c r="ORQ46" s="31"/>
      <c r="ORR46" s="31"/>
      <c r="ORS46" s="31"/>
      <c r="ORT46" s="31"/>
      <c r="ORU46" s="31"/>
      <c r="ORV46" s="31"/>
      <c r="ORW46" s="31"/>
      <c r="ORX46" s="31"/>
      <c r="ORY46" s="31"/>
      <c r="ORZ46" s="31"/>
      <c r="OSA46" s="31"/>
      <c r="OSB46" s="31"/>
      <c r="OSC46" s="31"/>
      <c r="OSD46" s="31"/>
      <c r="OSE46" s="31"/>
      <c r="OSF46" s="31"/>
      <c r="OSG46" s="31"/>
      <c r="OSH46" s="31"/>
      <c r="OSI46" s="31"/>
      <c r="OSJ46" s="31"/>
      <c r="OSK46" s="31"/>
      <c r="OSL46" s="31"/>
      <c r="OSM46" s="31"/>
      <c r="OSN46" s="31"/>
      <c r="OSO46" s="31"/>
      <c r="OSP46" s="31"/>
      <c r="OSQ46" s="31"/>
      <c r="OSR46" s="31"/>
      <c r="OSS46" s="31"/>
      <c r="OST46" s="31"/>
      <c r="OSU46" s="31"/>
      <c r="OSV46" s="31"/>
      <c r="OSW46" s="31"/>
      <c r="OSX46" s="31"/>
      <c r="OSY46" s="31"/>
      <c r="OSZ46" s="31"/>
      <c r="OTA46" s="31"/>
      <c r="OTB46" s="31"/>
      <c r="OTC46" s="31"/>
      <c r="OTD46" s="31"/>
      <c r="OTE46" s="31"/>
      <c r="OTF46" s="31"/>
      <c r="OTG46" s="31"/>
      <c r="OTH46" s="31"/>
      <c r="OTI46" s="31"/>
      <c r="OTJ46" s="31"/>
      <c r="OTK46" s="31"/>
      <c r="OTL46" s="31"/>
      <c r="OTM46" s="31"/>
      <c r="OTN46" s="31"/>
      <c r="OTO46" s="31"/>
      <c r="OTP46" s="31"/>
      <c r="OTQ46" s="31"/>
      <c r="OTR46" s="31"/>
      <c r="OTS46" s="31"/>
      <c r="OTT46" s="31"/>
      <c r="OTU46" s="31"/>
      <c r="OTV46" s="31"/>
      <c r="OTW46" s="31"/>
      <c r="OTX46" s="31"/>
      <c r="OTY46" s="31"/>
      <c r="OTZ46" s="31"/>
      <c r="OUA46" s="31"/>
      <c r="OUB46" s="31"/>
      <c r="OUC46" s="31"/>
      <c r="OUD46" s="31"/>
      <c r="OUE46" s="31"/>
      <c r="OUF46" s="31"/>
      <c r="OUG46" s="31"/>
      <c r="OUH46" s="31"/>
      <c r="OUI46" s="31"/>
      <c r="OUJ46" s="31"/>
      <c r="OUK46" s="31"/>
      <c r="OUL46" s="31"/>
      <c r="OUM46" s="31"/>
      <c r="OUN46" s="31"/>
      <c r="OUO46" s="31"/>
      <c r="OUP46" s="31"/>
      <c r="OUQ46" s="31"/>
      <c r="OUR46" s="31"/>
      <c r="OUS46" s="31"/>
      <c r="OUT46" s="31"/>
      <c r="OUU46" s="31"/>
      <c r="OUV46" s="31"/>
      <c r="OUW46" s="31"/>
      <c r="OUX46" s="31"/>
      <c r="OUY46" s="31"/>
      <c r="OUZ46" s="31"/>
      <c r="OVA46" s="31"/>
      <c r="OVB46" s="31"/>
      <c r="OVC46" s="31"/>
      <c r="OVD46" s="31"/>
      <c r="OVE46" s="31"/>
      <c r="OVF46" s="31"/>
      <c r="OVG46" s="31"/>
      <c r="OVH46" s="31"/>
      <c r="OVI46" s="31"/>
      <c r="OVJ46" s="31"/>
      <c r="OVK46" s="31"/>
      <c r="OVL46" s="31"/>
      <c r="OVM46" s="31"/>
      <c r="OVN46" s="31"/>
      <c r="OVO46" s="31"/>
      <c r="OVP46" s="31"/>
      <c r="OVQ46" s="31"/>
      <c r="OVR46" s="31"/>
      <c r="OVS46" s="31"/>
      <c r="OVT46" s="31"/>
      <c r="OVU46" s="31"/>
      <c r="OVV46" s="31"/>
      <c r="OVW46" s="31"/>
      <c r="OVX46" s="31"/>
      <c r="OVY46" s="31"/>
      <c r="OVZ46" s="31"/>
      <c r="OWA46" s="31"/>
      <c r="OWB46" s="31"/>
      <c r="OWC46" s="31"/>
      <c r="OWD46" s="31"/>
      <c r="OWE46" s="31"/>
      <c r="OWF46" s="31"/>
      <c r="OWG46" s="31"/>
      <c r="OWH46" s="31"/>
      <c r="OWI46" s="31"/>
      <c r="OWJ46" s="31"/>
      <c r="OWK46" s="31"/>
      <c r="OWL46" s="31"/>
      <c r="OWM46" s="31"/>
      <c r="OWN46" s="31"/>
      <c r="OWO46" s="31"/>
      <c r="OWP46" s="31"/>
      <c r="OWQ46" s="31"/>
      <c r="OWR46" s="31"/>
      <c r="OWS46" s="31"/>
      <c r="OWT46" s="31"/>
      <c r="OWU46" s="31"/>
      <c r="OWV46" s="31"/>
      <c r="OWW46" s="31"/>
      <c r="OWX46" s="31"/>
      <c r="OWY46" s="31"/>
      <c r="OWZ46" s="31"/>
      <c r="OXA46" s="31"/>
      <c r="OXB46" s="31"/>
      <c r="OXC46" s="31"/>
      <c r="OXD46" s="31"/>
      <c r="OXE46" s="31"/>
      <c r="OXF46" s="31"/>
      <c r="OXG46" s="31"/>
      <c r="OXH46" s="31"/>
      <c r="OXI46" s="31"/>
      <c r="OXJ46" s="31"/>
      <c r="OXK46" s="31"/>
      <c r="OXL46" s="31"/>
      <c r="OXM46" s="31"/>
      <c r="OXN46" s="31"/>
      <c r="OXO46" s="31"/>
      <c r="OXP46" s="31"/>
      <c r="OXQ46" s="31"/>
      <c r="OXR46" s="31"/>
      <c r="OXS46" s="31"/>
      <c r="OXT46" s="31"/>
      <c r="OXU46" s="31"/>
      <c r="OXV46" s="31"/>
      <c r="OXW46" s="31"/>
      <c r="OXX46" s="31"/>
      <c r="OXY46" s="31"/>
      <c r="OXZ46" s="31"/>
      <c r="OYA46" s="31"/>
      <c r="OYB46" s="31"/>
      <c r="OYC46" s="31"/>
      <c r="OYD46" s="31"/>
      <c r="OYE46" s="31"/>
      <c r="OYF46" s="31"/>
      <c r="OYG46" s="31"/>
      <c r="OYH46" s="31"/>
      <c r="OYI46" s="31"/>
      <c r="OYJ46" s="31"/>
      <c r="OYK46" s="31"/>
      <c r="OYL46" s="31"/>
      <c r="OYM46" s="31"/>
      <c r="OYN46" s="31"/>
      <c r="OYO46" s="31"/>
      <c r="OYP46" s="31"/>
      <c r="OYQ46" s="31"/>
      <c r="OYR46" s="31"/>
      <c r="OYS46" s="31"/>
      <c r="OYT46" s="31"/>
      <c r="OYU46" s="31"/>
      <c r="OYV46" s="31"/>
      <c r="OYW46" s="31"/>
      <c r="OYX46" s="31"/>
      <c r="OYY46" s="31"/>
      <c r="OYZ46" s="31"/>
      <c r="OZA46" s="31"/>
      <c r="OZB46" s="31"/>
      <c r="OZC46" s="31"/>
      <c r="OZD46" s="31"/>
      <c r="OZE46" s="31"/>
      <c r="OZF46" s="31"/>
      <c r="OZG46" s="31"/>
      <c r="OZH46" s="31"/>
      <c r="OZI46" s="31"/>
      <c r="OZJ46" s="31"/>
      <c r="OZK46" s="31"/>
      <c r="OZL46" s="31"/>
      <c r="OZM46" s="31"/>
      <c r="OZN46" s="31"/>
      <c r="OZO46" s="31"/>
      <c r="OZP46" s="31"/>
      <c r="OZQ46" s="31"/>
      <c r="OZR46" s="31"/>
      <c r="OZS46" s="31"/>
      <c r="OZT46" s="31"/>
      <c r="OZU46" s="31"/>
      <c r="OZV46" s="31"/>
      <c r="OZW46" s="31"/>
      <c r="OZX46" s="31"/>
      <c r="OZY46" s="31"/>
      <c r="OZZ46" s="31"/>
      <c r="PAA46" s="31"/>
      <c r="PAB46" s="31"/>
      <c r="PAC46" s="31"/>
      <c r="PAD46" s="31"/>
      <c r="PAE46" s="31"/>
      <c r="PAF46" s="31"/>
      <c r="PAG46" s="31"/>
      <c r="PAH46" s="31"/>
      <c r="PAI46" s="31"/>
      <c r="PAJ46" s="31"/>
      <c r="PAK46" s="31"/>
      <c r="PAL46" s="31"/>
      <c r="PAM46" s="31"/>
      <c r="PAN46" s="31"/>
      <c r="PAO46" s="31"/>
      <c r="PAP46" s="31"/>
      <c r="PAQ46" s="31"/>
      <c r="PAR46" s="31"/>
      <c r="PAS46" s="31"/>
      <c r="PAT46" s="31"/>
      <c r="PAU46" s="31"/>
      <c r="PAV46" s="31"/>
      <c r="PAW46" s="31"/>
      <c r="PAX46" s="31"/>
      <c r="PAY46" s="31"/>
      <c r="PAZ46" s="31"/>
      <c r="PBA46" s="31"/>
      <c r="PBB46" s="31"/>
      <c r="PBC46" s="31"/>
      <c r="PBD46" s="31"/>
      <c r="PBE46" s="31"/>
      <c r="PBF46" s="31"/>
      <c r="PBG46" s="31"/>
      <c r="PBH46" s="31"/>
      <c r="PBI46" s="31"/>
      <c r="PBJ46" s="31"/>
      <c r="PBK46" s="31"/>
      <c r="PBL46" s="31"/>
      <c r="PBM46" s="31"/>
      <c r="PBN46" s="31"/>
      <c r="PBO46" s="31"/>
      <c r="PBP46" s="31"/>
      <c r="PBQ46" s="31"/>
      <c r="PBR46" s="31"/>
      <c r="PBS46" s="31"/>
      <c r="PBT46" s="31"/>
      <c r="PBU46" s="31"/>
      <c r="PBV46" s="31"/>
      <c r="PBW46" s="31"/>
      <c r="PBX46" s="31"/>
      <c r="PBY46" s="31"/>
      <c r="PBZ46" s="31"/>
      <c r="PCA46" s="31"/>
      <c r="PCB46" s="31"/>
      <c r="PCC46" s="31"/>
      <c r="PCD46" s="31"/>
      <c r="PCE46" s="31"/>
      <c r="PCF46" s="31"/>
      <c r="PCG46" s="31"/>
      <c r="PCH46" s="31"/>
      <c r="PCI46" s="31"/>
      <c r="PCJ46" s="31"/>
      <c r="PCK46" s="31"/>
      <c r="PCL46" s="31"/>
      <c r="PCM46" s="31"/>
      <c r="PCN46" s="31"/>
      <c r="PCO46" s="31"/>
      <c r="PCP46" s="31"/>
      <c r="PCQ46" s="31"/>
      <c r="PCR46" s="31"/>
      <c r="PCS46" s="31"/>
      <c r="PCT46" s="31"/>
      <c r="PCU46" s="31"/>
      <c r="PCV46" s="31"/>
      <c r="PCW46" s="31"/>
      <c r="PCX46" s="31"/>
      <c r="PCY46" s="31"/>
      <c r="PCZ46" s="31"/>
      <c r="PDA46" s="31"/>
      <c r="PDB46" s="31"/>
      <c r="PDC46" s="31"/>
      <c r="PDD46" s="31"/>
      <c r="PDE46" s="31"/>
      <c r="PDF46" s="31"/>
      <c r="PDG46" s="31"/>
      <c r="PDH46" s="31"/>
      <c r="PDI46" s="31"/>
      <c r="PDJ46" s="31"/>
      <c r="PDK46" s="31"/>
      <c r="PDL46" s="31"/>
      <c r="PDM46" s="31"/>
      <c r="PDN46" s="31"/>
      <c r="PDO46" s="31"/>
      <c r="PDP46" s="31"/>
      <c r="PDQ46" s="31"/>
      <c r="PDR46" s="31"/>
      <c r="PDS46" s="31"/>
      <c r="PDT46" s="31"/>
      <c r="PDU46" s="31"/>
      <c r="PDV46" s="31"/>
      <c r="PDW46" s="31"/>
      <c r="PDX46" s="31"/>
      <c r="PDY46" s="31"/>
      <c r="PDZ46" s="31"/>
      <c r="PEA46" s="31"/>
      <c r="PEB46" s="31"/>
      <c r="PEC46" s="31"/>
      <c r="PED46" s="31"/>
      <c r="PEE46" s="31"/>
      <c r="PEF46" s="31"/>
      <c r="PEG46" s="31"/>
      <c r="PEH46" s="31"/>
      <c r="PEI46" s="31"/>
      <c r="PEJ46" s="31"/>
      <c r="PEK46" s="31"/>
      <c r="PEL46" s="31"/>
      <c r="PEM46" s="31"/>
      <c r="PEN46" s="31"/>
      <c r="PEO46" s="31"/>
      <c r="PEP46" s="31"/>
      <c r="PEQ46" s="31"/>
      <c r="PER46" s="31"/>
      <c r="PES46" s="31"/>
      <c r="PET46" s="31"/>
      <c r="PEU46" s="31"/>
      <c r="PEV46" s="31"/>
      <c r="PEW46" s="31"/>
      <c r="PEX46" s="31"/>
      <c r="PEY46" s="31"/>
      <c r="PEZ46" s="31"/>
      <c r="PFA46" s="31"/>
      <c r="PFB46" s="31"/>
      <c r="PFC46" s="31"/>
      <c r="PFD46" s="31"/>
      <c r="PFE46" s="31"/>
      <c r="PFF46" s="31"/>
      <c r="PFG46" s="31"/>
      <c r="PFH46" s="31"/>
      <c r="PFI46" s="31"/>
      <c r="PFJ46" s="31"/>
      <c r="PFK46" s="31"/>
      <c r="PFL46" s="31"/>
      <c r="PFM46" s="31"/>
      <c r="PFN46" s="31"/>
      <c r="PFO46" s="31"/>
      <c r="PFP46" s="31"/>
      <c r="PFQ46" s="31"/>
      <c r="PFR46" s="31"/>
      <c r="PFS46" s="31"/>
      <c r="PFT46" s="31"/>
      <c r="PFU46" s="31"/>
      <c r="PFV46" s="31"/>
      <c r="PFW46" s="31"/>
      <c r="PFX46" s="31"/>
      <c r="PFY46" s="31"/>
      <c r="PFZ46" s="31"/>
      <c r="PGA46" s="31"/>
      <c r="PGB46" s="31"/>
      <c r="PGC46" s="31"/>
      <c r="PGD46" s="31"/>
      <c r="PGE46" s="31"/>
      <c r="PGF46" s="31"/>
      <c r="PGG46" s="31"/>
      <c r="PGH46" s="31"/>
      <c r="PGI46" s="31"/>
      <c r="PGJ46" s="31"/>
      <c r="PGK46" s="31"/>
      <c r="PGL46" s="31"/>
      <c r="PGM46" s="31"/>
      <c r="PGN46" s="31"/>
      <c r="PGO46" s="31"/>
      <c r="PGP46" s="31"/>
      <c r="PGQ46" s="31"/>
      <c r="PGR46" s="31"/>
      <c r="PGS46" s="31"/>
      <c r="PGT46" s="31"/>
      <c r="PGU46" s="31"/>
      <c r="PGV46" s="31"/>
      <c r="PGW46" s="31"/>
      <c r="PGX46" s="31"/>
      <c r="PGY46" s="31"/>
      <c r="PGZ46" s="31"/>
      <c r="PHA46" s="31"/>
      <c r="PHB46" s="31"/>
      <c r="PHC46" s="31"/>
      <c r="PHD46" s="31"/>
      <c r="PHE46" s="31"/>
      <c r="PHF46" s="31"/>
      <c r="PHG46" s="31"/>
      <c r="PHH46" s="31"/>
      <c r="PHI46" s="31"/>
      <c r="PHJ46" s="31"/>
      <c r="PHK46" s="31"/>
      <c r="PHL46" s="31"/>
      <c r="PHM46" s="31"/>
      <c r="PHN46" s="31"/>
      <c r="PHO46" s="31"/>
      <c r="PHP46" s="31"/>
      <c r="PHQ46" s="31"/>
      <c r="PHR46" s="31"/>
      <c r="PHS46" s="31"/>
      <c r="PHT46" s="31"/>
      <c r="PHU46" s="31"/>
      <c r="PHV46" s="31"/>
      <c r="PHW46" s="31"/>
      <c r="PHX46" s="31"/>
      <c r="PHY46" s="31"/>
      <c r="PHZ46" s="31"/>
      <c r="PIA46" s="31"/>
      <c r="PIB46" s="31"/>
      <c r="PIC46" s="31"/>
      <c r="PID46" s="31"/>
      <c r="PIE46" s="31"/>
      <c r="PIF46" s="31"/>
      <c r="PIG46" s="31"/>
      <c r="PIH46" s="31"/>
      <c r="PII46" s="31"/>
      <c r="PIJ46" s="31"/>
      <c r="PIK46" s="31"/>
      <c r="PIL46" s="31"/>
      <c r="PIM46" s="31"/>
      <c r="PIN46" s="31"/>
      <c r="PIO46" s="31"/>
      <c r="PIP46" s="31"/>
      <c r="PIQ46" s="31"/>
      <c r="PIR46" s="31"/>
      <c r="PIS46" s="31"/>
      <c r="PIT46" s="31"/>
      <c r="PIU46" s="31"/>
      <c r="PIV46" s="31"/>
      <c r="PIW46" s="31"/>
      <c r="PIX46" s="31"/>
      <c r="PIY46" s="31"/>
      <c r="PIZ46" s="31"/>
      <c r="PJA46" s="31"/>
      <c r="PJB46" s="31"/>
      <c r="PJC46" s="31"/>
      <c r="PJD46" s="31"/>
      <c r="PJE46" s="31"/>
      <c r="PJF46" s="31"/>
      <c r="PJG46" s="31"/>
      <c r="PJH46" s="31"/>
      <c r="PJI46" s="31"/>
      <c r="PJJ46" s="31"/>
      <c r="PJK46" s="31"/>
      <c r="PJL46" s="31"/>
      <c r="PJM46" s="31"/>
      <c r="PJN46" s="31"/>
      <c r="PJO46" s="31"/>
      <c r="PJP46" s="31"/>
      <c r="PJQ46" s="31"/>
      <c r="PJR46" s="31"/>
      <c r="PJS46" s="31"/>
      <c r="PJT46" s="31"/>
      <c r="PJU46" s="31"/>
      <c r="PJV46" s="31"/>
      <c r="PJW46" s="31"/>
      <c r="PJX46" s="31"/>
      <c r="PJY46" s="31"/>
      <c r="PJZ46" s="31"/>
      <c r="PKA46" s="31"/>
      <c r="PKB46" s="31"/>
      <c r="PKC46" s="31"/>
      <c r="PKD46" s="31"/>
      <c r="PKE46" s="31"/>
      <c r="PKF46" s="31"/>
      <c r="PKG46" s="31"/>
      <c r="PKH46" s="31"/>
      <c r="PKI46" s="31"/>
      <c r="PKJ46" s="31"/>
      <c r="PKK46" s="31"/>
      <c r="PKL46" s="31"/>
      <c r="PKM46" s="31"/>
      <c r="PKN46" s="31"/>
      <c r="PKO46" s="31"/>
      <c r="PKP46" s="31"/>
      <c r="PKQ46" s="31"/>
      <c r="PKR46" s="31"/>
      <c r="PKS46" s="31"/>
      <c r="PKT46" s="31"/>
      <c r="PKU46" s="31"/>
      <c r="PKV46" s="31"/>
      <c r="PKW46" s="31"/>
      <c r="PKX46" s="31"/>
      <c r="PKY46" s="31"/>
      <c r="PKZ46" s="31"/>
      <c r="PLA46" s="31"/>
      <c r="PLB46" s="31"/>
      <c r="PLC46" s="31"/>
      <c r="PLD46" s="31"/>
      <c r="PLE46" s="31"/>
      <c r="PLF46" s="31"/>
      <c r="PLG46" s="31"/>
      <c r="PLH46" s="31"/>
      <c r="PLI46" s="31"/>
      <c r="PLJ46" s="31"/>
      <c r="PLK46" s="31"/>
      <c r="PLL46" s="31"/>
      <c r="PLM46" s="31"/>
      <c r="PLN46" s="31"/>
      <c r="PLO46" s="31"/>
      <c r="PLP46" s="31"/>
      <c r="PLQ46" s="31"/>
      <c r="PLR46" s="31"/>
      <c r="PLS46" s="31"/>
      <c r="PLT46" s="31"/>
      <c r="PLU46" s="31"/>
      <c r="PLV46" s="31"/>
      <c r="PLW46" s="31"/>
      <c r="PLX46" s="31"/>
      <c r="PLY46" s="31"/>
      <c r="PLZ46" s="31"/>
      <c r="PMA46" s="31"/>
      <c r="PMB46" s="31"/>
      <c r="PMC46" s="31"/>
      <c r="PMD46" s="31"/>
      <c r="PME46" s="31"/>
      <c r="PMF46" s="31"/>
      <c r="PMG46" s="31"/>
      <c r="PMH46" s="31"/>
      <c r="PMI46" s="31"/>
      <c r="PMJ46" s="31"/>
      <c r="PMK46" s="31"/>
      <c r="PML46" s="31"/>
      <c r="PMM46" s="31"/>
      <c r="PMN46" s="31"/>
      <c r="PMO46" s="31"/>
      <c r="PMP46" s="31"/>
      <c r="PMQ46" s="31"/>
      <c r="PMR46" s="31"/>
      <c r="PMS46" s="31"/>
      <c r="PMT46" s="31"/>
      <c r="PMU46" s="31"/>
      <c r="PMV46" s="31"/>
      <c r="PMW46" s="31"/>
      <c r="PMX46" s="31"/>
      <c r="PMY46" s="31"/>
      <c r="PMZ46" s="31"/>
      <c r="PNA46" s="31"/>
      <c r="PNB46" s="31"/>
      <c r="PNC46" s="31"/>
      <c r="PND46" s="31"/>
      <c r="PNE46" s="31"/>
      <c r="PNF46" s="31"/>
      <c r="PNG46" s="31"/>
      <c r="PNH46" s="31"/>
      <c r="PNI46" s="31"/>
      <c r="PNJ46" s="31"/>
      <c r="PNK46" s="31"/>
      <c r="PNL46" s="31"/>
      <c r="PNM46" s="31"/>
      <c r="PNN46" s="31"/>
      <c r="PNO46" s="31"/>
      <c r="PNP46" s="31"/>
      <c r="PNQ46" s="31"/>
      <c r="PNR46" s="31"/>
      <c r="PNS46" s="31"/>
      <c r="PNT46" s="31"/>
      <c r="PNU46" s="31"/>
      <c r="PNV46" s="31"/>
      <c r="PNW46" s="31"/>
      <c r="PNX46" s="31"/>
      <c r="PNY46" s="31"/>
      <c r="PNZ46" s="31"/>
      <c r="POA46" s="31"/>
      <c r="POB46" s="31"/>
      <c r="POC46" s="31"/>
      <c r="POD46" s="31"/>
      <c r="POE46" s="31"/>
      <c r="POF46" s="31"/>
      <c r="POG46" s="31"/>
      <c r="POH46" s="31"/>
      <c r="POI46" s="31"/>
      <c r="POJ46" s="31"/>
      <c r="POK46" s="31"/>
      <c r="POL46" s="31"/>
      <c r="POM46" s="31"/>
      <c r="PON46" s="31"/>
      <c r="POO46" s="31"/>
      <c r="POP46" s="31"/>
      <c r="POQ46" s="31"/>
      <c r="POR46" s="31"/>
      <c r="POS46" s="31"/>
      <c r="POT46" s="31"/>
      <c r="POU46" s="31"/>
      <c r="POV46" s="31"/>
      <c r="POW46" s="31"/>
      <c r="POX46" s="31"/>
      <c r="POY46" s="31"/>
      <c r="POZ46" s="31"/>
      <c r="PPA46" s="31"/>
      <c r="PPB46" s="31"/>
      <c r="PPC46" s="31"/>
      <c r="PPD46" s="31"/>
      <c r="PPE46" s="31"/>
      <c r="PPF46" s="31"/>
      <c r="PPG46" s="31"/>
      <c r="PPH46" s="31"/>
      <c r="PPI46" s="31"/>
      <c r="PPJ46" s="31"/>
      <c r="PPK46" s="31"/>
      <c r="PPL46" s="31"/>
      <c r="PPM46" s="31"/>
      <c r="PPN46" s="31"/>
      <c r="PPO46" s="31"/>
      <c r="PPP46" s="31"/>
      <c r="PPQ46" s="31"/>
      <c r="PPR46" s="31"/>
      <c r="PPS46" s="31"/>
      <c r="PPT46" s="31"/>
      <c r="PPU46" s="31"/>
      <c r="PPV46" s="31"/>
      <c r="PPW46" s="31"/>
      <c r="PPX46" s="31"/>
      <c r="PPY46" s="31"/>
      <c r="PPZ46" s="31"/>
      <c r="PQA46" s="31"/>
      <c r="PQB46" s="31"/>
      <c r="PQC46" s="31"/>
      <c r="PQD46" s="31"/>
      <c r="PQE46" s="31"/>
      <c r="PQF46" s="31"/>
      <c r="PQG46" s="31"/>
      <c r="PQH46" s="31"/>
      <c r="PQI46" s="31"/>
      <c r="PQJ46" s="31"/>
      <c r="PQK46" s="31"/>
      <c r="PQL46" s="31"/>
      <c r="PQM46" s="31"/>
      <c r="PQN46" s="31"/>
      <c r="PQO46" s="31"/>
      <c r="PQP46" s="31"/>
      <c r="PQQ46" s="31"/>
      <c r="PQR46" s="31"/>
      <c r="PQS46" s="31"/>
      <c r="PQT46" s="31"/>
      <c r="PQU46" s="31"/>
      <c r="PQV46" s="31"/>
      <c r="PQW46" s="31"/>
      <c r="PQX46" s="31"/>
      <c r="PQY46" s="31"/>
      <c r="PQZ46" s="31"/>
      <c r="PRA46" s="31"/>
      <c r="PRB46" s="31"/>
      <c r="PRC46" s="31"/>
      <c r="PRD46" s="31"/>
      <c r="PRE46" s="31"/>
      <c r="PRF46" s="31"/>
      <c r="PRG46" s="31"/>
      <c r="PRH46" s="31"/>
      <c r="PRI46" s="31"/>
      <c r="PRJ46" s="31"/>
      <c r="PRK46" s="31"/>
      <c r="PRL46" s="31"/>
      <c r="PRM46" s="31"/>
      <c r="PRN46" s="31"/>
      <c r="PRO46" s="31"/>
      <c r="PRP46" s="31"/>
      <c r="PRQ46" s="31"/>
      <c r="PRR46" s="31"/>
      <c r="PRS46" s="31"/>
      <c r="PRT46" s="31"/>
      <c r="PRU46" s="31"/>
      <c r="PRV46" s="31"/>
      <c r="PRW46" s="31"/>
      <c r="PRX46" s="31"/>
      <c r="PRY46" s="31"/>
      <c r="PRZ46" s="31"/>
      <c r="PSA46" s="31"/>
      <c r="PSB46" s="31"/>
      <c r="PSC46" s="31"/>
      <c r="PSD46" s="31"/>
      <c r="PSE46" s="31"/>
      <c r="PSF46" s="31"/>
      <c r="PSG46" s="31"/>
      <c r="PSH46" s="31"/>
      <c r="PSI46" s="31"/>
      <c r="PSJ46" s="31"/>
      <c r="PSK46" s="31"/>
      <c r="PSL46" s="31"/>
      <c r="PSM46" s="31"/>
      <c r="PSN46" s="31"/>
      <c r="PSO46" s="31"/>
      <c r="PSP46" s="31"/>
      <c r="PSQ46" s="31"/>
      <c r="PSR46" s="31"/>
      <c r="PSS46" s="31"/>
      <c r="PST46" s="31"/>
      <c r="PSU46" s="31"/>
      <c r="PSV46" s="31"/>
      <c r="PSW46" s="31"/>
      <c r="PSX46" s="31"/>
      <c r="PSY46" s="31"/>
      <c r="PSZ46" s="31"/>
      <c r="PTA46" s="31"/>
      <c r="PTB46" s="31"/>
      <c r="PTC46" s="31"/>
      <c r="PTD46" s="31"/>
      <c r="PTE46" s="31"/>
      <c r="PTF46" s="31"/>
      <c r="PTG46" s="31"/>
      <c r="PTH46" s="31"/>
      <c r="PTI46" s="31"/>
      <c r="PTJ46" s="31"/>
      <c r="PTK46" s="31"/>
      <c r="PTL46" s="31"/>
      <c r="PTM46" s="31"/>
      <c r="PTN46" s="31"/>
      <c r="PTO46" s="31"/>
      <c r="PTP46" s="31"/>
      <c r="PTQ46" s="31"/>
      <c r="PTR46" s="31"/>
      <c r="PTS46" s="31"/>
      <c r="PTT46" s="31"/>
      <c r="PTU46" s="31"/>
      <c r="PTV46" s="31"/>
      <c r="PTW46" s="31"/>
      <c r="PTX46" s="31"/>
      <c r="PTY46" s="31"/>
      <c r="PTZ46" s="31"/>
      <c r="PUA46" s="31"/>
      <c r="PUB46" s="31"/>
      <c r="PUC46" s="31"/>
      <c r="PUD46" s="31"/>
      <c r="PUE46" s="31"/>
      <c r="PUF46" s="31"/>
      <c r="PUG46" s="31"/>
      <c r="PUH46" s="31"/>
      <c r="PUI46" s="31"/>
      <c r="PUJ46" s="31"/>
      <c r="PUK46" s="31"/>
      <c r="PUL46" s="31"/>
      <c r="PUM46" s="31"/>
      <c r="PUN46" s="31"/>
      <c r="PUO46" s="31"/>
      <c r="PUP46" s="31"/>
      <c r="PUQ46" s="31"/>
      <c r="PUR46" s="31"/>
      <c r="PUS46" s="31"/>
      <c r="PUT46" s="31"/>
      <c r="PUU46" s="31"/>
      <c r="PUV46" s="31"/>
      <c r="PUW46" s="31"/>
      <c r="PUX46" s="31"/>
      <c r="PUY46" s="31"/>
      <c r="PUZ46" s="31"/>
      <c r="PVA46" s="31"/>
      <c r="PVB46" s="31"/>
      <c r="PVC46" s="31"/>
      <c r="PVD46" s="31"/>
      <c r="PVE46" s="31"/>
      <c r="PVF46" s="31"/>
      <c r="PVG46" s="31"/>
      <c r="PVH46" s="31"/>
      <c r="PVI46" s="31"/>
      <c r="PVJ46" s="31"/>
      <c r="PVK46" s="31"/>
      <c r="PVL46" s="31"/>
      <c r="PVM46" s="31"/>
      <c r="PVN46" s="31"/>
      <c r="PVO46" s="31"/>
      <c r="PVP46" s="31"/>
      <c r="PVQ46" s="31"/>
      <c r="PVR46" s="31"/>
      <c r="PVS46" s="31"/>
      <c r="PVT46" s="31"/>
      <c r="PVU46" s="31"/>
      <c r="PVV46" s="31"/>
      <c r="PVW46" s="31"/>
      <c r="PVX46" s="31"/>
      <c r="PVY46" s="31"/>
      <c r="PVZ46" s="31"/>
      <c r="PWA46" s="31"/>
      <c r="PWB46" s="31"/>
      <c r="PWC46" s="31"/>
      <c r="PWD46" s="31"/>
      <c r="PWE46" s="31"/>
      <c r="PWF46" s="31"/>
      <c r="PWG46" s="31"/>
      <c r="PWH46" s="31"/>
      <c r="PWI46" s="31"/>
      <c r="PWJ46" s="31"/>
      <c r="PWK46" s="31"/>
      <c r="PWL46" s="31"/>
      <c r="PWM46" s="31"/>
      <c r="PWN46" s="31"/>
      <c r="PWO46" s="31"/>
      <c r="PWP46" s="31"/>
      <c r="PWQ46" s="31"/>
      <c r="PWR46" s="31"/>
      <c r="PWS46" s="31"/>
      <c r="PWT46" s="31"/>
      <c r="PWU46" s="31"/>
      <c r="PWV46" s="31"/>
      <c r="PWW46" s="31"/>
      <c r="PWX46" s="31"/>
      <c r="PWY46" s="31"/>
      <c r="PWZ46" s="31"/>
      <c r="PXA46" s="31"/>
      <c r="PXB46" s="31"/>
      <c r="PXC46" s="31"/>
      <c r="PXD46" s="31"/>
      <c r="PXE46" s="31"/>
      <c r="PXF46" s="31"/>
      <c r="PXG46" s="31"/>
      <c r="PXH46" s="31"/>
      <c r="PXI46" s="31"/>
      <c r="PXJ46" s="31"/>
      <c r="PXK46" s="31"/>
      <c r="PXL46" s="31"/>
      <c r="PXM46" s="31"/>
      <c r="PXN46" s="31"/>
      <c r="PXO46" s="31"/>
      <c r="PXP46" s="31"/>
      <c r="PXQ46" s="31"/>
      <c r="PXR46" s="31"/>
      <c r="PXS46" s="31"/>
      <c r="PXT46" s="31"/>
      <c r="PXU46" s="31"/>
      <c r="PXV46" s="31"/>
      <c r="PXW46" s="31"/>
      <c r="PXX46" s="31"/>
      <c r="PXY46" s="31"/>
      <c r="PXZ46" s="31"/>
      <c r="PYA46" s="31"/>
      <c r="PYB46" s="31"/>
      <c r="PYC46" s="31"/>
      <c r="PYD46" s="31"/>
      <c r="PYE46" s="31"/>
      <c r="PYF46" s="31"/>
      <c r="PYG46" s="31"/>
      <c r="PYH46" s="31"/>
      <c r="PYI46" s="31"/>
      <c r="PYJ46" s="31"/>
      <c r="PYK46" s="31"/>
      <c r="PYL46" s="31"/>
      <c r="PYM46" s="31"/>
      <c r="PYN46" s="31"/>
      <c r="PYO46" s="31"/>
      <c r="PYP46" s="31"/>
      <c r="PYQ46" s="31"/>
      <c r="PYR46" s="31"/>
      <c r="PYS46" s="31"/>
      <c r="PYT46" s="31"/>
      <c r="PYU46" s="31"/>
      <c r="PYV46" s="31"/>
      <c r="PYW46" s="31"/>
      <c r="PYX46" s="31"/>
      <c r="PYY46" s="31"/>
      <c r="PYZ46" s="31"/>
      <c r="PZA46" s="31"/>
      <c r="PZB46" s="31"/>
      <c r="PZC46" s="31"/>
      <c r="PZD46" s="31"/>
      <c r="PZE46" s="31"/>
      <c r="PZF46" s="31"/>
      <c r="PZG46" s="31"/>
      <c r="PZH46" s="31"/>
      <c r="PZI46" s="31"/>
      <c r="PZJ46" s="31"/>
      <c r="PZK46" s="31"/>
      <c r="PZL46" s="31"/>
      <c r="PZM46" s="31"/>
      <c r="PZN46" s="31"/>
      <c r="PZO46" s="31"/>
      <c r="PZP46" s="31"/>
      <c r="PZQ46" s="31"/>
      <c r="PZR46" s="31"/>
      <c r="PZS46" s="31"/>
      <c r="PZT46" s="31"/>
      <c r="PZU46" s="31"/>
      <c r="PZV46" s="31"/>
      <c r="PZW46" s="31"/>
      <c r="PZX46" s="31"/>
      <c r="PZY46" s="31"/>
      <c r="PZZ46" s="31"/>
      <c r="QAA46" s="31"/>
      <c r="QAB46" s="31"/>
      <c r="QAC46" s="31"/>
      <c r="QAD46" s="31"/>
      <c r="QAE46" s="31"/>
      <c r="QAF46" s="31"/>
      <c r="QAG46" s="31"/>
      <c r="QAH46" s="31"/>
      <c r="QAI46" s="31"/>
      <c r="QAJ46" s="31"/>
      <c r="QAK46" s="31"/>
      <c r="QAL46" s="31"/>
      <c r="QAM46" s="31"/>
      <c r="QAN46" s="31"/>
      <c r="QAO46" s="31"/>
      <c r="QAP46" s="31"/>
      <c r="QAQ46" s="31"/>
      <c r="QAR46" s="31"/>
      <c r="QAS46" s="31"/>
      <c r="QAT46" s="31"/>
      <c r="QAU46" s="31"/>
      <c r="QAV46" s="31"/>
      <c r="QAW46" s="31"/>
      <c r="QAX46" s="31"/>
      <c r="QAY46" s="31"/>
      <c r="QAZ46" s="31"/>
      <c r="QBA46" s="31"/>
      <c r="QBB46" s="31"/>
      <c r="QBC46" s="31"/>
      <c r="QBD46" s="31"/>
      <c r="QBE46" s="31"/>
      <c r="QBF46" s="31"/>
      <c r="QBG46" s="31"/>
      <c r="QBH46" s="31"/>
      <c r="QBI46" s="31"/>
      <c r="QBJ46" s="31"/>
      <c r="QBK46" s="31"/>
      <c r="QBL46" s="31"/>
      <c r="QBM46" s="31"/>
      <c r="QBN46" s="31"/>
      <c r="QBO46" s="31"/>
      <c r="QBP46" s="31"/>
      <c r="QBQ46" s="31"/>
      <c r="QBR46" s="31"/>
      <c r="QBS46" s="31"/>
      <c r="QBT46" s="31"/>
      <c r="QBU46" s="31"/>
      <c r="QBV46" s="31"/>
      <c r="QBW46" s="31"/>
      <c r="QBX46" s="31"/>
      <c r="QBY46" s="31"/>
      <c r="QBZ46" s="31"/>
      <c r="QCA46" s="31"/>
      <c r="QCB46" s="31"/>
      <c r="QCC46" s="31"/>
      <c r="QCD46" s="31"/>
      <c r="QCE46" s="31"/>
      <c r="QCF46" s="31"/>
      <c r="QCG46" s="31"/>
      <c r="QCH46" s="31"/>
      <c r="QCI46" s="31"/>
      <c r="QCJ46" s="31"/>
      <c r="QCK46" s="31"/>
      <c r="QCL46" s="31"/>
      <c r="QCM46" s="31"/>
      <c r="QCN46" s="31"/>
      <c r="QCO46" s="31"/>
      <c r="QCP46" s="31"/>
      <c r="QCQ46" s="31"/>
      <c r="QCR46" s="31"/>
      <c r="QCS46" s="31"/>
      <c r="QCT46" s="31"/>
      <c r="QCU46" s="31"/>
      <c r="QCV46" s="31"/>
      <c r="QCW46" s="31"/>
      <c r="QCX46" s="31"/>
      <c r="QCY46" s="31"/>
      <c r="QCZ46" s="31"/>
      <c r="QDA46" s="31"/>
      <c r="QDB46" s="31"/>
      <c r="QDC46" s="31"/>
      <c r="QDD46" s="31"/>
      <c r="QDE46" s="31"/>
      <c r="QDF46" s="31"/>
      <c r="QDG46" s="31"/>
      <c r="QDH46" s="31"/>
      <c r="QDI46" s="31"/>
      <c r="QDJ46" s="31"/>
      <c r="QDK46" s="31"/>
      <c r="QDL46" s="31"/>
      <c r="QDM46" s="31"/>
      <c r="QDN46" s="31"/>
      <c r="QDO46" s="31"/>
      <c r="QDP46" s="31"/>
      <c r="QDQ46" s="31"/>
      <c r="QDR46" s="31"/>
      <c r="QDS46" s="31"/>
      <c r="QDT46" s="31"/>
      <c r="QDU46" s="31"/>
      <c r="QDV46" s="31"/>
      <c r="QDW46" s="31"/>
      <c r="QDX46" s="31"/>
      <c r="QDY46" s="31"/>
      <c r="QDZ46" s="31"/>
      <c r="QEA46" s="31"/>
      <c r="QEB46" s="31"/>
      <c r="QEC46" s="31"/>
      <c r="QED46" s="31"/>
      <c r="QEE46" s="31"/>
      <c r="QEF46" s="31"/>
      <c r="QEG46" s="31"/>
      <c r="QEH46" s="31"/>
      <c r="QEI46" s="31"/>
      <c r="QEJ46" s="31"/>
      <c r="QEK46" s="31"/>
      <c r="QEL46" s="31"/>
      <c r="QEM46" s="31"/>
      <c r="QEN46" s="31"/>
      <c r="QEO46" s="31"/>
      <c r="QEP46" s="31"/>
      <c r="QEQ46" s="31"/>
      <c r="QER46" s="31"/>
      <c r="QES46" s="31"/>
      <c r="QET46" s="31"/>
      <c r="QEU46" s="31"/>
      <c r="QEV46" s="31"/>
      <c r="QEW46" s="31"/>
      <c r="QEX46" s="31"/>
      <c r="QEY46" s="31"/>
      <c r="QEZ46" s="31"/>
      <c r="QFA46" s="31"/>
      <c r="QFB46" s="31"/>
      <c r="QFC46" s="31"/>
      <c r="QFD46" s="31"/>
      <c r="QFE46" s="31"/>
      <c r="QFF46" s="31"/>
      <c r="QFG46" s="31"/>
      <c r="QFH46" s="31"/>
      <c r="QFI46" s="31"/>
      <c r="QFJ46" s="31"/>
      <c r="QFK46" s="31"/>
      <c r="QFL46" s="31"/>
      <c r="QFM46" s="31"/>
      <c r="QFN46" s="31"/>
      <c r="QFO46" s="31"/>
      <c r="QFP46" s="31"/>
      <c r="QFQ46" s="31"/>
      <c r="QFR46" s="31"/>
      <c r="QFS46" s="31"/>
      <c r="QFT46" s="31"/>
      <c r="QFU46" s="31"/>
      <c r="QFV46" s="31"/>
      <c r="QFW46" s="31"/>
      <c r="QFX46" s="31"/>
      <c r="QFY46" s="31"/>
      <c r="QFZ46" s="31"/>
      <c r="QGA46" s="31"/>
      <c r="QGB46" s="31"/>
      <c r="QGC46" s="31"/>
      <c r="QGD46" s="31"/>
      <c r="QGE46" s="31"/>
      <c r="QGF46" s="31"/>
      <c r="QGG46" s="31"/>
      <c r="QGH46" s="31"/>
      <c r="QGI46" s="31"/>
      <c r="QGJ46" s="31"/>
      <c r="QGK46" s="31"/>
      <c r="QGL46" s="31"/>
      <c r="QGM46" s="31"/>
      <c r="QGN46" s="31"/>
      <c r="QGO46" s="31"/>
      <c r="QGP46" s="31"/>
      <c r="QGQ46" s="31"/>
      <c r="QGR46" s="31"/>
      <c r="QGS46" s="31"/>
      <c r="QGT46" s="31"/>
      <c r="QGU46" s="31"/>
      <c r="QGV46" s="31"/>
      <c r="QGW46" s="31"/>
      <c r="QGX46" s="31"/>
      <c r="QGY46" s="31"/>
      <c r="QGZ46" s="31"/>
      <c r="QHA46" s="31"/>
      <c r="QHB46" s="31"/>
      <c r="QHC46" s="31"/>
      <c r="QHD46" s="31"/>
      <c r="QHE46" s="31"/>
      <c r="QHF46" s="31"/>
      <c r="QHG46" s="31"/>
      <c r="QHH46" s="31"/>
      <c r="QHI46" s="31"/>
      <c r="QHJ46" s="31"/>
      <c r="QHK46" s="31"/>
      <c r="QHL46" s="31"/>
      <c r="QHM46" s="31"/>
      <c r="QHN46" s="31"/>
      <c r="QHO46" s="31"/>
      <c r="QHP46" s="31"/>
      <c r="QHQ46" s="31"/>
      <c r="QHR46" s="31"/>
      <c r="QHS46" s="31"/>
      <c r="QHT46" s="31"/>
      <c r="QHU46" s="31"/>
      <c r="QHV46" s="31"/>
      <c r="QHW46" s="31"/>
      <c r="QHX46" s="31"/>
      <c r="QHY46" s="31"/>
      <c r="QHZ46" s="31"/>
      <c r="QIA46" s="31"/>
      <c r="QIB46" s="31"/>
      <c r="QIC46" s="31"/>
      <c r="QID46" s="31"/>
      <c r="QIE46" s="31"/>
      <c r="QIF46" s="31"/>
      <c r="QIG46" s="31"/>
      <c r="QIH46" s="31"/>
      <c r="QII46" s="31"/>
      <c r="QIJ46" s="31"/>
      <c r="QIK46" s="31"/>
      <c r="QIL46" s="31"/>
      <c r="QIM46" s="31"/>
      <c r="QIN46" s="31"/>
      <c r="QIO46" s="31"/>
      <c r="QIP46" s="31"/>
      <c r="QIQ46" s="31"/>
      <c r="QIR46" s="31"/>
      <c r="QIS46" s="31"/>
      <c r="QIT46" s="31"/>
      <c r="QIU46" s="31"/>
      <c r="QIV46" s="31"/>
      <c r="QIW46" s="31"/>
      <c r="QIX46" s="31"/>
      <c r="QIY46" s="31"/>
      <c r="QIZ46" s="31"/>
      <c r="QJA46" s="31"/>
      <c r="QJB46" s="31"/>
      <c r="QJC46" s="31"/>
      <c r="QJD46" s="31"/>
      <c r="QJE46" s="31"/>
      <c r="QJF46" s="31"/>
      <c r="QJG46" s="31"/>
      <c r="QJH46" s="31"/>
      <c r="QJI46" s="31"/>
      <c r="QJJ46" s="31"/>
      <c r="QJK46" s="31"/>
      <c r="QJL46" s="31"/>
      <c r="QJM46" s="31"/>
      <c r="QJN46" s="31"/>
      <c r="QJO46" s="31"/>
      <c r="QJP46" s="31"/>
      <c r="QJQ46" s="31"/>
      <c r="QJR46" s="31"/>
      <c r="QJS46" s="31"/>
      <c r="QJT46" s="31"/>
      <c r="QJU46" s="31"/>
      <c r="QJV46" s="31"/>
      <c r="QJW46" s="31"/>
      <c r="QJX46" s="31"/>
      <c r="QJY46" s="31"/>
      <c r="QJZ46" s="31"/>
      <c r="QKA46" s="31"/>
      <c r="QKB46" s="31"/>
      <c r="QKC46" s="31"/>
      <c r="QKD46" s="31"/>
      <c r="QKE46" s="31"/>
      <c r="QKF46" s="31"/>
      <c r="QKG46" s="31"/>
      <c r="QKH46" s="31"/>
      <c r="QKI46" s="31"/>
      <c r="QKJ46" s="31"/>
      <c r="QKK46" s="31"/>
      <c r="QKL46" s="31"/>
      <c r="QKM46" s="31"/>
      <c r="QKN46" s="31"/>
      <c r="QKO46" s="31"/>
      <c r="QKP46" s="31"/>
      <c r="QKQ46" s="31"/>
      <c r="QKR46" s="31"/>
      <c r="QKS46" s="31"/>
      <c r="QKT46" s="31"/>
      <c r="QKU46" s="31"/>
      <c r="QKV46" s="31"/>
      <c r="QKW46" s="31"/>
      <c r="QKX46" s="31"/>
      <c r="QKY46" s="31"/>
      <c r="QKZ46" s="31"/>
      <c r="QLA46" s="31"/>
      <c r="QLB46" s="31"/>
      <c r="QLC46" s="31"/>
      <c r="QLD46" s="31"/>
      <c r="QLE46" s="31"/>
      <c r="QLF46" s="31"/>
      <c r="QLG46" s="31"/>
      <c r="QLH46" s="31"/>
      <c r="QLI46" s="31"/>
      <c r="QLJ46" s="31"/>
      <c r="QLK46" s="31"/>
      <c r="QLL46" s="31"/>
      <c r="QLM46" s="31"/>
      <c r="QLN46" s="31"/>
      <c r="QLO46" s="31"/>
      <c r="QLP46" s="31"/>
      <c r="QLQ46" s="31"/>
      <c r="QLR46" s="31"/>
      <c r="QLS46" s="31"/>
      <c r="QLT46" s="31"/>
      <c r="QLU46" s="31"/>
      <c r="QLV46" s="31"/>
      <c r="QLW46" s="31"/>
      <c r="QLX46" s="31"/>
      <c r="QLY46" s="31"/>
      <c r="QLZ46" s="31"/>
      <c r="QMA46" s="31"/>
      <c r="QMB46" s="31"/>
      <c r="QMC46" s="31"/>
      <c r="QMD46" s="31"/>
      <c r="QME46" s="31"/>
      <c r="QMF46" s="31"/>
      <c r="QMG46" s="31"/>
      <c r="QMH46" s="31"/>
      <c r="QMI46" s="31"/>
      <c r="QMJ46" s="31"/>
      <c r="QMK46" s="31"/>
      <c r="QML46" s="31"/>
      <c r="QMM46" s="31"/>
      <c r="QMN46" s="31"/>
      <c r="QMO46" s="31"/>
      <c r="QMP46" s="31"/>
      <c r="QMQ46" s="31"/>
      <c r="QMR46" s="31"/>
      <c r="QMS46" s="31"/>
      <c r="QMT46" s="31"/>
      <c r="QMU46" s="31"/>
      <c r="QMV46" s="31"/>
      <c r="QMW46" s="31"/>
      <c r="QMX46" s="31"/>
      <c r="QMY46" s="31"/>
      <c r="QMZ46" s="31"/>
      <c r="QNA46" s="31"/>
      <c r="QNB46" s="31"/>
      <c r="QNC46" s="31"/>
      <c r="QND46" s="31"/>
      <c r="QNE46" s="31"/>
      <c r="QNF46" s="31"/>
      <c r="QNG46" s="31"/>
      <c r="QNH46" s="31"/>
      <c r="QNI46" s="31"/>
      <c r="QNJ46" s="31"/>
      <c r="QNK46" s="31"/>
      <c r="QNL46" s="31"/>
      <c r="QNM46" s="31"/>
      <c r="QNN46" s="31"/>
      <c r="QNO46" s="31"/>
      <c r="QNP46" s="31"/>
      <c r="QNQ46" s="31"/>
      <c r="QNR46" s="31"/>
      <c r="QNS46" s="31"/>
      <c r="QNT46" s="31"/>
      <c r="QNU46" s="31"/>
      <c r="QNV46" s="31"/>
      <c r="QNW46" s="31"/>
      <c r="QNX46" s="31"/>
      <c r="QNY46" s="31"/>
      <c r="QNZ46" s="31"/>
      <c r="QOA46" s="31"/>
      <c r="QOB46" s="31"/>
      <c r="QOC46" s="31"/>
      <c r="QOD46" s="31"/>
      <c r="QOE46" s="31"/>
      <c r="QOF46" s="31"/>
      <c r="QOG46" s="31"/>
      <c r="QOH46" s="31"/>
      <c r="QOI46" s="31"/>
      <c r="QOJ46" s="31"/>
      <c r="QOK46" s="31"/>
      <c r="QOL46" s="31"/>
      <c r="QOM46" s="31"/>
      <c r="QON46" s="31"/>
      <c r="QOO46" s="31"/>
      <c r="QOP46" s="31"/>
      <c r="QOQ46" s="31"/>
      <c r="QOR46" s="31"/>
      <c r="QOS46" s="31"/>
      <c r="QOT46" s="31"/>
      <c r="QOU46" s="31"/>
      <c r="QOV46" s="31"/>
      <c r="QOW46" s="31"/>
      <c r="QOX46" s="31"/>
      <c r="QOY46" s="31"/>
      <c r="QOZ46" s="31"/>
      <c r="QPA46" s="31"/>
      <c r="QPB46" s="31"/>
      <c r="QPC46" s="31"/>
      <c r="QPD46" s="31"/>
      <c r="QPE46" s="31"/>
      <c r="QPF46" s="31"/>
      <c r="QPG46" s="31"/>
      <c r="QPH46" s="31"/>
      <c r="QPI46" s="31"/>
      <c r="QPJ46" s="31"/>
      <c r="QPK46" s="31"/>
      <c r="QPL46" s="31"/>
      <c r="QPM46" s="31"/>
      <c r="QPN46" s="31"/>
      <c r="QPO46" s="31"/>
      <c r="QPP46" s="31"/>
      <c r="QPQ46" s="31"/>
      <c r="QPR46" s="31"/>
      <c r="QPS46" s="31"/>
      <c r="QPT46" s="31"/>
      <c r="QPU46" s="31"/>
      <c r="QPV46" s="31"/>
      <c r="QPW46" s="31"/>
      <c r="QPX46" s="31"/>
      <c r="QPY46" s="31"/>
      <c r="QPZ46" s="31"/>
      <c r="QQA46" s="31"/>
      <c r="QQB46" s="31"/>
      <c r="QQC46" s="31"/>
      <c r="QQD46" s="31"/>
      <c r="QQE46" s="31"/>
      <c r="QQF46" s="31"/>
      <c r="QQG46" s="31"/>
      <c r="QQH46" s="31"/>
      <c r="QQI46" s="31"/>
      <c r="QQJ46" s="31"/>
      <c r="QQK46" s="31"/>
      <c r="QQL46" s="31"/>
      <c r="QQM46" s="31"/>
      <c r="QQN46" s="31"/>
      <c r="QQO46" s="31"/>
      <c r="QQP46" s="31"/>
      <c r="QQQ46" s="31"/>
      <c r="QQR46" s="31"/>
      <c r="QQS46" s="31"/>
      <c r="QQT46" s="31"/>
      <c r="QQU46" s="31"/>
      <c r="QQV46" s="31"/>
      <c r="QQW46" s="31"/>
      <c r="QQX46" s="31"/>
      <c r="QQY46" s="31"/>
      <c r="QQZ46" s="31"/>
      <c r="QRA46" s="31"/>
      <c r="QRB46" s="31"/>
      <c r="QRC46" s="31"/>
      <c r="QRD46" s="31"/>
      <c r="QRE46" s="31"/>
      <c r="QRF46" s="31"/>
      <c r="QRG46" s="31"/>
      <c r="QRH46" s="31"/>
      <c r="QRI46" s="31"/>
      <c r="QRJ46" s="31"/>
      <c r="QRK46" s="31"/>
      <c r="QRL46" s="31"/>
      <c r="QRM46" s="31"/>
      <c r="QRN46" s="31"/>
      <c r="QRO46" s="31"/>
      <c r="QRP46" s="31"/>
      <c r="QRQ46" s="31"/>
      <c r="QRR46" s="31"/>
      <c r="QRS46" s="31"/>
      <c r="QRT46" s="31"/>
      <c r="QRU46" s="31"/>
      <c r="QRV46" s="31"/>
      <c r="QRW46" s="31"/>
      <c r="QRX46" s="31"/>
      <c r="QRY46" s="31"/>
      <c r="QRZ46" s="31"/>
      <c r="QSA46" s="31"/>
      <c r="QSB46" s="31"/>
      <c r="QSC46" s="31"/>
      <c r="QSD46" s="31"/>
      <c r="QSE46" s="31"/>
      <c r="QSF46" s="31"/>
      <c r="QSG46" s="31"/>
      <c r="QSH46" s="31"/>
      <c r="QSI46" s="31"/>
      <c r="QSJ46" s="31"/>
      <c r="QSK46" s="31"/>
      <c r="QSL46" s="31"/>
      <c r="QSM46" s="31"/>
      <c r="QSN46" s="31"/>
      <c r="QSO46" s="31"/>
      <c r="QSP46" s="31"/>
      <c r="QSQ46" s="31"/>
      <c r="QSR46" s="31"/>
      <c r="QSS46" s="31"/>
      <c r="QST46" s="31"/>
      <c r="QSU46" s="31"/>
      <c r="QSV46" s="31"/>
      <c r="QSW46" s="31"/>
      <c r="QSX46" s="31"/>
      <c r="QSY46" s="31"/>
      <c r="QSZ46" s="31"/>
      <c r="QTA46" s="31"/>
      <c r="QTB46" s="31"/>
      <c r="QTC46" s="31"/>
      <c r="QTD46" s="31"/>
      <c r="QTE46" s="31"/>
      <c r="QTF46" s="31"/>
      <c r="QTG46" s="31"/>
      <c r="QTH46" s="31"/>
      <c r="QTI46" s="31"/>
      <c r="QTJ46" s="31"/>
      <c r="QTK46" s="31"/>
      <c r="QTL46" s="31"/>
      <c r="QTM46" s="31"/>
      <c r="QTN46" s="31"/>
      <c r="QTO46" s="31"/>
      <c r="QTP46" s="31"/>
      <c r="QTQ46" s="31"/>
      <c r="QTR46" s="31"/>
      <c r="QTS46" s="31"/>
      <c r="QTT46" s="31"/>
      <c r="QTU46" s="31"/>
      <c r="QTV46" s="31"/>
      <c r="QTW46" s="31"/>
      <c r="QTX46" s="31"/>
      <c r="QTY46" s="31"/>
      <c r="QTZ46" s="31"/>
      <c r="QUA46" s="31"/>
      <c r="QUB46" s="31"/>
      <c r="QUC46" s="31"/>
      <c r="QUD46" s="31"/>
      <c r="QUE46" s="31"/>
      <c r="QUF46" s="31"/>
      <c r="QUG46" s="31"/>
      <c r="QUH46" s="31"/>
      <c r="QUI46" s="31"/>
      <c r="QUJ46" s="31"/>
      <c r="QUK46" s="31"/>
      <c r="QUL46" s="31"/>
      <c r="QUM46" s="31"/>
      <c r="QUN46" s="31"/>
      <c r="QUO46" s="31"/>
      <c r="QUP46" s="31"/>
      <c r="QUQ46" s="31"/>
      <c r="QUR46" s="31"/>
      <c r="QUS46" s="31"/>
      <c r="QUT46" s="31"/>
      <c r="QUU46" s="31"/>
      <c r="QUV46" s="31"/>
      <c r="QUW46" s="31"/>
      <c r="QUX46" s="31"/>
      <c r="QUY46" s="31"/>
      <c r="QUZ46" s="31"/>
      <c r="QVA46" s="31"/>
      <c r="QVB46" s="31"/>
      <c r="QVC46" s="31"/>
      <c r="QVD46" s="31"/>
      <c r="QVE46" s="31"/>
      <c r="QVF46" s="31"/>
      <c r="QVG46" s="31"/>
      <c r="QVH46" s="31"/>
      <c r="QVI46" s="31"/>
      <c r="QVJ46" s="31"/>
      <c r="QVK46" s="31"/>
      <c r="QVL46" s="31"/>
      <c r="QVM46" s="31"/>
      <c r="QVN46" s="31"/>
      <c r="QVO46" s="31"/>
      <c r="QVP46" s="31"/>
      <c r="QVQ46" s="31"/>
      <c r="QVR46" s="31"/>
      <c r="QVS46" s="31"/>
      <c r="QVT46" s="31"/>
      <c r="QVU46" s="31"/>
      <c r="QVV46" s="31"/>
      <c r="QVW46" s="31"/>
      <c r="QVX46" s="31"/>
      <c r="QVY46" s="31"/>
      <c r="QVZ46" s="31"/>
      <c r="QWA46" s="31"/>
      <c r="QWB46" s="31"/>
      <c r="QWC46" s="31"/>
      <c r="QWD46" s="31"/>
      <c r="QWE46" s="31"/>
      <c r="QWF46" s="31"/>
      <c r="QWG46" s="31"/>
      <c r="QWH46" s="31"/>
      <c r="QWI46" s="31"/>
      <c r="QWJ46" s="31"/>
      <c r="QWK46" s="31"/>
      <c r="QWL46" s="31"/>
      <c r="QWM46" s="31"/>
      <c r="QWN46" s="31"/>
      <c r="QWO46" s="31"/>
      <c r="QWP46" s="31"/>
      <c r="QWQ46" s="31"/>
      <c r="QWR46" s="31"/>
      <c r="QWS46" s="31"/>
      <c r="QWT46" s="31"/>
      <c r="QWU46" s="31"/>
      <c r="QWV46" s="31"/>
      <c r="QWW46" s="31"/>
      <c r="QWX46" s="31"/>
      <c r="QWY46" s="31"/>
      <c r="QWZ46" s="31"/>
      <c r="QXA46" s="31"/>
      <c r="QXB46" s="31"/>
      <c r="QXC46" s="31"/>
      <c r="QXD46" s="31"/>
      <c r="QXE46" s="31"/>
      <c r="QXF46" s="31"/>
      <c r="QXG46" s="31"/>
      <c r="QXH46" s="31"/>
      <c r="QXI46" s="31"/>
      <c r="QXJ46" s="31"/>
      <c r="QXK46" s="31"/>
      <c r="QXL46" s="31"/>
      <c r="QXM46" s="31"/>
      <c r="QXN46" s="31"/>
      <c r="QXO46" s="31"/>
      <c r="QXP46" s="31"/>
      <c r="QXQ46" s="31"/>
      <c r="QXR46" s="31"/>
      <c r="QXS46" s="31"/>
      <c r="QXT46" s="31"/>
      <c r="QXU46" s="31"/>
      <c r="QXV46" s="31"/>
      <c r="QXW46" s="31"/>
      <c r="QXX46" s="31"/>
      <c r="QXY46" s="31"/>
      <c r="QXZ46" s="31"/>
      <c r="QYA46" s="31"/>
      <c r="QYB46" s="31"/>
      <c r="QYC46" s="31"/>
      <c r="QYD46" s="31"/>
      <c r="QYE46" s="31"/>
      <c r="QYF46" s="31"/>
      <c r="QYG46" s="31"/>
      <c r="QYH46" s="31"/>
      <c r="QYI46" s="31"/>
      <c r="QYJ46" s="31"/>
      <c r="QYK46" s="31"/>
      <c r="QYL46" s="31"/>
      <c r="QYM46" s="31"/>
      <c r="QYN46" s="31"/>
      <c r="QYO46" s="31"/>
      <c r="QYP46" s="31"/>
      <c r="QYQ46" s="31"/>
      <c r="QYR46" s="31"/>
      <c r="QYS46" s="31"/>
      <c r="QYT46" s="31"/>
      <c r="QYU46" s="31"/>
      <c r="QYV46" s="31"/>
      <c r="QYW46" s="31"/>
      <c r="QYX46" s="31"/>
      <c r="QYY46" s="31"/>
      <c r="QYZ46" s="31"/>
      <c r="QZA46" s="31"/>
      <c r="QZB46" s="31"/>
      <c r="QZC46" s="31"/>
      <c r="QZD46" s="31"/>
      <c r="QZE46" s="31"/>
      <c r="QZF46" s="31"/>
      <c r="QZG46" s="31"/>
      <c r="QZH46" s="31"/>
      <c r="QZI46" s="31"/>
      <c r="QZJ46" s="31"/>
      <c r="QZK46" s="31"/>
      <c r="QZL46" s="31"/>
      <c r="QZM46" s="31"/>
      <c r="QZN46" s="31"/>
      <c r="QZO46" s="31"/>
      <c r="QZP46" s="31"/>
      <c r="QZQ46" s="31"/>
      <c r="QZR46" s="31"/>
      <c r="QZS46" s="31"/>
      <c r="QZT46" s="31"/>
      <c r="QZU46" s="31"/>
      <c r="QZV46" s="31"/>
      <c r="QZW46" s="31"/>
      <c r="QZX46" s="31"/>
      <c r="QZY46" s="31"/>
      <c r="QZZ46" s="31"/>
      <c r="RAA46" s="31"/>
      <c r="RAB46" s="31"/>
      <c r="RAC46" s="31"/>
      <c r="RAD46" s="31"/>
      <c r="RAE46" s="31"/>
      <c r="RAF46" s="31"/>
      <c r="RAG46" s="31"/>
      <c r="RAH46" s="31"/>
      <c r="RAI46" s="31"/>
      <c r="RAJ46" s="31"/>
      <c r="RAK46" s="31"/>
      <c r="RAL46" s="31"/>
      <c r="RAM46" s="31"/>
      <c r="RAN46" s="31"/>
      <c r="RAO46" s="31"/>
      <c r="RAP46" s="31"/>
      <c r="RAQ46" s="31"/>
      <c r="RAR46" s="31"/>
      <c r="RAS46" s="31"/>
      <c r="RAT46" s="31"/>
      <c r="RAU46" s="31"/>
      <c r="RAV46" s="31"/>
      <c r="RAW46" s="31"/>
      <c r="RAX46" s="31"/>
      <c r="RAY46" s="31"/>
      <c r="RAZ46" s="31"/>
      <c r="RBA46" s="31"/>
      <c r="RBB46" s="31"/>
      <c r="RBC46" s="31"/>
      <c r="RBD46" s="31"/>
      <c r="RBE46" s="31"/>
      <c r="RBF46" s="31"/>
      <c r="RBG46" s="31"/>
      <c r="RBH46" s="31"/>
      <c r="RBI46" s="31"/>
      <c r="RBJ46" s="31"/>
      <c r="RBK46" s="31"/>
      <c r="RBL46" s="31"/>
      <c r="RBM46" s="31"/>
      <c r="RBN46" s="31"/>
      <c r="RBO46" s="31"/>
      <c r="RBP46" s="31"/>
      <c r="RBQ46" s="31"/>
      <c r="RBR46" s="31"/>
      <c r="RBS46" s="31"/>
      <c r="RBT46" s="31"/>
      <c r="RBU46" s="31"/>
      <c r="RBV46" s="31"/>
      <c r="RBW46" s="31"/>
      <c r="RBX46" s="31"/>
      <c r="RBY46" s="31"/>
      <c r="RBZ46" s="31"/>
      <c r="RCA46" s="31"/>
      <c r="RCB46" s="31"/>
      <c r="RCC46" s="31"/>
      <c r="RCD46" s="31"/>
      <c r="RCE46" s="31"/>
      <c r="RCF46" s="31"/>
      <c r="RCG46" s="31"/>
      <c r="RCH46" s="31"/>
      <c r="RCI46" s="31"/>
      <c r="RCJ46" s="31"/>
      <c r="RCK46" s="31"/>
      <c r="RCL46" s="31"/>
      <c r="RCM46" s="31"/>
      <c r="RCN46" s="31"/>
      <c r="RCO46" s="31"/>
      <c r="RCP46" s="31"/>
      <c r="RCQ46" s="31"/>
      <c r="RCR46" s="31"/>
      <c r="RCS46" s="31"/>
      <c r="RCT46" s="31"/>
      <c r="RCU46" s="31"/>
      <c r="RCV46" s="31"/>
      <c r="RCW46" s="31"/>
      <c r="RCX46" s="31"/>
      <c r="RCY46" s="31"/>
      <c r="RCZ46" s="31"/>
      <c r="RDA46" s="31"/>
      <c r="RDB46" s="31"/>
      <c r="RDC46" s="31"/>
      <c r="RDD46" s="31"/>
      <c r="RDE46" s="31"/>
      <c r="RDF46" s="31"/>
      <c r="RDG46" s="31"/>
      <c r="RDH46" s="31"/>
      <c r="RDI46" s="31"/>
      <c r="RDJ46" s="31"/>
      <c r="RDK46" s="31"/>
      <c r="RDL46" s="31"/>
      <c r="RDM46" s="31"/>
      <c r="RDN46" s="31"/>
      <c r="RDO46" s="31"/>
      <c r="RDP46" s="31"/>
      <c r="RDQ46" s="31"/>
      <c r="RDR46" s="31"/>
      <c r="RDS46" s="31"/>
      <c r="RDT46" s="31"/>
      <c r="RDU46" s="31"/>
      <c r="RDV46" s="31"/>
      <c r="RDW46" s="31"/>
      <c r="RDX46" s="31"/>
      <c r="RDY46" s="31"/>
      <c r="RDZ46" s="31"/>
      <c r="REA46" s="31"/>
      <c r="REB46" s="31"/>
      <c r="REC46" s="31"/>
      <c r="RED46" s="31"/>
      <c r="REE46" s="31"/>
      <c r="REF46" s="31"/>
      <c r="REG46" s="31"/>
      <c r="REH46" s="31"/>
      <c r="REI46" s="31"/>
      <c r="REJ46" s="31"/>
      <c r="REK46" s="31"/>
      <c r="REL46" s="31"/>
      <c r="REM46" s="31"/>
      <c r="REN46" s="31"/>
      <c r="REO46" s="31"/>
      <c r="REP46" s="31"/>
      <c r="REQ46" s="31"/>
      <c r="RER46" s="31"/>
      <c r="RES46" s="31"/>
      <c r="RET46" s="31"/>
      <c r="REU46" s="31"/>
      <c r="REV46" s="31"/>
      <c r="REW46" s="31"/>
      <c r="REX46" s="31"/>
      <c r="REY46" s="31"/>
      <c r="REZ46" s="31"/>
      <c r="RFA46" s="31"/>
      <c r="RFB46" s="31"/>
      <c r="RFC46" s="31"/>
      <c r="RFD46" s="31"/>
      <c r="RFE46" s="31"/>
      <c r="RFF46" s="31"/>
      <c r="RFG46" s="31"/>
      <c r="RFH46" s="31"/>
      <c r="RFI46" s="31"/>
      <c r="RFJ46" s="31"/>
      <c r="RFK46" s="31"/>
      <c r="RFL46" s="31"/>
      <c r="RFM46" s="31"/>
      <c r="RFN46" s="31"/>
      <c r="RFO46" s="31"/>
      <c r="RFP46" s="31"/>
      <c r="RFQ46" s="31"/>
      <c r="RFR46" s="31"/>
      <c r="RFS46" s="31"/>
      <c r="RFT46" s="31"/>
      <c r="RFU46" s="31"/>
      <c r="RFV46" s="31"/>
      <c r="RFW46" s="31"/>
      <c r="RFX46" s="31"/>
      <c r="RFY46" s="31"/>
      <c r="RFZ46" s="31"/>
      <c r="RGA46" s="31"/>
      <c r="RGB46" s="31"/>
      <c r="RGC46" s="31"/>
      <c r="RGD46" s="31"/>
      <c r="RGE46" s="31"/>
      <c r="RGF46" s="31"/>
      <c r="RGG46" s="31"/>
      <c r="RGH46" s="31"/>
      <c r="RGI46" s="31"/>
      <c r="RGJ46" s="31"/>
      <c r="RGK46" s="31"/>
      <c r="RGL46" s="31"/>
      <c r="RGM46" s="31"/>
      <c r="RGN46" s="31"/>
      <c r="RGO46" s="31"/>
      <c r="RGP46" s="31"/>
      <c r="RGQ46" s="31"/>
      <c r="RGR46" s="31"/>
      <c r="RGS46" s="31"/>
      <c r="RGT46" s="31"/>
      <c r="RGU46" s="31"/>
      <c r="RGV46" s="31"/>
      <c r="RGW46" s="31"/>
      <c r="RGX46" s="31"/>
      <c r="RGY46" s="31"/>
      <c r="RGZ46" s="31"/>
      <c r="RHA46" s="31"/>
      <c r="RHB46" s="31"/>
      <c r="RHC46" s="31"/>
      <c r="RHD46" s="31"/>
      <c r="RHE46" s="31"/>
      <c r="RHF46" s="31"/>
      <c r="RHG46" s="31"/>
      <c r="RHH46" s="31"/>
      <c r="RHI46" s="31"/>
      <c r="RHJ46" s="31"/>
      <c r="RHK46" s="31"/>
      <c r="RHL46" s="31"/>
      <c r="RHM46" s="31"/>
      <c r="RHN46" s="31"/>
      <c r="RHO46" s="31"/>
      <c r="RHP46" s="31"/>
      <c r="RHQ46" s="31"/>
      <c r="RHR46" s="31"/>
      <c r="RHS46" s="31"/>
      <c r="RHT46" s="31"/>
      <c r="RHU46" s="31"/>
      <c r="RHV46" s="31"/>
      <c r="RHW46" s="31"/>
      <c r="RHX46" s="31"/>
      <c r="RHY46" s="31"/>
      <c r="RHZ46" s="31"/>
      <c r="RIA46" s="31"/>
      <c r="RIB46" s="31"/>
      <c r="RIC46" s="31"/>
      <c r="RID46" s="31"/>
      <c r="RIE46" s="31"/>
      <c r="RIF46" s="31"/>
      <c r="RIG46" s="31"/>
      <c r="RIH46" s="31"/>
      <c r="RII46" s="31"/>
      <c r="RIJ46" s="31"/>
      <c r="RIK46" s="31"/>
      <c r="RIL46" s="31"/>
      <c r="RIM46" s="31"/>
      <c r="RIN46" s="31"/>
      <c r="RIO46" s="31"/>
      <c r="RIP46" s="31"/>
      <c r="RIQ46" s="31"/>
      <c r="RIR46" s="31"/>
      <c r="RIS46" s="31"/>
      <c r="RIT46" s="31"/>
      <c r="RIU46" s="31"/>
      <c r="RIV46" s="31"/>
      <c r="RIW46" s="31"/>
      <c r="RIX46" s="31"/>
      <c r="RIY46" s="31"/>
      <c r="RIZ46" s="31"/>
      <c r="RJA46" s="31"/>
      <c r="RJB46" s="31"/>
      <c r="RJC46" s="31"/>
      <c r="RJD46" s="31"/>
      <c r="RJE46" s="31"/>
      <c r="RJF46" s="31"/>
      <c r="RJG46" s="31"/>
      <c r="RJH46" s="31"/>
      <c r="RJI46" s="31"/>
      <c r="RJJ46" s="31"/>
      <c r="RJK46" s="31"/>
      <c r="RJL46" s="31"/>
      <c r="RJM46" s="31"/>
      <c r="RJN46" s="31"/>
      <c r="RJO46" s="31"/>
      <c r="RJP46" s="31"/>
      <c r="RJQ46" s="31"/>
      <c r="RJR46" s="31"/>
      <c r="RJS46" s="31"/>
      <c r="RJT46" s="31"/>
      <c r="RJU46" s="31"/>
      <c r="RJV46" s="31"/>
      <c r="RJW46" s="31"/>
      <c r="RJX46" s="31"/>
      <c r="RJY46" s="31"/>
      <c r="RJZ46" s="31"/>
      <c r="RKA46" s="31"/>
      <c r="RKB46" s="31"/>
      <c r="RKC46" s="31"/>
      <c r="RKD46" s="31"/>
      <c r="RKE46" s="31"/>
      <c r="RKF46" s="31"/>
      <c r="RKG46" s="31"/>
      <c r="RKH46" s="31"/>
      <c r="RKI46" s="31"/>
      <c r="RKJ46" s="31"/>
      <c r="RKK46" s="31"/>
      <c r="RKL46" s="31"/>
      <c r="RKM46" s="31"/>
      <c r="RKN46" s="31"/>
      <c r="RKO46" s="31"/>
      <c r="RKP46" s="31"/>
      <c r="RKQ46" s="31"/>
      <c r="RKR46" s="31"/>
      <c r="RKS46" s="31"/>
      <c r="RKT46" s="31"/>
      <c r="RKU46" s="31"/>
      <c r="RKV46" s="31"/>
      <c r="RKW46" s="31"/>
      <c r="RKX46" s="31"/>
      <c r="RKY46" s="31"/>
      <c r="RKZ46" s="31"/>
      <c r="RLA46" s="31"/>
      <c r="RLB46" s="31"/>
      <c r="RLC46" s="31"/>
      <c r="RLD46" s="31"/>
      <c r="RLE46" s="31"/>
      <c r="RLF46" s="31"/>
      <c r="RLG46" s="31"/>
      <c r="RLH46" s="31"/>
      <c r="RLI46" s="31"/>
      <c r="RLJ46" s="31"/>
      <c r="RLK46" s="31"/>
      <c r="RLL46" s="31"/>
      <c r="RLM46" s="31"/>
      <c r="RLN46" s="31"/>
      <c r="RLO46" s="31"/>
      <c r="RLP46" s="31"/>
      <c r="RLQ46" s="31"/>
      <c r="RLR46" s="31"/>
      <c r="RLS46" s="31"/>
      <c r="RLT46" s="31"/>
      <c r="RLU46" s="31"/>
      <c r="RLV46" s="31"/>
      <c r="RLW46" s="31"/>
      <c r="RLX46" s="31"/>
      <c r="RLY46" s="31"/>
      <c r="RLZ46" s="31"/>
      <c r="RMA46" s="31"/>
      <c r="RMB46" s="31"/>
      <c r="RMC46" s="31"/>
      <c r="RMD46" s="31"/>
      <c r="RME46" s="31"/>
      <c r="RMF46" s="31"/>
      <c r="RMG46" s="31"/>
      <c r="RMH46" s="31"/>
      <c r="RMI46" s="31"/>
      <c r="RMJ46" s="31"/>
      <c r="RMK46" s="31"/>
      <c r="RML46" s="31"/>
      <c r="RMM46" s="31"/>
      <c r="RMN46" s="31"/>
      <c r="RMO46" s="31"/>
      <c r="RMP46" s="31"/>
      <c r="RMQ46" s="31"/>
      <c r="RMR46" s="31"/>
      <c r="RMS46" s="31"/>
      <c r="RMT46" s="31"/>
      <c r="RMU46" s="31"/>
      <c r="RMV46" s="31"/>
      <c r="RMW46" s="31"/>
      <c r="RMX46" s="31"/>
      <c r="RMY46" s="31"/>
      <c r="RMZ46" s="31"/>
      <c r="RNA46" s="31"/>
      <c r="RNB46" s="31"/>
      <c r="RNC46" s="31"/>
      <c r="RND46" s="31"/>
      <c r="RNE46" s="31"/>
      <c r="RNF46" s="31"/>
      <c r="RNG46" s="31"/>
      <c r="RNH46" s="31"/>
      <c r="RNI46" s="31"/>
      <c r="RNJ46" s="31"/>
      <c r="RNK46" s="31"/>
      <c r="RNL46" s="31"/>
      <c r="RNM46" s="31"/>
      <c r="RNN46" s="31"/>
      <c r="RNO46" s="31"/>
      <c r="RNP46" s="31"/>
      <c r="RNQ46" s="31"/>
      <c r="RNR46" s="31"/>
      <c r="RNS46" s="31"/>
      <c r="RNT46" s="31"/>
      <c r="RNU46" s="31"/>
      <c r="RNV46" s="31"/>
      <c r="RNW46" s="31"/>
      <c r="RNX46" s="31"/>
      <c r="RNY46" s="31"/>
      <c r="RNZ46" s="31"/>
      <c r="ROA46" s="31"/>
      <c r="ROB46" s="31"/>
      <c r="ROC46" s="31"/>
      <c r="ROD46" s="31"/>
      <c r="ROE46" s="31"/>
      <c r="ROF46" s="31"/>
      <c r="ROG46" s="31"/>
      <c r="ROH46" s="31"/>
      <c r="ROI46" s="31"/>
      <c r="ROJ46" s="31"/>
      <c r="ROK46" s="31"/>
      <c r="ROL46" s="31"/>
      <c r="ROM46" s="31"/>
      <c r="RON46" s="31"/>
      <c r="ROO46" s="31"/>
      <c r="ROP46" s="31"/>
      <c r="ROQ46" s="31"/>
      <c r="ROR46" s="31"/>
      <c r="ROS46" s="31"/>
      <c r="ROT46" s="31"/>
      <c r="ROU46" s="31"/>
      <c r="ROV46" s="31"/>
      <c r="ROW46" s="31"/>
      <c r="ROX46" s="31"/>
      <c r="ROY46" s="31"/>
      <c r="ROZ46" s="31"/>
      <c r="RPA46" s="31"/>
      <c r="RPB46" s="31"/>
      <c r="RPC46" s="31"/>
      <c r="RPD46" s="31"/>
      <c r="RPE46" s="31"/>
      <c r="RPF46" s="31"/>
      <c r="RPG46" s="31"/>
      <c r="RPH46" s="31"/>
      <c r="RPI46" s="31"/>
      <c r="RPJ46" s="31"/>
      <c r="RPK46" s="31"/>
      <c r="RPL46" s="31"/>
      <c r="RPM46" s="31"/>
      <c r="RPN46" s="31"/>
      <c r="RPO46" s="31"/>
      <c r="RPP46" s="31"/>
      <c r="RPQ46" s="31"/>
      <c r="RPR46" s="31"/>
      <c r="RPS46" s="31"/>
      <c r="RPT46" s="31"/>
      <c r="RPU46" s="31"/>
      <c r="RPV46" s="31"/>
      <c r="RPW46" s="31"/>
      <c r="RPX46" s="31"/>
      <c r="RPY46" s="31"/>
      <c r="RPZ46" s="31"/>
      <c r="RQA46" s="31"/>
      <c r="RQB46" s="31"/>
      <c r="RQC46" s="31"/>
      <c r="RQD46" s="31"/>
      <c r="RQE46" s="31"/>
      <c r="RQF46" s="31"/>
      <c r="RQG46" s="31"/>
      <c r="RQH46" s="31"/>
      <c r="RQI46" s="31"/>
      <c r="RQJ46" s="31"/>
      <c r="RQK46" s="31"/>
      <c r="RQL46" s="31"/>
      <c r="RQM46" s="31"/>
      <c r="RQN46" s="31"/>
      <c r="RQO46" s="31"/>
      <c r="RQP46" s="31"/>
      <c r="RQQ46" s="31"/>
      <c r="RQR46" s="31"/>
      <c r="RQS46" s="31"/>
      <c r="RQT46" s="31"/>
      <c r="RQU46" s="31"/>
      <c r="RQV46" s="31"/>
      <c r="RQW46" s="31"/>
      <c r="RQX46" s="31"/>
      <c r="RQY46" s="31"/>
      <c r="RQZ46" s="31"/>
      <c r="RRA46" s="31"/>
      <c r="RRB46" s="31"/>
      <c r="RRC46" s="31"/>
      <c r="RRD46" s="31"/>
      <c r="RRE46" s="31"/>
      <c r="RRF46" s="31"/>
      <c r="RRG46" s="31"/>
      <c r="RRH46" s="31"/>
      <c r="RRI46" s="31"/>
      <c r="RRJ46" s="31"/>
      <c r="RRK46" s="31"/>
      <c r="RRL46" s="31"/>
      <c r="RRM46" s="31"/>
      <c r="RRN46" s="31"/>
      <c r="RRO46" s="31"/>
      <c r="RRP46" s="31"/>
      <c r="RRQ46" s="31"/>
      <c r="RRR46" s="31"/>
      <c r="RRS46" s="31"/>
      <c r="RRT46" s="31"/>
      <c r="RRU46" s="31"/>
      <c r="RRV46" s="31"/>
      <c r="RRW46" s="31"/>
      <c r="RRX46" s="31"/>
      <c r="RRY46" s="31"/>
      <c r="RRZ46" s="31"/>
      <c r="RSA46" s="31"/>
      <c r="RSB46" s="31"/>
      <c r="RSC46" s="31"/>
      <c r="RSD46" s="31"/>
      <c r="RSE46" s="31"/>
      <c r="RSF46" s="31"/>
      <c r="RSG46" s="31"/>
      <c r="RSH46" s="31"/>
      <c r="RSI46" s="31"/>
      <c r="RSJ46" s="31"/>
      <c r="RSK46" s="31"/>
      <c r="RSL46" s="31"/>
      <c r="RSM46" s="31"/>
      <c r="RSN46" s="31"/>
      <c r="RSO46" s="31"/>
      <c r="RSP46" s="31"/>
      <c r="RSQ46" s="31"/>
      <c r="RSR46" s="31"/>
      <c r="RSS46" s="31"/>
      <c r="RST46" s="31"/>
      <c r="RSU46" s="31"/>
      <c r="RSV46" s="31"/>
      <c r="RSW46" s="31"/>
      <c r="RSX46" s="31"/>
      <c r="RSY46" s="31"/>
      <c r="RSZ46" s="31"/>
      <c r="RTA46" s="31"/>
      <c r="RTB46" s="31"/>
      <c r="RTC46" s="31"/>
      <c r="RTD46" s="31"/>
      <c r="RTE46" s="31"/>
      <c r="RTF46" s="31"/>
      <c r="RTG46" s="31"/>
      <c r="RTH46" s="31"/>
      <c r="RTI46" s="31"/>
      <c r="RTJ46" s="31"/>
      <c r="RTK46" s="31"/>
      <c r="RTL46" s="31"/>
      <c r="RTM46" s="31"/>
      <c r="RTN46" s="31"/>
      <c r="RTO46" s="31"/>
      <c r="RTP46" s="31"/>
      <c r="RTQ46" s="31"/>
      <c r="RTR46" s="31"/>
      <c r="RTS46" s="31"/>
      <c r="RTT46" s="31"/>
      <c r="RTU46" s="31"/>
      <c r="RTV46" s="31"/>
      <c r="RTW46" s="31"/>
      <c r="RTX46" s="31"/>
      <c r="RTY46" s="31"/>
      <c r="RTZ46" s="31"/>
      <c r="RUA46" s="31"/>
      <c r="RUB46" s="31"/>
      <c r="RUC46" s="31"/>
      <c r="RUD46" s="31"/>
      <c r="RUE46" s="31"/>
      <c r="RUF46" s="31"/>
      <c r="RUG46" s="31"/>
      <c r="RUH46" s="31"/>
      <c r="RUI46" s="31"/>
      <c r="RUJ46" s="31"/>
      <c r="RUK46" s="31"/>
      <c r="RUL46" s="31"/>
      <c r="RUM46" s="31"/>
      <c r="RUN46" s="31"/>
      <c r="RUO46" s="31"/>
      <c r="RUP46" s="31"/>
      <c r="RUQ46" s="31"/>
      <c r="RUR46" s="31"/>
      <c r="RUS46" s="31"/>
      <c r="RUT46" s="31"/>
      <c r="RUU46" s="31"/>
      <c r="RUV46" s="31"/>
      <c r="RUW46" s="31"/>
      <c r="RUX46" s="31"/>
      <c r="RUY46" s="31"/>
      <c r="RUZ46" s="31"/>
      <c r="RVA46" s="31"/>
      <c r="RVB46" s="31"/>
      <c r="RVC46" s="31"/>
      <c r="RVD46" s="31"/>
      <c r="RVE46" s="31"/>
      <c r="RVF46" s="31"/>
      <c r="RVG46" s="31"/>
      <c r="RVH46" s="31"/>
      <c r="RVI46" s="31"/>
      <c r="RVJ46" s="31"/>
      <c r="RVK46" s="31"/>
      <c r="RVL46" s="31"/>
      <c r="RVM46" s="31"/>
      <c r="RVN46" s="31"/>
      <c r="RVO46" s="31"/>
      <c r="RVP46" s="31"/>
      <c r="RVQ46" s="31"/>
      <c r="RVR46" s="31"/>
      <c r="RVS46" s="31"/>
      <c r="RVT46" s="31"/>
      <c r="RVU46" s="31"/>
      <c r="RVV46" s="31"/>
      <c r="RVW46" s="31"/>
      <c r="RVX46" s="31"/>
      <c r="RVY46" s="31"/>
      <c r="RVZ46" s="31"/>
      <c r="RWA46" s="31"/>
      <c r="RWB46" s="31"/>
      <c r="RWC46" s="31"/>
      <c r="RWD46" s="31"/>
      <c r="RWE46" s="31"/>
      <c r="RWF46" s="31"/>
      <c r="RWG46" s="31"/>
      <c r="RWH46" s="31"/>
      <c r="RWI46" s="31"/>
      <c r="RWJ46" s="31"/>
      <c r="RWK46" s="31"/>
      <c r="RWL46" s="31"/>
      <c r="RWM46" s="31"/>
      <c r="RWN46" s="31"/>
      <c r="RWO46" s="31"/>
      <c r="RWP46" s="31"/>
      <c r="RWQ46" s="31"/>
      <c r="RWR46" s="31"/>
      <c r="RWS46" s="31"/>
      <c r="RWT46" s="31"/>
      <c r="RWU46" s="31"/>
      <c r="RWV46" s="31"/>
      <c r="RWW46" s="31"/>
      <c r="RWX46" s="31"/>
      <c r="RWY46" s="31"/>
      <c r="RWZ46" s="31"/>
      <c r="RXA46" s="31"/>
      <c r="RXB46" s="31"/>
      <c r="RXC46" s="31"/>
      <c r="RXD46" s="31"/>
      <c r="RXE46" s="31"/>
      <c r="RXF46" s="31"/>
      <c r="RXG46" s="31"/>
      <c r="RXH46" s="31"/>
      <c r="RXI46" s="31"/>
      <c r="RXJ46" s="31"/>
      <c r="RXK46" s="31"/>
      <c r="RXL46" s="31"/>
      <c r="RXM46" s="31"/>
      <c r="RXN46" s="31"/>
      <c r="RXO46" s="31"/>
      <c r="RXP46" s="31"/>
      <c r="RXQ46" s="31"/>
      <c r="RXR46" s="31"/>
      <c r="RXS46" s="31"/>
      <c r="RXT46" s="31"/>
      <c r="RXU46" s="31"/>
      <c r="RXV46" s="31"/>
      <c r="RXW46" s="31"/>
      <c r="RXX46" s="31"/>
      <c r="RXY46" s="31"/>
      <c r="RXZ46" s="31"/>
      <c r="RYA46" s="31"/>
      <c r="RYB46" s="31"/>
      <c r="RYC46" s="31"/>
      <c r="RYD46" s="31"/>
      <c r="RYE46" s="31"/>
      <c r="RYF46" s="31"/>
      <c r="RYG46" s="31"/>
      <c r="RYH46" s="31"/>
      <c r="RYI46" s="31"/>
      <c r="RYJ46" s="31"/>
      <c r="RYK46" s="31"/>
      <c r="RYL46" s="31"/>
      <c r="RYM46" s="31"/>
      <c r="RYN46" s="31"/>
      <c r="RYO46" s="31"/>
      <c r="RYP46" s="31"/>
      <c r="RYQ46" s="31"/>
      <c r="RYR46" s="31"/>
      <c r="RYS46" s="31"/>
      <c r="RYT46" s="31"/>
      <c r="RYU46" s="31"/>
      <c r="RYV46" s="31"/>
      <c r="RYW46" s="31"/>
      <c r="RYX46" s="31"/>
      <c r="RYY46" s="31"/>
      <c r="RYZ46" s="31"/>
      <c r="RZA46" s="31"/>
      <c r="RZB46" s="31"/>
      <c r="RZC46" s="31"/>
      <c r="RZD46" s="31"/>
      <c r="RZE46" s="31"/>
      <c r="RZF46" s="31"/>
      <c r="RZG46" s="31"/>
      <c r="RZH46" s="31"/>
      <c r="RZI46" s="31"/>
      <c r="RZJ46" s="31"/>
      <c r="RZK46" s="31"/>
      <c r="RZL46" s="31"/>
      <c r="RZM46" s="31"/>
      <c r="RZN46" s="31"/>
      <c r="RZO46" s="31"/>
      <c r="RZP46" s="31"/>
      <c r="RZQ46" s="31"/>
      <c r="RZR46" s="31"/>
      <c r="RZS46" s="31"/>
      <c r="RZT46" s="31"/>
      <c r="RZU46" s="31"/>
      <c r="RZV46" s="31"/>
      <c r="RZW46" s="31"/>
      <c r="RZX46" s="31"/>
      <c r="RZY46" s="31"/>
      <c r="RZZ46" s="31"/>
      <c r="SAA46" s="31"/>
      <c r="SAB46" s="31"/>
      <c r="SAC46" s="31"/>
      <c r="SAD46" s="31"/>
      <c r="SAE46" s="31"/>
      <c r="SAF46" s="31"/>
      <c r="SAG46" s="31"/>
      <c r="SAH46" s="31"/>
      <c r="SAI46" s="31"/>
      <c r="SAJ46" s="31"/>
      <c r="SAK46" s="31"/>
      <c r="SAL46" s="31"/>
      <c r="SAM46" s="31"/>
      <c r="SAN46" s="31"/>
      <c r="SAO46" s="31"/>
      <c r="SAP46" s="31"/>
      <c r="SAQ46" s="31"/>
      <c r="SAR46" s="31"/>
      <c r="SAS46" s="31"/>
      <c r="SAT46" s="31"/>
      <c r="SAU46" s="31"/>
      <c r="SAV46" s="31"/>
      <c r="SAW46" s="31"/>
      <c r="SAX46" s="31"/>
      <c r="SAY46" s="31"/>
      <c r="SAZ46" s="31"/>
      <c r="SBA46" s="31"/>
      <c r="SBB46" s="31"/>
      <c r="SBC46" s="31"/>
      <c r="SBD46" s="31"/>
      <c r="SBE46" s="31"/>
      <c r="SBF46" s="31"/>
      <c r="SBG46" s="31"/>
      <c r="SBH46" s="31"/>
      <c r="SBI46" s="31"/>
      <c r="SBJ46" s="31"/>
      <c r="SBK46" s="31"/>
      <c r="SBL46" s="31"/>
      <c r="SBM46" s="31"/>
      <c r="SBN46" s="31"/>
      <c r="SBO46" s="31"/>
      <c r="SBP46" s="31"/>
      <c r="SBQ46" s="31"/>
      <c r="SBR46" s="31"/>
      <c r="SBS46" s="31"/>
      <c r="SBT46" s="31"/>
      <c r="SBU46" s="31"/>
      <c r="SBV46" s="31"/>
      <c r="SBW46" s="31"/>
      <c r="SBX46" s="31"/>
      <c r="SBY46" s="31"/>
      <c r="SBZ46" s="31"/>
      <c r="SCA46" s="31"/>
      <c r="SCB46" s="31"/>
      <c r="SCC46" s="31"/>
      <c r="SCD46" s="31"/>
      <c r="SCE46" s="31"/>
      <c r="SCF46" s="31"/>
      <c r="SCG46" s="31"/>
      <c r="SCH46" s="31"/>
      <c r="SCI46" s="31"/>
      <c r="SCJ46" s="31"/>
      <c r="SCK46" s="31"/>
      <c r="SCL46" s="31"/>
      <c r="SCM46" s="31"/>
      <c r="SCN46" s="31"/>
      <c r="SCO46" s="31"/>
      <c r="SCP46" s="31"/>
      <c r="SCQ46" s="31"/>
      <c r="SCR46" s="31"/>
      <c r="SCS46" s="31"/>
      <c r="SCT46" s="31"/>
      <c r="SCU46" s="31"/>
      <c r="SCV46" s="31"/>
      <c r="SCW46" s="31"/>
      <c r="SCX46" s="31"/>
      <c r="SCY46" s="31"/>
      <c r="SCZ46" s="31"/>
      <c r="SDA46" s="31"/>
      <c r="SDB46" s="31"/>
      <c r="SDC46" s="31"/>
      <c r="SDD46" s="31"/>
      <c r="SDE46" s="31"/>
      <c r="SDF46" s="31"/>
      <c r="SDG46" s="31"/>
      <c r="SDH46" s="31"/>
      <c r="SDI46" s="31"/>
      <c r="SDJ46" s="31"/>
      <c r="SDK46" s="31"/>
      <c r="SDL46" s="31"/>
      <c r="SDM46" s="31"/>
      <c r="SDN46" s="31"/>
      <c r="SDO46" s="31"/>
      <c r="SDP46" s="31"/>
      <c r="SDQ46" s="31"/>
      <c r="SDR46" s="31"/>
      <c r="SDS46" s="31"/>
      <c r="SDT46" s="31"/>
      <c r="SDU46" s="31"/>
      <c r="SDV46" s="31"/>
      <c r="SDW46" s="31"/>
      <c r="SDX46" s="31"/>
      <c r="SDY46" s="31"/>
      <c r="SDZ46" s="31"/>
      <c r="SEA46" s="31"/>
      <c r="SEB46" s="31"/>
      <c r="SEC46" s="31"/>
      <c r="SED46" s="31"/>
      <c r="SEE46" s="31"/>
      <c r="SEF46" s="31"/>
      <c r="SEG46" s="31"/>
      <c r="SEH46" s="31"/>
      <c r="SEI46" s="31"/>
      <c r="SEJ46" s="31"/>
      <c r="SEK46" s="31"/>
      <c r="SEL46" s="31"/>
      <c r="SEM46" s="31"/>
      <c r="SEN46" s="31"/>
      <c r="SEO46" s="31"/>
      <c r="SEP46" s="31"/>
      <c r="SEQ46" s="31"/>
      <c r="SER46" s="31"/>
      <c r="SES46" s="31"/>
      <c r="SET46" s="31"/>
      <c r="SEU46" s="31"/>
      <c r="SEV46" s="31"/>
      <c r="SEW46" s="31"/>
      <c r="SEX46" s="31"/>
      <c r="SEY46" s="31"/>
      <c r="SEZ46" s="31"/>
      <c r="SFA46" s="31"/>
      <c r="SFB46" s="31"/>
      <c r="SFC46" s="31"/>
      <c r="SFD46" s="31"/>
      <c r="SFE46" s="31"/>
      <c r="SFF46" s="31"/>
      <c r="SFG46" s="31"/>
      <c r="SFH46" s="31"/>
      <c r="SFI46" s="31"/>
      <c r="SFJ46" s="31"/>
      <c r="SFK46" s="31"/>
      <c r="SFL46" s="31"/>
      <c r="SFM46" s="31"/>
      <c r="SFN46" s="31"/>
      <c r="SFO46" s="31"/>
      <c r="SFP46" s="31"/>
      <c r="SFQ46" s="31"/>
      <c r="SFR46" s="31"/>
      <c r="SFS46" s="31"/>
      <c r="SFT46" s="31"/>
      <c r="SFU46" s="31"/>
      <c r="SFV46" s="31"/>
      <c r="SFW46" s="31"/>
      <c r="SFX46" s="31"/>
      <c r="SFY46" s="31"/>
      <c r="SFZ46" s="31"/>
      <c r="SGA46" s="31"/>
      <c r="SGB46" s="31"/>
      <c r="SGC46" s="31"/>
      <c r="SGD46" s="31"/>
      <c r="SGE46" s="31"/>
      <c r="SGF46" s="31"/>
      <c r="SGG46" s="31"/>
      <c r="SGH46" s="31"/>
      <c r="SGI46" s="31"/>
      <c r="SGJ46" s="31"/>
      <c r="SGK46" s="31"/>
      <c r="SGL46" s="31"/>
      <c r="SGM46" s="31"/>
      <c r="SGN46" s="31"/>
      <c r="SGO46" s="31"/>
      <c r="SGP46" s="31"/>
      <c r="SGQ46" s="31"/>
      <c r="SGR46" s="31"/>
      <c r="SGS46" s="31"/>
      <c r="SGT46" s="31"/>
      <c r="SGU46" s="31"/>
      <c r="SGV46" s="31"/>
      <c r="SGW46" s="31"/>
      <c r="SGX46" s="31"/>
      <c r="SGY46" s="31"/>
      <c r="SGZ46" s="31"/>
      <c r="SHA46" s="31"/>
      <c r="SHB46" s="31"/>
      <c r="SHC46" s="31"/>
      <c r="SHD46" s="31"/>
      <c r="SHE46" s="31"/>
      <c r="SHF46" s="31"/>
      <c r="SHG46" s="31"/>
      <c r="SHH46" s="31"/>
      <c r="SHI46" s="31"/>
      <c r="SHJ46" s="31"/>
      <c r="SHK46" s="31"/>
      <c r="SHL46" s="31"/>
      <c r="SHM46" s="31"/>
      <c r="SHN46" s="31"/>
      <c r="SHO46" s="31"/>
      <c r="SHP46" s="31"/>
      <c r="SHQ46" s="31"/>
      <c r="SHR46" s="31"/>
      <c r="SHS46" s="31"/>
      <c r="SHT46" s="31"/>
      <c r="SHU46" s="31"/>
      <c r="SHV46" s="31"/>
      <c r="SHW46" s="31"/>
      <c r="SHX46" s="31"/>
      <c r="SHY46" s="31"/>
      <c r="SHZ46" s="31"/>
      <c r="SIA46" s="31"/>
      <c r="SIB46" s="31"/>
      <c r="SIC46" s="31"/>
      <c r="SID46" s="31"/>
      <c r="SIE46" s="31"/>
      <c r="SIF46" s="31"/>
      <c r="SIG46" s="31"/>
      <c r="SIH46" s="31"/>
      <c r="SII46" s="31"/>
      <c r="SIJ46" s="31"/>
      <c r="SIK46" s="31"/>
      <c r="SIL46" s="31"/>
      <c r="SIM46" s="31"/>
      <c r="SIN46" s="31"/>
      <c r="SIO46" s="31"/>
      <c r="SIP46" s="31"/>
      <c r="SIQ46" s="31"/>
      <c r="SIR46" s="31"/>
      <c r="SIS46" s="31"/>
      <c r="SIT46" s="31"/>
      <c r="SIU46" s="31"/>
      <c r="SIV46" s="31"/>
      <c r="SIW46" s="31"/>
      <c r="SIX46" s="31"/>
      <c r="SIY46" s="31"/>
      <c r="SIZ46" s="31"/>
      <c r="SJA46" s="31"/>
      <c r="SJB46" s="31"/>
      <c r="SJC46" s="31"/>
      <c r="SJD46" s="31"/>
      <c r="SJE46" s="31"/>
      <c r="SJF46" s="31"/>
      <c r="SJG46" s="31"/>
      <c r="SJH46" s="31"/>
      <c r="SJI46" s="31"/>
      <c r="SJJ46" s="31"/>
      <c r="SJK46" s="31"/>
      <c r="SJL46" s="31"/>
      <c r="SJM46" s="31"/>
      <c r="SJN46" s="31"/>
      <c r="SJO46" s="31"/>
      <c r="SJP46" s="31"/>
      <c r="SJQ46" s="31"/>
      <c r="SJR46" s="31"/>
      <c r="SJS46" s="31"/>
      <c r="SJT46" s="31"/>
      <c r="SJU46" s="31"/>
      <c r="SJV46" s="31"/>
      <c r="SJW46" s="31"/>
      <c r="SJX46" s="31"/>
      <c r="SJY46" s="31"/>
      <c r="SJZ46" s="31"/>
      <c r="SKA46" s="31"/>
      <c r="SKB46" s="31"/>
      <c r="SKC46" s="31"/>
      <c r="SKD46" s="31"/>
      <c r="SKE46" s="31"/>
      <c r="SKF46" s="31"/>
      <c r="SKG46" s="31"/>
      <c r="SKH46" s="31"/>
      <c r="SKI46" s="31"/>
      <c r="SKJ46" s="31"/>
      <c r="SKK46" s="31"/>
      <c r="SKL46" s="31"/>
      <c r="SKM46" s="31"/>
      <c r="SKN46" s="31"/>
      <c r="SKO46" s="31"/>
      <c r="SKP46" s="31"/>
      <c r="SKQ46" s="31"/>
      <c r="SKR46" s="31"/>
      <c r="SKS46" s="31"/>
      <c r="SKT46" s="31"/>
      <c r="SKU46" s="31"/>
      <c r="SKV46" s="31"/>
      <c r="SKW46" s="31"/>
      <c r="SKX46" s="31"/>
      <c r="SKY46" s="31"/>
      <c r="SKZ46" s="31"/>
      <c r="SLA46" s="31"/>
      <c r="SLB46" s="31"/>
      <c r="SLC46" s="31"/>
      <c r="SLD46" s="31"/>
      <c r="SLE46" s="31"/>
      <c r="SLF46" s="31"/>
      <c r="SLG46" s="31"/>
      <c r="SLH46" s="31"/>
      <c r="SLI46" s="31"/>
      <c r="SLJ46" s="31"/>
      <c r="SLK46" s="31"/>
      <c r="SLL46" s="31"/>
      <c r="SLM46" s="31"/>
      <c r="SLN46" s="31"/>
      <c r="SLO46" s="31"/>
      <c r="SLP46" s="31"/>
      <c r="SLQ46" s="31"/>
      <c r="SLR46" s="31"/>
      <c r="SLS46" s="31"/>
      <c r="SLT46" s="31"/>
      <c r="SLU46" s="31"/>
      <c r="SLV46" s="31"/>
      <c r="SLW46" s="31"/>
      <c r="SLX46" s="31"/>
      <c r="SLY46" s="31"/>
      <c r="SLZ46" s="31"/>
      <c r="SMA46" s="31"/>
      <c r="SMB46" s="31"/>
      <c r="SMC46" s="31"/>
      <c r="SMD46" s="31"/>
      <c r="SME46" s="31"/>
      <c r="SMF46" s="31"/>
      <c r="SMG46" s="31"/>
      <c r="SMH46" s="31"/>
      <c r="SMI46" s="31"/>
      <c r="SMJ46" s="31"/>
      <c r="SMK46" s="31"/>
      <c r="SML46" s="31"/>
      <c r="SMM46" s="31"/>
      <c r="SMN46" s="31"/>
      <c r="SMO46" s="31"/>
      <c r="SMP46" s="31"/>
      <c r="SMQ46" s="31"/>
      <c r="SMR46" s="31"/>
      <c r="SMS46" s="31"/>
      <c r="SMT46" s="31"/>
      <c r="SMU46" s="31"/>
      <c r="SMV46" s="31"/>
      <c r="SMW46" s="31"/>
      <c r="SMX46" s="31"/>
      <c r="SMY46" s="31"/>
      <c r="SMZ46" s="31"/>
      <c r="SNA46" s="31"/>
      <c r="SNB46" s="31"/>
      <c r="SNC46" s="31"/>
      <c r="SND46" s="31"/>
      <c r="SNE46" s="31"/>
      <c r="SNF46" s="31"/>
      <c r="SNG46" s="31"/>
      <c r="SNH46" s="31"/>
      <c r="SNI46" s="31"/>
      <c r="SNJ46" s="31"/>
      <c r="SNK46" s="31"/>
      <c r="SNL46" s="31"/>
      <c r="SNM46" s="31"/>
      <c r="SNN46" s="31"/>
      <c r="SNO46" s="31"/>
      <c r="SNP46" s="31"/>
      <c r="SNQ46" s="31"/>
      <c r="SNR46" s="31"/>
      <c r="SNS46" s="31"/>
      <c r="SNT46" s="31"/>
      <c r="SNU46" s="31"/>
      <c r="SNV46" s="31"/>
      <c r="SNW46" s="31"/>
      <c r="SNX46" s="31"/>
      <c r="SNY46" s="31"/>
      <c r="SNZ46" s="31"/>
      <c r="SOA46" s="31"/>
      <c r="SOB46" s="31"/>
      <c r="SOC46" s="31"/>
      <c r="SOD46" s="31"/>
      <c r="SOE46" s="31"/>
      <c r="SOF46" s="31"/>
      <c r="SOG46" s="31"/>
      <c r="SOH46" s="31"/>
      <c r="SOI46" s="31"/>
      <c r="SOJ46" s="31"/>
      <c r="SOK46" s="31"/>
      <c r="SOL46" s="31"/>
      <c r="SOM46" s="31"/>
      <c r="SON46" s="31"/>
      <c r="SOO46" s="31"/>
      <c r="SOP46" s="31"/>
      <c r="SOQ46" s="31"/>
      <c r="SOR46" s="31"/>
      <c r="SOS46" s="31"/>
      <c r="SOT46" s="31"/>
      <c r="SOU46" s="31"/>
      <c r="SOV46" s="31"/>
      <c r="SOW46" s="31"/>
      <c r="SOX46" s="31"/>
      <c r="SOY46" s="31"/>
      <c r="SOZ46" s="31"/>
      <c r="SPA46" s="31"/>
      <c r="SPB46" s="31"/>
      <c r="SPC46" s="31"/>
      <c r="SPD46" s="31"/>
      <c r="SPE46" s="31"/>
      <c r="SPF46" s="31"/>
      <c r="SPG46" s="31"/>
      <c r="SPH46" s="31"/>
      <c r="SPI46" s="31"/>
      <c r="SPJ46" s="31"/>
      <c r="SPK46" s="31"/>
      <c r="SPL46" s="31"/>
      <c r="SPM46" s="31"/>
      <c r="SPN46" s="31"/>
      <c r="SPO46" s="31"/>
      <c r="SPP46" s="31"/>
      <c r="SPQ46" s="31"/>
      <c r="SPR46" s="31"/>
      <c r="SPS46" s="31"/>
      <c r="SPT46" s="31"/>
      <c r="SPU46" s="31"/>
      <c r="SPV46" s="31"/>
      <c r="SPW46" s="31"/>
      <c r="SPX46" s="31"/>
      <c r="SPY46" s="31"/>
      <c r="SPZ46" s="31"/>
      <c r="SQA46" s="31"/>
      <c r="SQB46" s="31"/>
      <c r="SQC46" s="31"/>
      <c r="SQD46" s="31"/>
      <c r="SQE46" s="31"/>
      <c r="SQF46" s="31"/>
      <c r="SQG46" s="31"/>
      <c r="SQH46" s="31"/>
      <c r="SQI46" s="31"/>
      <c r="SQJ46" s="31"/>
      <c r="SQK46" s="31"/>
      <c r="SQL46" s="31"/>
      <c r="SQM46" s="31"/>
      <c r="SQN46" s="31"/>
      <c r="SQO46" s="31"/>
      <c r="SQP46" s="31"/>
      <c r="SQQ46" s="31"/>
      <c r="SQR46" s="31"/>
      <c r="SQS46" s="31"/>
      <c r="SQT46" s="31"/>
      <c r="SQU46" s="31"/>
      <c r="SQV46" s="31"/>
      <c r="SQW46" s="31"/>
      <c r="SQX46" s="31"/>
      <c r="SQY46" s="31"/>
      <c r="SQZ46" s="31"/>
      <c r="SRA46" s="31"/>
      <c r="SRB46" s="31"/>
      <c r="SRC46" s="31"/>
      <c r="SRD46" s="31"/>
      <c r="SRE46" s="31"/>
      <c r="SRF46" s="31"/>
      <c r="SRG46" s="31"/>
      <c r="SRH46" s="31"/>
      <c r="SRI46" s="31"/>
      <c r="SRJ46" s="31"/>
      <c r="SRK46" s="31"/>
      <c r="SRL46" s="31"/>
      <c r="SRM46" s="31"/>
      <c r="SRN46" s="31"/>
      <c r="SRO46" s="31"/>
      <c r="SRP46" s="31"/>
      <c r="SRQ46" s="31"/>
      <c r="SRR46" s="31"/>
      <c r="SRS46" s="31"/>
      <c r="SRT46" s="31"/>
      <c r="SRU46" s="31"/>
      <c r="SRV46" s="31"/>
      <c r="SRW46" s="31"/>
      <c r="SRX46" s="31"/>
      <c r="SRY46" s="31"/>
      <c r="SRZ46" s="31"/>
      <c r="SSA46" s="31"/>
      <c r="SSB46" s="31"/>
      <c r="SSC46" s="31"/>
      <c r="SSD46" s="31"/>
      <c r="SSE46" s="31"/>
      <c r="SSF46" s="31"/>
      <c r="SSG46" s="31"/>
      <c r="SSH46" s="31"/>
      <c r="SSI46" s="31"/>
      <c r="SSJ46" s="31"/>
      <c r="SSK46" s="31"/>
      <c r="SSL46" s="31"/>
      <c r="SSM46" s="31"/>
      <c r="SSN46" s="31"/>
      <c r="SSO46" s="31"/>
      <c r="SSP46" s="31"/>
      <c r="SSQ46" s="31"/>
      <c r="SSR46" s="31"/>
      <c r="SSS46" s="31"/>
      <c r="SST46" s="31"/>
      <c r="SSU46" s="31"/>
      <c r="SSV46" s="31"/>
      <c r="SSW46" s="31"/>
      <c r="SSX46" s="31"/>
      <c r="SSY46" s="31"/>
      <c r="SSZ46" s="31"/>
      <c r="STA46" s="31"/>
      <c r="STB46" s="31"/>
      <c r="STC46" s="31"/>
      <c r="STD46" s="31"/>
      <c r="STE46" s="31"/>
      <c r="STF46" s="31"/>
      <c r="STG46" s="31"/>
      <c r="STH46" s="31"/>
      <c r="STI46" s="31"/>
      <c r="STJ46" s="31"/>
      <c r="STK46" s="31"/>
      <c r="STL46" s="31"/>
      <c r="STM46" s="31"/>
      <c r="STN46" s="31"/>
      <c r="STO46" s="31"/>
      <c r="STP46" s="31"/>
      <c r="STQ46" s="31"/>
      <c r="STR46" s="31"/>
      <c r="STS46" s="31"/>
      <c r="STT46" s="31"/>
      <c r="STU46" s="31"/>
      <c r="STV46" s="31"/>
      <c r="STW46" s="31"/>
      <c r="STX46" s="31"/>
      <c r="STY46" s="31"/>
      <c r="STZ46" s="31"/>
      <c r="SUA46" s="31"/>
      <c r="SUB46" s="31"/>
      <c r="SUC46" s="31"/>
      <c r="SUD46" s="31"/>
      <c r="SUE46" s="31"/>
      <c r="SUF46" s="31"/>
      <c r="SUG46" s="31"/>
      <c r="SUH46" s="31"/>
      <c r="SUI46" s="31"/>
      <c r="SUJ46" s="31"/>
      <c r="SUK46" s="31"/>
      <c r="SUL46" s="31"/>
      <c r="SUM46" s="31"/>
      <c r="SUN46" s="31"/>
      <c r="SUO46" s="31"/>
      <c r="SUP46" s="31"/>
      <c r="SUQ46" s="31"/>
      <c r="SUR46" s="31"/>
      <c r="SUS46" s="31"/>
      <c r="SUT46" s="31"/>
      <c r="SUU46" s="31"/>
      <c r="SUV46" s="31"/>
      <c r="SUW46" s="31"/>
      <c r="SUX46" s="31"/>
      <c r="SUY46" s="31"/>
      <c r="SUZ46" s="31"/>
      <c r="SVA46" s="31"/>
      <c r="SVB46" s="31"/>
      <c r="SVC46" s="31"/>
      <c r="SVD46" s="31"/>
      <c r="SVE46" s="31"/>
      <c r="SVF46" s="31"/>
      <c r="SVG46" s="31"/>
      <c r="SVH46" s="31"/>
      <c r="SVI46" s="31"/>
      <c r="SVJ46" s="31"/>
      <c r="SVK46" s="31"/>
      <c r="SVL46" s="31"/>
      <c r="SVM46" s="31"/>
      <c r="SVN46" s="31"/>
      <c r="SVO46" s="31"/>
      <c r="SVP46" s="31"/>
      <c r="SVQ46" s="31"/>
      <c r="SVR46" s="31"/>
      <c r="SVS46" s="31"/>
      <c r="SVT46" s="31"/>
      <c r="SVU46" s="31"/>
      <c r="SVV46" s="31"/>
      <c r="SVW46" s="31"/>
      <c r="SVX46" s="31"/>
      <c r="SVY46" s="31"/>
      <c r="SVZ46" s="31"/>
      <c r="SWA46" s="31"/>
      <c r="SWB46" s="31"/>
      <c r="SWC46" s="31"/>
      <c r="SWD46" s="31"/>
      <c r="SWE46" s="31"/>
      <c r="SWF46" s="31"/>
      <c r="SWG46" s="31"/>
      <c r="SWH46" s="31"/>
      <c r="SWI46" s="31"/>
      <c r="SWJ46" s="31"/>
      <c r="SWK46" s="31"/>
      <c r="SWL46" s="31"/>
      <c r="SWM46" s="31"/>
      <c r="SWN46" s="31"/>
      <c r="SWO46" s="31"/>
      <c r="SWP46" s="31"/>
      <c r="SWQ46" s="31"/>
      <c r="SWR46" s="31"/>
      <c r="SWS46" s="31"/>
      <c r="SWT46" s="31"/>
      <c r="SWU46" s="31"/>
      <c r="SWV46" s="31"/>
      <c r="SWW46" s="31"/>
      <c r="SWX46" s="31"/>
      <c r="SWY46" s="31"/>
      <c r="SWZ46" s="31"/>
      <c r="SXA46" s="31"/>
      <c r="SXB46" s="31"/>
      <c r="SXC46" s="31"/>
      <c r="SXD46" s="31"/>
      <c r="SXE46" s="31"/>
      <c r="SXF46" s="31"/>
      <c r="SXG46" s="31"/>
      <c r="SXH46" s="31"/>
      <c r="SXI46" s="31"/>
      <c r="SXJ46" s="31"/>
      <c r="SXK46" s="31"/>
      <c r="SXL46" s="31"/>
      <c r="SXM46" s="31"/>
      <c r="SXN46" s="31"/>
      <c r="SXO46" s="31"/>
      <c r="SXP46" s="31"/>
      <c r="SXQ46" s="31"/>
      <c r="SXR46" s="31"/>
      <c r="SXS46" s="31"/>
      <c r="SXT46" s="31"/>
      <c r="SXU46" s="31"/>
      <c r="SXV46" s="31"/>
      <c r="SXW46" s="31"/>
      <c r="SXX46" s="31"/>
      <c r="SXY46" s="31"/>
      <c r="SXZ46" s="31"/>
      <c r="SYA46" s="31"/>
      <c r="SYB46" s="31"/>
      <c r="SYC46" s="31"/>
      <c r="SYD46" s="31"/>
      <c r="SYE46" s="31"/>
      <c r="SYF46" s="31"/>
      <c r="SYG46" s="31"/>
      <c r="SYH46" s="31"/>
      <c r="SYI46" s="31"/>
      <c r="SYJ46" s="31"/>
      <c r="SYK46" s="31"/>
      <c r="SYL46" s="31"/>
      <c r="SYM46" s="31"/>
      <c r="SYN46" s="31"/>
      <c r="SYO46" s="31"/>
      <c r="SYP46" s="31"/>
      <c r="SYQ46" s="31"/>
      <c r="SYR46" s="31"/>
      <c r="SYS46" s="31"/>
      <c r="SYT46" s="31"/>
      <c r="SYU46" s="31"/>
      <c r="SYV46" s="31"/>
      <c r="SYW46" s="31"/>
      <c r="SYX46" s="31"/>
      <c r="SYY46" s="31"/>
      <c r="SYZ46" s="31"/>
      <c r="SZA46" s="31"/>
      <c r="SZB46" s="31"/>
      <c r="SZC46" s="31"/>
      <c r="SZD46" s="31"/>
      <c r="SZE46" s="31"/>
      <c r="SZF46" s="31"/>
      <c r="SZG46" s="31"/>
      <c r="SZH46" s="31"/>
      <c r="SZI46" s="31"/>
      <c r="SZJ46" s="31"/>
      <c r="SZK46" s="31"/>
      <c r="SZL46" s="31"/>
      <c r="SZM46" s="31"/>
      <c r="SZN46" s="31"/>
      <c r="SZO46" s="31"/>
      <c r="SZP46" s="31"/>
      <c r="SZQ46" s="31"/>
      <c r="SZR46" s="31"/>
      <c r="SZS46" s="31"/>
      <c r="SZT46" s="31"/>
      <c r="SZU46" s="31"/>
      <c r="SZV46" s="31"/>
      <c r="SZW46" s="31"/>
      <c r="SZX46" s="31"/>
      <c r="SZY46" s="31"/>
      <c r="SZZ46" s="31"/>
      <c r="TAA46" s="31"/>
      <c r="TAB46" s="31"/>
      <c r="TAC46" s="31"/>
      <c r="TAD46" s="31"/>
      <c r="TAE46" s="31"/>
      <c r="TAF46" s="31"/>
      <c r="TAG46" s="31"/>
      <c r="TAH46" s="31"/>
      <c r="TAI46" s="31"/>
      <c r="TAJ46" s="31"/>
      <c r="TAK46" s="31"/>
      <c r="TAL46" s="31"/>
      <c r="TAM46" s="31"/>
      <c r="TAN46" s="31"/>
      <c r="TAO46" s="31"/>
      <c r="TAP46" s="31"/>
      <c r="TAQ46" s="31"/>
      <c r="TAR46" s="31"/>
      <c r="TAS46" s="31"/>
      <c r="TAT46" s="31"/>
      <c r="TAU46" s="31"/>
      <c r="TAV46" s="31"/>
      <c r="TAW46" s="31"/>
      <c r="TAX46" s="31"/>
      <c r="TAY46" s="31"/>
      <c r="TAZ46" s="31"/>
      <c r="TBA46" s="31"/>
      <c r="TBB46" s="31"/>
      <c r="TBC46" s="31"/>
      <c r="TBD46" s="31"/>
      <c r="TBE46" s="31"/>
      <c r="TBF46" s="31"/>
      <c r="TBG46" s="31"/>
      <c r="TBH46" s="31"/>
      <c r="TBI46" s="31"/>
      <c r="TBJ46" s="31"/>
      <c r="TBK46" s="31"/>
      <c r="TBL46" s="31"/>
      <c r="TBM46" s="31"/>
      <c r="TBN46" s="31"/>
      <c r="TBO46" s="31"/>
      <c r="TBP46" s="31"/>
      <c r="TBQ46" s="31"/>
      <c r="TBR46" s="31"/>
      <c r="TBS46" s="31"/>
      <c r="TBT46" s="31"/>
      <c r="TBU46" s="31"/>
      <c r="TBV46" s="31"/>
      <c r="TBW46" s="31"/>
      <c r="TBX46" s="31"/>
      <c r="TBY46" s="31"/>
      <c r="TBZ46" s="31"/>
      <c r="TCA46" s="31"/>
      <c r="TCB46" s="31"/>
      <c r="TCC46" s="31"/>
      <c r="TCD46" s="31"/>
      <c r="TCE46" s="31"/>
      <c r="TCF46" s="31"/>
      <c r="TCG46" s="31"/>
      <c r="TCH46" s="31"/>
      <c r="TCI46" s="31"/>
      <c r="TCJ46" s="31"/>
      <c r="TCK46" s="31"/>
      <c r="TCL46" s="31"/>
      <c r="TCM46" s="31"/>
      <c r="TCN46" s="31"/>
      <c r="TCO46" s="31"/>
      <c r="TCP46" s="31"/>
      <c r="TCQ46" s="31"/>
      <c r="TCR46" s="31"/>
      <c r="TCS46" s="31"/>
      <c r="TCT46" s="31"/>
      <c r="TCU46" s="31"/>
      <c r="TCV46" s="31"/>
      <c r="TCW46" s="31"/>
      <c r="TCX46" s="31"/>
      <c r="TCY46" s="31"/>
      <c r="TCZ46" s="31"/>
      <c r="TDA46" s="31"/>
      <c r="TDB46" s="31"/>
      <c r="TDC46" s="31"/>
      <c r="TDD46" s="31"/>
      <c r="TDE46" s="31"/>
      <c r="TDF46" s="31"/>
      <c r="TDG46" s="31"/>
      <c r="TDH46" s="31"/>
      <c r="TDI46" s="31"/>
      <c r="TDJ46" s="31"/>
      <c r="TDK46" s="31"/>
      <c r="TDL46" s="31"/>
      <c r="TDM46" s="31"/>
      <c r="TDN46" s="31"/>
      <c r="TDO46" s="31"/>
      <c r="TDP46" s="31"/>
      <c r="TDQ46" s="31"/>
      <c r="TDR46" s="31"/>
      <c r="TDS46" s="31"/>
      <c r="TDT46" s="31"/>
      <c r="TDU46" s="31"/>
      <c r="TDV46" s="31"/>
      <c r="TDW46" s="31"/>
      <c r="TDX46" s="31"/>
      <c r="TDY46" s="31"/>
      <c r="TDZ46" s="31"/>
      <c r="TEA46" s="31"/>
      <c r="TEB46" s="31"/>
      <c r="TEC46" s="31"/>
      <c r="TED46" s="31"/>
      <c r="TEE46" s="31"/>
      <c r="TEF46" s="31"/>
      <c r="TEG46" s="31"/>
      <c r="TEH46" s="31"/>
      <c r="TEI46" s="31"/>
      <c r="TEJ46" s="31"/>
      <c r="TEK46" s="31"/>
      <c r="TEL46" s="31"/>
      <c r="TEM46" s="31"/>
      <c r="TEN46" s="31"/>
      <c r="TEO46" s="31"/>
      <c r="TEP46" s="31"/>
      <c r="TEQ46" s="31"/>
      <c r="TER46" s="31"/>
      <c r="TES46" s="31"/>
      <c r="TET46" s="31"/>
      <c r="TEU46" s="31"/>
      <c r="TEV46" s="31"/>
      <c r="TEW46" s="31"/>
      <c r="TEX46" s="31"/>
      <c r="TEY46" s="31"/>
      <c r="TEZ46" s="31"/>
      <c r="TFA46" s="31"/>
      <c r="TFB46" s="31"/>
      <c r="TFC46" s="31"/>
      <c r="TFD46" s="31"/>
      <c r="TFE46" s="31"/>
      <c r="TFF46" s="31"/>
      <c r="TFG46" s="31"/>
      <c r="TFH46" s="31"/>
      <c r="TFI46" s="31"/>
      <c r="TFJ46" s="31"/>
      <c r="TFK46" s="31"/>
      <c r="TFL46" s="31"/>
      <c r="TFM46" s="31"/>
      <c r="TFN46" s="31"/>
      <c r="TFO46" s="31"/>
      <c r="TFP46" s="31"/>
      <c r="TFQ46" s="31"/>
      <c r="TFR46" s="31"/>
      <c r="TFS46" s="31"/>
      <c r="TFT46" s="31"/>
      <c r="TFU46" s="31"/>
      <c r="TFV46" s="31"/>
      <c r="TFW46" s="31"/>
      <c r="TFX46" s="31"/>
      <c r="TFY46" s="31"/>
      <c r="TFZ46" s="31"/>
      <c r="TGA46" s="31"/>
      <c r="TGB46" s="31"/>
      <c r="TGC46" s="31"/>
      <c r="TGD46" s="31"/>
      <c r="TGE46" s="31"/>
      <c r="TGF46" s="31"/>
      <c r="TGG46" s="31"/>
      <c r="TGH46" s="31"/>
      <c r="TGI46" s="31"/>
      <c r="TGJ46" s="31"/>
      <c r="TGK46" s="31"/>
      <c r="TGL46" s="31"/>
      <c r="TGM46" s="31"/>
      <c r="TGN46" s="31"/>
      <c r="TGO46" s="31"/>
      <c r="TGP46" s="31"/>
      <c r="TGQ46" s="31"/>
      <c r="TGR46" s="31"/>
      <c r="TGS46" s="31"/>
      <c r="TGT46" s="31"/>
      <c r="TGU46" s="31"/>
      <c r="TGV46" s="31"/>
      <c r="TGW46" s="31"/>
      <c r="TGX46" s="31"/>
      <c r="TGY46" s="31"/>
      <c r="TGZ46" s="31"/>
      <c r="THA46" s="31"/>
      <c r="THB46" s="31"/>
      <c r="THC46" s="31"/>
      <c r="THD46" s="31"/>
      <c r="THE46" s="31"/>
      <c r="THF46" s="31"/>
      <c r="THG46" s="31"/>
      <c r="THH46" s="31"/>
      <c r="THI46" s="31"/>
      <c r="THJ46" s="31"/>
      <c r="THK46" s="31"/>
      <c r="THL46" s="31"/>
      <c r="THM46" s="31"/>
      <c r="THN46" s="31"/>
      <c r="THO46" s="31"/>
      <c r="THP46" s="31"/>
      <c r="THQ46" s="31"/>
      <c r="THR46" s="31"/>
      <c r="THS46" s="31"/>
      <c r="THT46" s="31"/>
      <c r="THU46" s="31"/>
      <c r="THV46" s="31"/>
      <c r="THW46" s="31"/>
      <c r="THX46" s="31"/>
      <c r="THY46" s="31"/>
      <c r="THZ46" s="31"/>
      <c r="TIA46" s="31"/>
      <c r="TIB46" s="31"/>
      <c r="TIC46" s="31"/>
      <c r="TID46" s="31"/>
      <c r="TIE46" s="31"/>
      <c r="TIF46" s="31"/>
      <c r="TIG46" s="31"/>
      <c r="TIH46" s="31"/>
      <c r="TII46" s="31"/>
      <c r="TIJ46" s="31"/>
      <c r="TIK46" s="31"/>
      <c r="TIL46" s="31"/>
      <c r="TIM46" s="31"/>
      <c r="TIN46" s="31"/>
      <c r="TIO46" s="31"/>
      <c r="TIP46" s="31"/>
      <c r="TIQ46" s="31"/>
      <c r="TIR46" s="31"/>
      <c r="TIS46" s="31"/>
      <c r="TIT46" s="31"/>
      <c r="TIU46" s="31"/>
      <c r="TIV46" s="31"/>
      <c r="TIW46" s="31"/>
      <c r="TIX46" s="31"/>
      <c r="TIY46" s="31"/>
      <c r="TIZ46" s="31"/>
      <c r="TJA46" s="31"/>
      <c r="TJB46" s="31"/>
      <c r="TJC46" s="31"/>
      <c r="TJD46" s="31"/>
      <c r="TJE46" s="31"/>
      <c r="TJF46" s="31"/>
      <c r="TJG46" s="31"/>
      <c r="TJH46" s="31"/>
      <c r="TJI46" s="31"/>
      <c r="TJJ46" s="31"/>
      <c r="TJK46" s="31"/>
      <c r="TJL46" s="31"/>
      <c r="TJM46" s="31"/>
      <c r="TJN46" s="31"/>
      <c r="TJO46" s="31"/>
      <c r="TJP46" s="31"/>
      <c r="TJQ46" s="31"/>
      <c r="TJR46" s="31"/>
      <c r="TJS46" s="31"/>
      <c r="TJT46" s="31"/>
      <c r="TJU46" s="31"/>
      <c r="TJV46" s="31"/>
      <c r="TJW46" s="31"/>
      <c r="TJX46" s="31"/>
      <c r="TJY46" s="31"/>
      <c r="TJZ46" s="31"/>
      <c r="TKA46" s="31"/>
      <c r="TKB46" s="31"/>
      <c r="TKC46" s="31"/>
      <c r="TKD46" s="31"/>
      <c r="TKE46" s="31"/>
      <c r="TKF46" s="31"/>
      <c r="TKG46" s="31"/>
      <c r="TKH46" s="31"/>
      <c r="TKI46" s="31"/>
      <c r="TKJ46" s="31"/>
      <c r="TKK46" s="31"/>
      <c r="TKL46" s="31"/>
      <c r="TKM46" s="31"/>
      <c r="TKN46" s="31"/>
      <c r="TKO46" s="31"/>
      <c r="TKP46" s="31"/>
      <c r="TKQ46" s="31"/>
      <c r="TKR46" s="31"/>
      <c r="TKS46" s="31"/>
      <c r="TKT46" s="31"/>
      <c r="TKU46" s="31"/>
      <c r="TKV46" s="31"/>
      <c r="TKW46" s="31"/>
      <c r="TKX46" s="31"/>
      <c r="TKY46" s="31"/>
      <c r="TKZ46" s="31"/>
      <c r="TLA46" s="31"/>
      <c r="TLB46" s="31"/>
      <c r="TLC46" s="31"/>
      <c r="TLD46" s="31"/>
      <c r="TLE46" s="31"/>
      <c r="TLF46" s="31"/>
      <c r="TLG46" s="31"/>
      <c r="TLH46" s="31"/>
      <c r="TLI46" s="31"/>
      <c r="TLJ46" s="31"/>
      <c r="TLK46" s="31"/>
      <c r="TLL46" s="31"/>
      <c r="TLM46" s="31"/>
      <c r="TLN46" s="31"/>
      <c r="TLO46" s="31"/>
      <c r="TLP46" s="31"/>
      <c r="TLQ46" s="31"/>
      <c r="TLR46" s="31"/>
      <c r="TLS46" s="31"/>
      <c r="TLT46" s="31"/>
      <c r="TLU46" s="31"/>
      <c r="TLV46" s="31"/>
      <c r="TLW46" s="31"/>
      <c r="TLX46" s="31"/>
      <c r="TLY46" s="31"/>
      <c r="TLZ46" s="31"/>
      <c r="TMA46" s="31"/>
      <c r="TMB46" s="31"/>
      <c r="TMC46" s="31"/>
      <c r="TMD46" s="31"/>
      <c r="TME46" s="31"/>
      <c r="TMF46" s="31"/>
      <c r="TMG46" s="31"/>
      <c r="TMH46" s="31"/>
      <c r="TMI46" s="31"/>
      <c r="TMJ46" s="31"/>
      <c r="TMK46" s="31"/>
      <c r="TML46" s="31"/>
      <c r="TMM46" s="31"/>
      <c r="TMN46" s="31"/>
      <c r="TMO46" s="31"/>
      <c r="TMP46" s="31"/>
      <c r="TMQ46" s="31"/>
      <c r="TMR46" s="31"/>
      <c r="TMS46" s="31"/>
      <c r="TMT46" s="31"/>
      <c r="TMU46" s="31"/>
      <c r="TMV46" s="31"/>
      <c r="TMW46" s="31"/>
      <c r="TMX46" s="31"/>
      <c r="TMY46" s="31"/>
      <c r="TMZ46" s="31"/>
      <c r="TNA46" s="31"/>
      <c r="TNB46" s="31"/>
      <c r="TNC46" s="31"/>
      <c r="TND46" s="31"/>
      <c r="TNE46" s="31"/>
      <c r="TNF46" s="31"/>
      <c r="TNG46" s="31"/>
      <c r="TNH46" s="31"/>
      <c r="TNI46" s="31"/>
      <c r="TNJ46" s="31"/>
      <c r="TNK46" s="31"/>
      <c r="TNL46" s="31"/>
      <c r="TNM46" s="31"/>
      <c r="TNN46" s="31"/>
      <c r="TNO46" s="31"/>
      <c r="TNP46" s="31"/>
      <c r="TNQ46" s="31"/>
      <c r="TNR46" s="31"/>
      <c r="TNS46" s="31"/>
      <c r="TNT46" s="31"/>
      <c r="TNU46" s="31"/>
      <c r="TNV46" s="31"/>
      <c r="TNW46" s="31"/>
      <c r="TNX46" s="31"/>
      <c r="TNY46" s="31"/>
      <c r="TNZ46" s="31"/>
      <c r="TOA46" s="31"/>
      <c r="TOB46" s="31"/>
      <c r="TOC46" s="31"/>
      <c r="TOD46" s="31"/>
      <c r="TOE46" s="31"/>
      <c r="TOF46" s="31"/>
      <c r="TOG46" s="31"/>
      <c r="TOH46" s="31"/>
      <c r="TOI46" s="31"/>
      <c r="TOJ46" s="31"/>
      <c r="TOK46" s="31"/>
      <c r="TOL46" s="31"/>
      <c r="TOM46" s="31"/>
      <c r="TON46" s="31"/>
      <c r="TOO46" s="31"/>
      <c r="TOP46" s="31"/>
      <c r="TOQ46" s="31"/>
      <c r="TOR46" s="31"/>
      <c r="TOS46" s="31"/>
      <c r="TOT46" s="31"/>
      <c r="TOU46" s="31"/>
      <c r="TOV46" s="31"/>
      <c r="TOW46" s="31"/>
      <c r="TOX46" s="31"/>
      <c r="TOY46" s="31"/>
      <c r="TOZ46" s="31"/>
      <c r="TPA46" s="31"/>
      <c r="TPB46" s="31"/>
      <c r="TPC46" s="31"/>
      <c r="TPD46" s="31"/>
      <c r="TPE46" s="31"/>
      <c r="TPF46" s="31"/>
      <c r="TPG46" s="31"/>
      <c r="TPH46" s="31"/>
      <c r="TPI46" s="31"/>
      <c r="TPJ46" s="31"/>
      <c r="TPK46" s="31"/>
      <c r="TPL46" s="31"/>
      <c r="TPM46" s="31"/>
      <c r="TPN46" s="31"/>
      <c r="TPO46" s="31"/>
      <c r="TPP46" s="31"/>
      <c r="TPQ46" s="31"/>
      <c r="TPR46" s="31"/>
      <c r="TPS46" s="31"/>
      <c r="TPT46" s="31"/>
      <c r="TPU46" s="31"/>
      <c r="TPV46" s="31"/>
      <c r="TPW46" s="31"/>
      <c r="TPX46" s="31"/>
      <c r="TPY46" s="31"/>
      <c r="TPZ46" s="31"/>
      <c r="TQA46" s="31"/>
      <c r="TQB46" s="31"/>
      <c r="TQC46" s="31"/>
      <c r="TQD46" s="31"/>
      <c r="TQE46" s="31"/>
      <c r="TQF46" s="31"/>
      <c r="TQG46" s="31"/>
      <c r="TQH46" s="31"/>
      <c r="TQI46" s="31"/>
      <c r="TQJ46" s="31"/>
      <c r="TQK46" s="31"/>
      <c r="TQL46" s="31"/>
      <c r="TQM46" s="31"/>
      <c r="TQN46" s="31"/>
      <c r="TQO46" s="31"/>
      <c r="TQP46" s="31"/>
      <c r="TQQ46" s="31"/>
      <c r="TQR46" s="31"/>
      <c r="TQS46" s="31"/>
      <c r="TQT46" s="31"/>
      <c r="TQU46" s="31"/>
      <c r="TQV46" s="31"/>
      <c r="TQW46" s="31"/>
      <c r="TQX46" s="31"/>
      <c r="TQY46" s="31"/>
      <c r="TQZ46" s="31"/>
      <c r="TRA46" s="31"/>
      <c r="TRB46" s="31"/>
      <c r="TRC46" s="31"/>
      <c r="TRD46" s="31"/>
      <c r="TRE46" s="31"/>
      <c r="TRF46" s="31"/>
      <c r="TRG46" s="31"/>
      <c r="TRH46" s="31"/>
      <c r="TRI46" s="31"/>
      <c r="TRJ46" s="31"/>
      <c r="TRK46" s="31"/>
      <c r="TRL46" s="31"/>
      <c r="TRM46" s="31"/>
      <c r="TRN46" s="31"/>
      <c r="TRO46" s="31"/>
      <c r="TRP46" s="31"/>
      <c r="TRQ46" s="31"/>
      <c r="TRR46" s="31"/>
      <c r="TRS46" s="31"/>
      <c r="TRT46" s="31"/>
      <c r="TRU46" s="31"/>
      <c r="TRV46" s="31"/>
      <c r="TRW46" s="31"/>
      <c r="TRX46" s="31"/>
      <c r="TRY46" s="31"/>
      <c r="TRZ46" s="31"/>
      <c r="TSA46" s="31"/>
      <c r="TSB46" s="31"/>
      <c r="TSC46" s="31"/>
      <c r="TSD46" s="31"/>
      <c r="TSE46" s="31"/>
      <c r="TSF46" s="31"/>
      <c r="TSG46" s="31"/>
      <c r="TSH46" s="31"/>
      <c r="TSI46" s="31"/>
      <c r="TSJ46" s="31"/>
      <c r="TSK46" s="31"/>
      <c r="TSL46" s="31"/>
      <c r="TSM46" s="31"/>
      <c r="TSN46" s="31"/>
      <c r="TSO46" s="31"/>
      <c r="TSP46" s="31"/>
      <c r="TSQ46" s="31"/>
      <c r="TSR46" s="31"/>
      <c r="TSS46" s="31"/>
      <c r="TST46" s="31"/>
      <c r="TSU46" s="31"/>
      <c r="TSV46" s="31"/>
      <c r="TSW46" s="31"/>
      <c r="TSX46" s="31"/>
      <c r="TSY46" s="31"/>
      <c r="TSZ46" s="31"/>
      <c r="TTA46" s="31"/>
      <c r="TTB46" s="31"/>
      <c r="TTC46" s="31"/>
      <c r="TTD46" s="31"/>
      <c r="TTE46" s="31"/>
      <c r="TTF46" s="31"/>
      <c r="TTG46" s="31"/>
      <c r="TTH46" s="31"/>
      <c r="TTI46" s="31"/>
      <c r="TTJ46" s="31"/>
      <c r="TTK46" s="31"/>
      <c r="TTL46" s="31"/>
      <c r="TTM46" s="31"/>
      <c r="TTN46" s="31"/>
      <c r="TTO46" s="31"/>
      <c r="TTP46" s="31"/>
      <c r="TTQ46" s="31"/>
      <c r="TTR46" s="31"/>
      <c r="TTS46" s="31"/>
      <c r="TTT46" s="31"/>
      <c r="TTU46" s="31"/>
      <c r="TTV46" s="31"/>
      <c r="TTW46" s="31"/>
      <c r="TTX46" s="31"/>
      <c r="TTY46" s="31"/>
      <c r="TTZ46" s="31"/>
      <c r="TUA46" s="31"/>
      <c r="TUB46" s="31"/>
      <c r="TUC46" s="31"/>
      <c r="TUD46" s="31"/>
      <c r="TUE46" s="31"/>
      <c r="TUF46" s="31"/>
      <c r="TUG46" s="31"/>
      <c r="TUH46" s="31"/>
      <c r="TUI46" s="31"/>
      <c r="TUJ46" s="31"/>
      <c r="TUK46" s="31"/>
      <c r="TUL46" s="31"/>
      <c r="TUM46" s="31"/>
      <c r="TUN46" s="31"/>
      <c r="TUO46" s="31"/>
      <c r="TUP46" s="31"/>
      <c r="TUQ46" s="31"/>
      <c r="TUR46" s="31"/>
      <c r="TUS46" s="31"/>
      <c r="TUT46" s="31"/>
      <c r="TUU46" s="31"/>
      <c r="TUV46" s="31"/>
      <c r="TUW46" s="31"/>
      <c r="TUX46" s="31"/>
      <c r="TUY46" s="31"/>
      <c r="TUZ46" s="31"/>
      <c r="TVA46" s="31"/>
      <c r="TVB46" s="31"/>
      <c r="TVC46" s="31"/>
      <c r="TVD46" s="31"/>
      <c r="TVE46" s="31"/>
      <c r="TVF46" s="31"/>
      <c r="TVG46" s="31"/>
      <c r="TVH46" s="31"/>
      <c r="TVI46" s="31"/>
      <c r="TVJ46" s="31"/>
      <c r="TVK46" s="31"/>
      <c r="TVL46" s="31"/>
      <c r="TVM46" s="31"/>
      <c r="TVN46" s="31"/>
      <c r="TVO46" s="31"/>
      <c r="TVP46" s="31"/>
      <c r="TVQ46" s="31"/>
      <c r="TVR46" s="31"/>
      <c r="TVS46" s="31"/>
      <c r="TVT46" s="31"/>
      <c r="TVU46" s="31"/>
      <c r="TVV46" s="31"/>
      <c r="TVW46" s="31"/>
      <c r="TVX46" s="31"/>
      <c r="TVY46" s="31"/>
      <c r="TVZ46" s="31"/>
      <c r="TWA46" s="31"/>
      <c r="TWB46" s="31"/>
      <c r="TWC46" s="31"/>
      <c r="TWD46" s="31"/>
      <c r="TWE46" s="31"/>
      <c r="TWF46" s="31"/>
      <c r="TWG46" s="31"/>
      <c r="TWH46" s="31"/>
      <c r="TWI46" s="31"/>
      <c r="TWJ46" s="31"/>
      <c r="TWK46" s="31"/>
      <c r="TWL46" s="31"/>
      <c r="TWM46" s="31"/>
      <c r="TWN46" s="31"/>
      <c r="TWO46" s="31"/>
      <c r="TWP46" s="31"/>
      <c r="TWQ46" s="31"/>
      <c r="TWR46" s="31"/>
      <c r="TWS46" s="31"/>
      <c r="TWT46" s="31"/>
      <c r="TWU46" s="31"/>
      <c r="TWV46" s="31"/>
      <c r="TWW46" s="31"/>
      <c r="TWX46" s="31"/>
      <c r="TWY46" s="31"/>
      <c r="TWZ46" s="31"/>
      <c r="TXA46" s="31"/>
      <c r="TXB46" s="31"/>
      <c r="TXC46" s="31"/>
      <c r="TXD46" s="31"/>
      <c r="TXE46" s="31"/>
      <c r="TXF46" s="31"/>
      <c r="TXG46" s="31"/>
      <c r="TXH46" s="31"/>
      <c r="TXI46" s="31"/>
      <c r="TXJ46" s="31"/>
      <c r="TXK46" s="31"/>
      <c r="TXL46" s="31"/>
      <c r="TXM46" s="31"/>
      <c r="TXN46" s="31"/>
      <c r="TXO46" s="31"/>
      <c r="TXP46" s="31"/>
      <c r="TXQ46" s="31"/>
      <c r="TXR46" s="31"/>
      <c r="TXS46" s="31"/>
      <c r="TXT46" s="31"/>
      <c r="TXU46" s="31"/>
      <c r="TXV46" s="31"/>
      <c r="TXW46" s="31"/>
      <c r="TXX46" s="31"/>
      <c r="TXY46" s="31"/>
      <c r="TXZ46" s="31"/>
      <c r="TYA46" s="31"/>
      <c r="TYB46" s="31"/>
      <c r="TYC46" s="31"/>
      <c r="TYD46" s="31"/>
      <c r="TYE46" s="31"/>
      <c r="TYF46" s="31"/>
      <c r="TYG46" s="31"/>
      <c r="TYH46" s="31"/>
      <c r="TYI46" s="31"/>
      <c r="TYJ46" s="31"/>
      <c r="TYK46" s="31"/>
      <c r="TYL46" s="31"/>
      <c r="TYM46" s="31"/>
      <c r="TYN46" s="31"/>
      <c r="TYO46" s="31"/>
      <c r="TYP46" s="31"/>
      <c r="TYQ46" s="31"/>
      <c r="TYR46" s="31"/>
      <c r="TYS46" s="31"/>
      <c r="TYT46" s="31"/>
      <c r="TYU46" s="31"/>
      <c r="TYV46" s="31"/>
      <c r="TYW46" s="31"/>
      <c r="TYX46" s="31"/>
      <c r="TYY46" s="31"/>
      <c r="TYZ46" s="31"/>
      <c r="TZA46" s="31"/>
      <c r="TZB46" s="31"/>
      <c r="TZC46" s="31"/>
      <c r="TZD46" s="31"/>
      <c r="TZE46" s="31"/>
      <c r="TZF46" s="31"/>
      <c r="TZG46" s="31"/>
      <c r="TZH46" s="31"/>
      <c r="TZI46" s="31"/>
      <c r="TZJ46" s="31"/>
      <c r="TZK46" s="31"/>
      <c r="TZL46" s="31"/>
      <c r="TZM46" s="31"/>
      <c r="TZN46" s="31"/>
      <c r="TZO46" s="31"/>
      <c r="TZP46" s="31"/>
      <c r="TZQ46" s="31"/>
      <c r="TZR46" s="31"/>
      <c r="TZS46" s="31"/>
      <c r="TZT46" s="31"/>
      <c r="TZU46" s="31"/>
      <c r="TZV46" s="31"/>
      <c r="TZW46" s="31"/>
      <c r="TZX46" s="31"/>
      <c r="TZY46" s="31"/>
      <c r="TZZ46" s="31"/>
      <c r="UAA46" s="31"/>
      <c r="UAB46" s="31"/>
      <c r="UAC46" s="31"/>
      <c r="UAD46" s="31"/>
      <c r="UAE46" s="31"/>
      <c r="UAF46" s="31"/>
      <c r="UAG46" s="31"/>
      <c r="UAH46" s="31"/>
      <c r="UAI46" s="31"/>
      <c r="UAJ46" s="31"/>
      <c r="UAK46" s="31"/>
      <c r="UAL46" s="31"/>
      <c r="UAM46" s="31"/>
      <c r="UAN46" s="31"/>
      <c r="UAO46" s="31"/>
      <c r="UAP46" s="31"/>
      <c r="UAQ46" s="31"/>
      <c r="UAR46" s="31"/>
      <c r="UAS46" s="31"/>
      <c r="UAT46" s="31"/>
      <c r="UAU46" s="31"/>
      <c r="UAV46" s="31"/>
      <c r="UAW46" s="31"/>
      <c r="UAX46" s="31"/>
      <c r="UAY46" s="31"/>
      <c r="UAZ46" s="31"/>
      <c r="UBA46" s="31"/>
      <c r="UBB46" s="31"/>
      <c r="UBC46" s="31"/>
      <c r="UBD46" s="31"/>
      <c r="UBE46" s="31"/>
      <c r="UBF46" s="31"/>
      <c r="UBG46" s="31"/>
      <c r="UBH46" s="31"/>
      <c r="UBI46" s="31"/>
      <c r="UBJ46" s="31"/>
      <c r="UBK46" s="31"/>
      <c r="UBL46" s="31"/>
      <c r="UBM46" s="31"/>
      <c r="UBN46" s="31"/>
      <c r="UBO46" s="31"/>
      <c r="UBP46" s="31"/>
      <c r="UBQ46" s="31"/>
      <c r="UBR46" s="31"/>
      <c r="UBS46" s="31"/>
      <c r="UBT46" s="31"/>
      <c r="UBU46" s="31"/>
      <c r="UBV46" s="31"/>
      <c r="UBW46" s="31"/>
      <c r="UBX46" s="31"/>
      <c r="UBY46" s="31"/>
      <c r="UBZ46" s="31"/>
      <c r="UCA46" s="31"/>
      <c r="UCB46" s="31"/>
      <c r="UCC46" s="31"/>
      <c r="UCD46" s="31"/>
      <c r="UCE46" s="31"/>
      <c r="UCF46" s="31"/>
      <c r="UCG46" s="31"/>
      <c r="UCH46" s="31"/>
      <c r="UCI46" s="31"/>
      <c r="UCJ46" s="31"/>
      <c r="UCK46" s="31"/>
      <c r="UCL46" s="31"/>
      <c r="UCM46" s="31"/>
      <c r="UCN46" s="31"/>
      <c r="UCO46" s="31"/>
      <c r="UCP46" s="31"/>
      <c r="UCQ46" s="31"/>
      <c r="UCR46" s="31"/>
      <c r="UCS46" s="31"/>
      <c r="UCT46" s="31"/>
      <c r="UCU46" s="31"/>
      <c r="UCV46" s="31"/>
      <c r="UCW46" s="31"/>
      <c r="UCX46" s="31"/>
      <c r="UCY46" s="31"/>
      <c r="UCZ46" s="31"/>
      <c r="UDA46" s="31"/>
      <c r="UDB46" s="31"/>
      <c r="UDC46" s="31"/>
      <c r="UDD46" s="31"/>
      <c r="UDE46" s="31"/>
      <c r="UDF46" s="31"/>
      <c r="UDG46" s="31"/>
      <c r="UDH46" s="31"/>
      <c r="UDI46" s="31"/>
      <c r="UDJ46" s="31"/>
      <c r="UDK46" s="31"/>
      <c r="UDL46" s="31"/>
      <c r="UDM46" s="31"/>
      <c r="UDN46" s="31"/>
      <c r="UDO46" s="31"/>
      <c r="UDP46" s="31"/>
      <c r="UDQ46" s="31"/>
      <c r="UDR46" s="31"/>
      <c r="UDS46" s="31"/>
      <c r="UDT46" s="31"/>
      <c r="UDU46" s="31"/>
      <c r="UDV46" s="31"/>
      <c r="UDW46" s="31"/>
      <c r="UDX46" s="31"/>
      <c r="UDY46" s="31"/>
      <c r="UDZ46" s="31"/>
      <c r="UEA46" s="31"/>
      <c r="UEB46" s="31"/>
      <c r="UEC46" s="31"/>
      <c r="UED46" s="31"/>
      <c r="UEE46" s="31"/>
      <c r="UEF46" s="31"/>
      <c r="UEG46" s="31"/>
      <c r="UEH46" s="31"/>
      <c r="UEI46" s="31"/>
      <c r="UEJ46" s="31"/>
      <c r="UEK46" s="31"/>
      <c r="UEL46" s="31"/>
      <c r="UEM46" s="31"/>
      <c r="UEN46" s="31"/>
      <c r="UEO46" s="31"/>
      <c r="UEP46" s="31"/>
      <c r="UEQ46" s="31"/>
      <c r="UER46" s="31"/>
      <c r="UES46" s="31"/>
      <c r="UET46" s="31"/>
      <c r="UEU46" s="31"/>
      <c r="UEV46" s="31"/>
      <c r="UEW46" s="31"/>
      <c r="UEX46" s="31"/>
      <c r="UEY46" s="31"/>
      <c r="UEZ46" s="31"/>
      <c r="UFA46" s="31"/>
      <c r="UFB46" s="31"/>
      <c r="UFC46" s="31"/>
      <c r="UFD46" s="31"/>
      <c r="UFE46" s="31"/>
      <c r="UFF46" s="31"/>
      <c r="UFG46" s="31"/>
      <c r="UFH46" s="31"/>
      <c r="UFI46" s="31"/>
      <c r="UFJ46" s="31"/>
      <c r="UFK46" s="31"/>
      <c r="UFL46" s="31"/>
      <c r="UFM46" s="31"/>
      <c r="UFN46" s="31"/>
      <c r="UFO46" s="31"/>
      <c r="UFP46" s="31"/>
      <c r="UFQ46" s="31"/>
      <c r="UFR46" s="31"/>
      <c r="UFS46" s="31"/>
      <c r="UFT46" s="31"/>
      <c r="UFU46" s="31"/>
      <c r="UFV46" s="31"/>
      <c r="UFW46" s="31"/>
      <c r="UFX46" s="31"/>
      <c r="UFY46" s="31"/>
      <c r="UFZ46" s="31"/>
      <c r="UGA46" s="31"/>
      <c r="UGB46" s="31"/>
      <c r="UGC46" s="31"/>
      <c r="UGD46" s="31"/>
      <c r="UGE46" s="31"/>
      <c r="UGF46" s="31"/>
      <c r="UGG46" s="31"/>
      <c r="UGH46" s="31"/>
      <c r="UGI46" s="31"/>
      <c r="UGJ46" s="31"/>
      <c r="UGK46" s="31"/>
      <c r="UGL46" s="31"/>
      <c r="UGM46" s="31"/>
      <c r="UGN46" s="31"/>
      <c r="UGO46" s="31"/>
      <c r="UGP46" s="31"/>
      <c r="UGQ46" s="31"/>
      <c r="UGR46" s="31"/>
      <c r="UGS46" s="31"/>
      <c r="UGT46" s="31"/>
      <c r="UGU46" s="31"/>
      <c r="UGV46" s="31"/>
      <c r="UGW46" s="31"/>
      <c r="UGX46" s="31"/>
      <c r="UGY46" s="31"/>
      <c r="UGZ46" s="31"/>
      <c r="UHA46" s="31"/>
      <c r="UHB46" s="31"/>
      <c r="UHC46" s="31"/>
      <c r="UHD46" s="31"/>
      <c r="UHE46" s="31"/>
      <c r="UHF46" s="31"/>
      <c r="UHG46" s="31"/>
      <c r="UHH46" s="31"/>
      <c r="UHI46" s="31"/>
      <c r="UHJ46" s="31"/>
      <c r="UHK46" s="31"/>
      <c r="UHL46" s="31"/>
      <c r="UHM46" s="31"/>
      <c r="UHN46" s="31"/>
      <c r="UHO46" s="31"/>
      <c r="UHP46" s="31"/>
      <c r="UHQ46" s="31"/>
      <c r="UHR46" s="31"/>
      <c r="UHS46" s="31"/>
      <c r="UHT46" s="31"/>
      <c r="UHU46" s="31"/>
      <c r="UHV46" s="31"/>
      <c r="UHW46" s="31"/>
      <c r="UHX46" s="31"/>
      <c r="UHY46" s="31"/>
      <c r="UHZ46" s="31"/>
      <c r="UIA46" s="31"/>
      <c r="UIB46" s="31"/>
      <c r="UIC46" s="31"/>
      <c r="UID46" s="31"/>
      <c r="UIE46" s="31"/>
      <c r="UIF46" s="31"/>
      <c r="UIG46" s="31"/>
      <c r="UIH46" s="31"/>
      <c r="UII46" s="31"/>
      <c r="UIJ46" s="31"/>
      <c r="UIK46" s="31"/>
      <c r="UIL46" s="31"/>
      <c r="UIM46" s="31"/>
      <c r="UIN46" s="31"/>
      <c r="UIO46" s="31"/>
      <c r="UIP46" s="31"/>
      <c r="UIQ46" s="31"/>
      <c r="UIR46" s="31"/>
      <c r="UIS46" s="31"/>
      <c r="UIT46" s="31"/>
      <c r="UIU46" s="31"/>
      <c r="UIV46" s="31"/>
      <c r="UIW46" s="31"/>
      <c r="UIX46" s="31"/>
      <c r="UIY46" s="31"/>
      <c r="UIZ46" s="31"/>
      <c r="UJA46" s="31"/>
      <c r="UJB46" s="31"/>
      <c r="UJC46" s="31"/>
      <c r="UJD46" s="31"/>
      <c r="UJE46" s="31"/>
      <c r="UJF46" s="31"/>
      <c r="UJG46" s="31"/>
      <c r="UJH46" s="31"/>
      <c r="UJI46" s="31"/>
      <c r="UJJ46" s="31"/>
      <c r="UJK46" s="31"/>
      <c r="UJL46" s="31"/>
      <c r="UJM46" s="31"/>
      <c r="UJN46" s="31"/>
      <c r="UJO46" s="31"/>
      <c r="UJP46" s="31"/>
      <c r="UJQ46" s="31"/>
      <c r="UJR46" s="31"/>
      <c r="UJS46" s="31"/>
      <c r="UJT46" s="31"/>
      <c r="UJU46" s="31"/>
      <c r="UJV46" s="31"/>
      <c r="UJW46" s="31"/>
      <c r="UJX46" s="31"/>
      <c r="UJY46" s="31"/>
      <c r="UJZ46" s="31"/>
      <c r="UKA46" s="31"/>
      <c r="UKB46" s="31"/>
      <c r="UKC46" s="31"/>
      <c r="UKD46" s="31"/>
      <c r="UKE46" s="31"/>
      <c r="UKF46" s="31"/>
      <c r="UKG46" s="31"/>
      <c r="UKH46" s="31"/>
      <c r="UKI46" s="31"/>
      <c r="UKJ46" s="31"/>
      <c r="UKK46" s="31"/>
      <c r="UKL46" s="31"/>
      <c r="UKM46" s="31"/>
      <c r="UKN46" s="31"/>
      <c r="UKO46" s="31"/>
      <c r="UKP46" s="31"/>
      <c r="UKQ46" s="31"/>
      <c r="UKR46" s="31"/>
      <c r="UKS46" s="31"/>
      <c r="UKT46" s="31"/>
      <c r="UKU46" s="31"/>
      <c r="UKV46" s="31"/>
      <c r="UKW46" s="31"/>
      <c r="UKX46" s="31"/>
      <c r="UKY46" s="31"/>
      <c r="UKZ46" s="31"/>
      <c r="ULA46" s="31"/>
      <c r="ULB46" s="31"/>
      <c r="ULC46" s="31"/>
      <c r="ULD46" s="31"/>
      <c r="ULE46" s="31"/>
      <c r="ULF46" s="31"/>
      <c r="ULG46" s="31"/>
      <c r="ULH46" s="31"/>
      <c r="ULI46" s="31"/>
      <c r="ULJ46" s="31"/>
      <c r="ULK46" s="31"/>
      <c r="ULL46" s="31"/>
      <c r="ULM46" s="31"/>
      <c r="ULN46" s="31"/>
      <c r="ULO46" s="31"/>
      <c r="ULP46" s="31"/>
      <c r="ULQ46" s="31"/>
      <c r="ULR46" s="31"/>
      <c r="ULS46" s="31"/>
      <c r="ULT46" s="31"/>
      <c r="ULU46" s="31"/>
      <c r="ULV46" s="31"/>
      <c r="ULW46" s="31"/>
      <c r="ULX46" s="31"/>
      <c r="ULY46" s="31"/>
      <c r="ULZ46" s="31"/>
      <c r="UMA46" s="31"/>
      <c r="UMB46" s="31"/>
      <c r="UMC46" s="31"/>
      <c r="UMD46" s="31"/>
      <c r="UME46" s="31"/>
      <c r="UMF46" s="31"/>
      <c r="UMG46" s="31"/>
      <c r="UMH46" s="31"/>
      <c r="UMI46" s="31"/>
      <c r="UMJ46" s="31"/>
      <c r="UMK46" s="31"/>
      <c r="UML46" s="31"/>
      <c r="UMM46" s="31"/>
      <c r="UMN46" s="31"/>
      <c r="UMO46" s="31"/>
      <c r="UMP46" s="31"/>
      <c r="UMQ46" s="31"/>
      <c r="UMR46" s="31"/>
      <c r="UMS46" s="31"/>
      <c r="UMT46" s="31"/>
      <c r="UMU46" s="31"/>
      <c r="UMV46" s="31"/>
      <c r="UMW46" s="31"/>
      <c r="UMX46" s="31"/>
      <c r="UMY46" s="31"/>
      <c r="UMZ46" s="31"/>
      <c r="UNA46" s="31"/>
      <c r="UNB46" s="31"/>
      <c r="UNC46" s="31"/>
      <c r="UND46" s="31"/>
      <c r="UNE46" s="31"/>
      <c r="UNF46" s="31"/>
      <c r="UNG46" s="31"/>
      <c r="UNH46" s="31"/>
      <c r="UNI46" s="31"/>
      <c r="UNJ46" s="31"/>
      <c r="UNK46" s="31"/>
      <c r="UNL46" s="31"/>
      <c r="UNM46" s="31"/>
      <c r="UNN46" s="31"/>
      <c r="UNO46" s="31"/>
      <c r="UNP46" s="31"/>
      <c r="UNQ46" s="31"/>
      <c r="UNR46" s="31"/>
      <c r="UNS46" s="31"/>
      <c r="UNT46" s="31"/>
      <c r="UNU46" s="31"/>
      <c r="UNV46" s="31"/>
      <c r="UNW46" s="31"/>
      <c r="UNX46" s="31"/>
      <c r="UNY46" s="31"/>
      <c r="UNZ46" s="31"/>
      <c r="UOA46" s="31"/>
      <c r="UOB46" s="31"/>
      <c r="UOC46" s="31"/>
      <c r="UOD46" s="31"/>
      <c r="UOE46" s="31"/>
      <c r="UOF46" s="31"/>
      <c r="UOG46" s="31"/>
      <c r="UOH46" s="31"/>
      <c r="UOI46" s="31"/>
      <c r="UOJ46" s="31"/>
      <c r="UOK46" s="31"/>
      <c r="UOL46" s="31"/>
      <c r="UOM46" s="31"/>
      <c r="UON46" s="31"/>
      <c r="UOO46" s="31"/>
      <c r="UOP46" s="31"/>
      <c r="UOQ46" s="31"/>
      <c r="UOR46" s="31"/>
      <c r="UOS46" s="31"/>
      <c r="UOT46" s="31"/>
      <c r="UOU46" s="31"/>
      <c r="UOV46" s="31"/>
      <c r="UOW46" s="31"/>
      <c r="UOX46" s="31"/>
      <c r="UOY46" s="31"/>
      <c r="UOZ46" s="31"/>
      <c r="UPA46" s="31"/>
      <c r="UPB46" s="31"/>
      <c r="UPC46" s="31"/>
      <c r="UPD46" s="31"/>
      <c r="UPE46" s="31"/>
      <c r="UPF46" s="31"/>
      <c r="UPG46" s="31"/>
      <c r="UPH46" s="31"/>
      <c r="UPI46" s="31"/>
      <c r="UPJ46" s="31"/>
      <c r="UPK46" s="31"/>
      <c r="UPL46" s="31"/>
      <c r="UPM46" s="31"/>
      <c r="UPN46" s="31"/>
      <c r="UPO46" s="31"/>
      <c r="UPP46" s="31"/>
      <c r="UPQ46" s="31"/>
      <c r="UPR46" s="31"/>
      <c r="UPS46" s="31"/>
      <c r="UPT46" s="31"/>
      <c r="UPU46" s="31"/>
      <c r="UPV46" s="31"/>
      <c r="UPW46" s="31"/>
      <c r="UPX46" s="31"/>
      <c r="UPY46" s="31"/>
      <c r="UPZ46" s="31"/>
      <c r="UQA46" s="31"/>
      <c r="UQB46" s="31"/>
      <c r="UQC46" s="31"/>
      <c r="UQD46" s="31"/>
      <c r="UQE46" s="31"/>
      <c r="UQF46" s="31"/>
      <c r="UQG46" s="31"/>
      <c r="UQH46" s="31"/>
      <c r="UQI46" s="31"/>
      <c r="UQJ46" s="31"/>
      <c r="UQK46" s="31"/>
      <c r="UQL46" s="31"/>
      <c r="UQM46" s="31"/>
      <c r="UQN46" s="31"/>
      <c r="UQO46" s="31"/>
      <c r="UQP46" s="31"/>
      <c r="UQQ46" s="31"/>
      <c r="UQR46" s="31"/>
      <c r="UQS46" s="31"/>
      <c r="UQT46" s="31"/>
      <c r="UQU46" s="31"/>
      <c r="UQV46" s="31"/>
      <c r="UQW46" s="31"/>
      <c r="UQX46" s="31"/>
      <c r="UQY46" s="31"/>
      <c r="UQZ46" s="31"/>
      <c r="URA46" s="31"/>
      <c r="URB46" s="31"/>
      <c r="URC46" s="31"/>
      <c r="URD46" s="31"/>
      <c r="URE46" s="31"/>
      <c r="URF46" s="31"/>
      <c r="URG46" s="31"/>
      <c r="URH46" s="31"/>
      <c r="URI46" s="31"/>
      <c r="URJ46" s="31"/>
      <c r="URK46" s="31"/>
      <c r="URL46" s="31"/>
      <c r="URM46" s="31"/>
      <c r="URN46" s="31"/>
      <c r="URO46" s="31"/>
      <c r="URP46" s="31"/>
      <c r="URQ46" s="31"/>
      <c r="URR46" s="31"/>
      <c r="URS46" s="31"/>
      <c r="URT46" s="31"/>
      <c r="URU46" s="31"/>
      <c r="URV46" s="31"/>
      <c r="URW46" s="31"/>
      <c r="URX46" s="31"/>
      <c r="URY46" s="31"/>
      <c r="URZ46" s="31"/>
      <c r="USA46" s="31"/>
      <c r="USB46" s="31"/>
      <c r="USC46" s="31"/>
      <c r="USD46" s="31"/>
      <c r="USE46" s="31"/>
      <c r="USF46" s="31"/>
      <c r="USG46" s="31"/>
      <c r="USH46" s="31"/>
      <c r="USI46" s="31"/>
      <c r="USJ46" s="31"/>
      <c r="USK46" s="31"/>
      <c r="USL46" s="31"/>
      <c r="USM46" s="31"/>
      <c r="USN46" s="31"/>
      <c r="USO46" s="31"/>
      <c r="USP46" s="31"/>
      <c r="USQ46" s="31"/>
      <c r="USR46" s="31"/>
      <c r="USS46" s="31"/>
      <c r="UST46" s="31"/>
      <c r="USU46" s="31"/>
      <c r="USV46" s="31"/>
      <c r="USW46" s="31"/>
      <c r="USX46" s="31"/>
      <c r="USY46" s="31"/>
      <c r="USZ46" s="31"/>
      <c r="UTA46" s="31"/>
      <c r="UTB46" s="31"/>
      <c r="UTC46" s="31"/>
      <c r="UTD46" s="31"/>
      <c r="UTE46" s="31"/>
      <c r="UTF46" s="31"/>
      <c r="UTG46" s="31"/>
      <c r="UTH46" s="31"/>
      <c r="UTI46" s="31"/>
      <c r="UTJ46" s="31"/>
      <c r="UTK46" s="31"/>
      <c r="UTL46" s="31"/>
      <c r="UTM46" s="31"/>
      <c r="UTN46" s="31"/>
      <c r="UTO46" s="31"/>
      <c r="UTP46" s="31"/>
      <c r="UTQ46" s="31"/>
      <c r="UTR46" s="31"/>
      <c r="UTS46" s="31"/>
      <c r="UTT46" s="31"/>
      <c r="UTU46" s="31"/>
      <c r="UTV46" s="31"/>
      <c r="UTW46" s="31"/>
      <c r="UTX46" s="31"/>
      <c r="UTY46" s="31"/>
      <c r="UTZ46" s="31"/>
      <c r="UUA46" s="31"/>
      <c r="UUB46" s="31"/>
      <c r="UUC46" s="31"/>
      <c r="UUD46" s="31"/>
      <c r="UUE46" s="31"/>
      <c r="UUF46" s="31"/>
      <c r="UUG46" s="31"/>
      <c r="UUH46" s="31"/>
      <c r="UUI46" s="31"/>
      <c r="UUJ46" s="31"/>
      <c r="UUK46" s="31"/>
      <c r="UUL46" s="31"/>
      <c r="UUM46" s="31"/>
      <c r="UUN46" s="31"/>
      <c r="UUO46" s="31"/>
      <c r="UUP46" s="31"/>
      <c r="UUQ46" s="31"/>
      <c r="UUR46" s="31"/>
      <c r="UUS46" s="31"/>
      <c r="UUT46" s="31"/>
      <c r="UUU46" s="31"/>
      <c r="UUV46" s="31"/>
      <c r="UUW46" s="31"/>
      <c r="UUX46" s="31"/>
      <c r="UUY46" s="31"/>
      <c r="UUZ46" s="31"/>
      <c r="UVA46" s="31"/>
      <c r="UVB46" s="31"/>
      <c r="UVC46" s="31"/>
      <c r="UVD46" s="31"/>
      <c r="UVE46" s="31"/>
      <c r="UVF46" s="31"/>
      <c r="UVG46" s="31"/>
      <c r="UVH46" s="31"/>
      <c r="UVI46" s="31"/>
      <c r="UVJ46" s="31"/>
      <c r="UVK46" s="31"/>
      <c r="UVL46" s="31"/>
      <c r="UVM46" s="31"/>
      <c r="UVN46" s="31"/>
      <c r="UVO46" s="31"/>
      <c r="UVP46" s="31"/>
      <c r="UVQ46" s="31"/>
      <c r="UVR46" s="31"/>
      <c r="UVS46" s="31"/>
      <c r="UVT46" s="31"/>
      <c r="UVU46" s="31"/>
      <c r="UVV46" s="31"/>
      <c r="UVW46" s="31"/>
      <c r="UVX46" s="31"/>
      <c r="UVY46" s="31"/>
      <c r="UVZ46" s="31"/>
      <c r="UWA46" s="31"/>
      <c r="UWB46" s="31"/>
      <c r="UWC46" s="31"/>
      <c r="UWD46" s="31"/>
      <c r="UWE46" s="31"/>
      <c r="UWF46" s="31"/>
      <c r="UWG46" s="31"/>
      <c r="UWH46" s="31"/>
      <c r="UWI46" s="31"/>
      <c r="UWJ46" s="31"/>
      <c r="UWK46" s="31"/>
      <c r="UWL46" s="31"/>
      <c r="UWM46" s="31"/>
      <c r="UWN46" s="31"/>
      <c r="UWO46" s="31"/>
      <c r="UWP46" s="31"/>
      <c r="UWQ46" s="31"/>
      <c r="UWR46" s="31"/>
      <c r="UWS46" s="31"/>
      <c r="UWT46" s="31"/>
      <c r="UWU46" s="31"/>
      <c r="UWV46" s="31"/>
      <c r="UWW46" s="31"/>
      <c r="UWX46" s="31"/>
      <c r="UWY46" s="31"/>
      <c r="UWZ46" s="31"/>
      <c r="UXA46" s="31"/>
      <c r="UXB46" s="31"/>
      <c r="UXC46" s="31"/>
      <c r="UXD46" s="31"/>
      <c r="UXE46" s="31"/>
      <c r="UXF46" s="31"/>
      <c r="UXG46" s="31"/>
      <c r="UXH46" s="31"/>
      <c r="UXI46" s="31"/>
      <c r="UXJ46" s="31"/>
      <c r="UXK46" s="31"/>
      <c r="UXL46" s="31"/>
      <c r="UXM46" s="31"/>
      <c r="UXN46" s="31"/>
      <c r="UXO46" s="31"/>
      <c r="UXP46" s="31"/>
      <c r="UXQ46" s="31"/>
      <c r="UXR46" s="31"/>
      <c r="UXS46" s="31"/>
      <c r="UXT46" s="31"/>
      <c r="UXU46" s="31"/>
      <c r="UXV46" s="31"/>
      <c r="UXW46" s="31"/>
      <c r="UXX46" s="31"/>
      <c r="UXY46" s="31"/>
      <c r="UXZ46" s="31"/>
      <c r="UYA46" s="31"/>
      <c r="UYB46" s="31"/>
      <c r="UYC46" s="31"/>
      <c r="UYD46" s="31"/>
      <c r="UYE46" s="31"/>
      <c r="UYF46" s="31"/>
      <c r="UYG46" s="31"/>
      <c r="UYH46" s="31"/>
      <c r="UYI46" s="31"/>
      <c r="UYJ46" s="31"/>
      <c r="UYK46" s="31"/>
      <c r="UYL46" s="31"/>
      <c r="UYM46" s="31"/>
      <c r="UYN46" s="31"/>
      <c r="UYO46" s="31"/>
      <c r="UYP46" s="31"/>
      <c r="UYQ46" s="31"/>
      <c r="UYR46" s="31"/>
      <c r="UYS46" s="31"/>
      <c r="UYT46" s="31"/>
      <c r="UYU46" s="31"/>
      <c r="UYV46" s="31"/>
      <c r="UYW46" s="31"/>
      <c r="UYX46" s="31"/>
      <c r="UYY46" s="31"/>
      <c r="UYZ46" s="31"/>
      <c r="UZA46" s="31"/>
      <c r="UZB46" s="31"/>
      <c r="UZC46" s="31"/>
      <c r="UZD46" s="31"/>
      <c r="UZE46" s="31"/>
      <c r="UZF46" s="31"/>
      <c r="UZG46" s="31"/>
      <c r="UZH46" s="31"/>
      <c r="UZI46" s="31"/>
      <c r="UZJ46" s="31"/>
      <c r="UZK46" s="31"/>
      <c r="UZL46" s="31"/>
      <c r="UZM46" s="31"/>
      <c r="UZN46" s="31"/>
      <c r="UZO46" s="31"/>
      <c r="UZP46" s="31"/>
      <c r="UZQ46" s="31"/>
      <c r="UZR46" s="31"/>
      <c r="UZS46" s="31"/>
      <c r="UZT46" s="31"/>
      <c r="UZU46" s="31"/>
      <c r="UZV46" s="31"/>
      <c r="UZW46" s="31"/>
      <c r="UZX46" s="31"/>
      <c r="UZY46" s="31"/>
      <c r="UZZ46" s="31"/>
      <c r="VAA46" s="31"/>
      <c r="VAB46" s="31"/>
      <c r="VAC46" s="31"/>
      <c r="VAD46" s="31"/>
      <c r="VAE46" s="31"/>
      <c r="VAF46" s="31"/>
      <c r="VAG46" s="31"/>
      <c r="VAH46" s="31"/>
      <c r="VAI46" s="31"/>
      <c r="VAJ46" s="31"/>
      <c r="VAK46" s="31"/>
      <c r="VAL46" s="31"/>
      <c r="VAM46" s="31"/>
      <c r="VAN46" s="31"/>
      <c r="VAO46" s="31"/>
      <c r="VAP46" s="31"/>
      <c r="VAQ46" s="31"/>
      <c r="VAR46" s="31"/>
      <c r="VAS46" s="31"/>
      <c r="VAT46" s="31"/>
      <c r="VAU46" s="31"/>
      <c r="VAV46" s="31"/>
      <c r="VAW46" s="31"/>
      <c r="VAX46" s="31"/>
      <c r="VAY46" s="31"/>
      <c r="VAZ46" s="31"/>
      <c r="VBA46" s="31"/>
      <c r="VBB46" s="31"/>
      <c r="VBC46" s="31"/>
      <c r="VBD46" s="31"/>
      <c r="VBE46" s="31"/>
      <c r="VBF46" s="31"/>
      <c r="VBG46" s="31"/>
      <c r="VBH46" s="31"/>
      <c r="VBI46" s="31"/>
      <c r="VBJ46" s="31"/>
      <c r="VBK46" s="31"/>
      <c r="VBL46" s="31"/>
      <c r="VBM46" s="31"/>
      <c r="VBN46" s="31"/>
      <c r="VBO46" s="31"/>
      <c r="VBP46" s="31"/>
      <c r="VBQ46" s="31"/>
      <c r="VBR46" s="31"/>
      <c r="VBS46" s="31"/>
      <c r="VBT46" s="31"/>
      <c r="VBU46" s="31"/>
      <c r="VBV46" s="31"/>
      <c r="VBW46" s="31"/>
      <c r="VBX46" s="31"/>
      <c r="VBY46" s="31"/>
      <c r="VBZ46" s="31"/>
      <c r="VCA46" s="31"/>
      <c r="VCB46" s="31"/>
      <c r="VCC46" s="31"/>
      <c r="VCD46" s="31"/>
      <c r="VCE46" s="31"/>
      <c r="VCF46" s="31"/>
      <c r="VCG46" s="31"/>
      <c r="VCH46" s="31"/>
      <c r="VCI46" s="31"/>
      <c r="VCJ46" s="31"/>
      <c r="VCK46" s="31"/>
      <c r="VCL46" s="31"/>
      <c r="VCM46" s="31"/>
      <c r="VCN46" s="31"/>
      <c r="VCO46" s="31"/>
      <c r="VCP46" s="31"/>
      <c r="VCQ46" s="31"/>
      <c r="VCR46" s="31"/>
      <c r="VCS46" s="31"/>
      <c r="VCT46" s="31"/>
      <c r="VCU46" s="31"/>
      <c r="VCV46" s="31"/>
      <c r="VCW46" s="31"/>
      <c r="VCX46" s="31"/>
      <c r="VCY46" s="31"/>
      <c r="VCZ46" s="31"/>
      <c r="VDA46" s="31"/>
      <c r="VDB46" s="31"/>
      <c r="VDC46" s="31"/>
      <c r="VDD46" s="31"/>
      <c r="VDE46" s="31"/>
      <c r="VDF46" s="31"/>
      <c r="VDG46" s="31"/>
      <c r="VDH46" s="31"/>
      <c r="VDI46" s="31"/>
      <c r="VDJ46" s="31"/>
      <c r="VDK46" s="31"/>
      <c r="VDL46" s="31"/>
      <c r="VDM46" s="31"/>
      <c r="VDN46" s="31"/>
      <c r="VDO46" s="31"/>
      <c r="VDP46" s="31"/>
      <c r="VDQ46" s="31"/>
      <c r="VDR46" s="31"/>
      <c r="VDS46" s="31"/>
      <c r="VDT46" s="31"/>
      <c r="VDU46" s="31"/>
      <c r="VDV46" s="31"/>
      <c r="VDW46" s="31"/>
      <c r="VDX46" s="31"/>
      <c r="VDY46" s="31"/>
      <c r="VDZ46" s="31"/>
      <c r="VEA46" s="31"/>
      <c r="VEB46" s="31"/>
      <c r="VEC46" s="31"/>
      <c r="VED46" s="31"/>
      <c r="VEE46" s="31"/>
      <c r="VEF46" s="31"/>
      <c r="VEG46" s="31"/>
      <c r="VEH46" s="31"/>
      <c r="VEI46" s="31"/>
      <c r="VEJ46" s="31"/>
      <c r="VEK46" s="31"/>
      <c r="VEL46" s="31"/>
      <c r="VEM46" s="31"/>
      <c r="VEN46" s="31"/>
      <c r="VEO46" s="31"/>
      <c r="VEP46" s="31"/>
      <c r="VEQ46" s="31"/>
      <c r="VER46" s="31"/>
      <c r="VES46" s="31"/>
      <c r="VET46" s="31"/>
      <c r="VEU46" s="31"/>
      <c r="VEV46" s="31"/>
      <c r="VEW46" s="31"/>
      <c r="VEX46" s="31"/>
      <c r="VEY46" s="31"/>
      <c r="VEZ46" s="31"/>
      <c r="VFA46" s="31"/>
      <c r="VFB46" s="31"/>
      <c r="VFC46" s="31"/>
      <c r="VFD46" s="31"/>
      <c r="VFE46" s="31"/>
      <c r="VFF46" s="31"/>
      <c r="VFG46" s="31"/>
      <c r="VFH46" s="31"/>
      <c r="VFI46" s="31"/>
      <c r="VFJ46" s="31"/>
      <c r="VFK46" s="31"/>
      <c r="VFL46" s="31"/>
      <c r="VFM46" s="31"/>
      <c r="VFN46" s="31"/>
      <c r="VFO46" s="31"/>
      <c r="VFP46" s="31"/>
      <c r="VFQ46" s="31"/>
      <c r="VFR46" s="31"/>
      <c r="VFS46" s="31"/>
      <c r="VFT46" s="31"/>
      <c r="VFU46" s="31"/>
      <c r="VFV46" s="31"/>
      <c r="VFW46" s="31"/>
      <c r="VFX46" s="31"/>
      <c r="VFY46" s="31"/>
      <c r="VFZ46" s="31"/>
      <c r="VGA46" s="31"/>
      <c r="VGB46" s="31"/>
      <c r="VGC46" s="31"/>
      <c r="VGD46" s="31"/>
      <c r="VGE46" s="31"/>
      <c r="VGF46" s="31"/>
      <c r="VGG46" s="31"/>
      <c r="VGH46" s="31"/>
      <c r="VGI46" s="31"/>
      <c r="VGJ46" s="31"/>
      <c r="VGK46" s="31"/>
      <c r="VGL46" s="31"/>
      <c r="VGM46" s="31"/>
      <c r="VGN46" s="31"/>
      <c r="VGO46" s="31"/>
      <c r="VGP46" s="31"/>
      <c r="VGQ46" s="31"/>
      <c r="VGR46" s="31"/>
      <c r="VGS46" s="31"/>
      <c r="VGT46" s="31"/>
      <c r="VGU46" s="31"/>
      <c r="VGV46" s="31"/>
      <c r="VGW46" s="31"/>
      <c r="VGX46" s="31"/>
      <c r="VGY46" s="31"/>
      <c r="VGZ46" s="31"/>
      <c r="VHA46" s="31"/>
      <c r="VHB46" s="31"/>
      <c r="VHC46" s="31"/>
      <c r="VHD46" s="31"/>
      <c r="VHE46" s="31"/>
      <c r="VHF46" s="31"/>
      <c r="VHG46" s="31"/>
      <c r="VHH46" s="31"/>
      <c r="VHI46" s="31"/>
      <c r="VHJ46" s="31"/>
      <c r="VHK46" s="31"/>
      <c r="VHL46" s="31"/>
      <c r="VHM46" s="31"/>
      <c r="VHN46" s="31"/>
      <c r="VHO46" s="31"/>
      <c r="VHP46" s="31"/>
      <c r="VHQ46" s="31"/>
      <c r="VHR46" s="31"/>
      <c r="VHS46" s="31"/>
      <c r="VHT46" s="31"/>
      <c r="VHU46" s="31"/>
      <c r="VHV46" s="31"/>
      <c r="VHW46" s="31"/>
      <c r="VHX46" s="31"/>
      <c r="VHY46" s="31"/>
      <c r="VHZ46" s="31"/>
      <c r="VIA46" s="31"/>
      <c r="VIB46" s="31"/>
      <c r="VIC46" s="31"/>
      <c r="VID46" s="31"/>
      <c r="VIE46" s="31"/>
      <c r="VIF46" s="31"/>
      <c r="VIG46" s="31"/>
      <c r="VIH46" s="31"/>
      <c r="VII46" s="31"/>
      <c r="VIJ46" s="31"/>
      <c r="VIK46" s="31"/>
      <c r="VIL46" s="31"/>
      <c r="VIM46" s="31"/>
      <c r="VIN46" s="31"/>
      <c r="VIO46" s="31"/>
      <c r="VIP46" s="31"/>
      <c r="VIQ46" s="31"/>
      <c r="VIR46" s="31"/>
      <c r="VIS46" s="31"/>
      <c r="VIT46" s="31"/>
      <c r="VIU46" s="31"/>
      <c r="VIV46" s="31"/>
      <c r="VIW46" s="31"/>
      <c r="VIX46" s="31"/>
      <c r="VIY46" s="31"/>
      <c r="VIZ46" s="31"/>
      <c r="VJA46" s="31"/>
      <c r="VJB46" s="31"/>
      <c r="VJC46" s="31"/>
      <c r="VJD46" s="31"/>
      <c r="VJE46" s="31"/>
      <c r="VJF46" s="31"/>
      <c r="VJG46" s="31"/>
      <c r="VJH46" s="31"/>
      <c r="VJI46" s="31"/>
      <c r="VJJ46" s="31"/>
      <c r="VJK46" s="31"/>
      <c r="VJL46" s="31"/>
      <c r="VJM46" s="31"/>
      <c r="VJN46" s="31"/>
      <c r="VJO46" s="31"/>
      <c r="VJP46" s="31"/>
      <c r="VJQ46" s="31"/>
      <c r="VJR46" s="31"/>
      <c r="VJS46" s="31"/>
      <c r="VJT46" s="31"/>
      <c r="VJU46" s="31"/>
      <c r="VJV46" s="31"/>
      <c r="VJW46" s="31"/>
      <c r="VJX46" s="31"/>
      <c r="VJY46" s="31"/>
      <c r="VJZ46" s="31"/>
      <c r="VKA46" s="31"/>
      <c r="VKB46" s="31"/>
      <c r="VKC46" s="31"/>
      <c r="VKD46" s="31"/>
      <c r="VKE46" s="31"/>
      <c r="VKF46" s="31"/>
      <c r="VKG46" s="31"/>
      <c r="VKH46" s="31"/>
      <c r="VKI46" s="31"/>
      <c r="VKJ46" s="31"/>
      <c r="VKK46" s="31"/>
      <c r="VKL46" s="31"/>
      <c r="VKM46" s="31"/>
      <c r="VKN46" s="31"/>
      <c r="VKO46" s="31"/>
      <c r="VKP46" s="31"/>
      <c r="VKQ46" s="31"/>
      <c r="VKR46" s="31"/>
      <c r="VKS46" s="31"/>
      <c r="VKT46" s="31"/>
      <c r="VKU46" s="31"/>
      <c r="VKV46" s="31"/>
      <c r="VKW46" s="31"/>
      <c r="VKX46" s="31"/>
      <c r="VKY46" s="31"/>
      <c r="VKZ46" s="31"/>
      <c r="VLA46" s="31"/>
      <c r="VLB46" s="31"/>
      <c r="VLC46" s="31"/>
      <c r="VLD46" s="31"/>
      <c r="VLE46" s="31"/>
      <c r="VLF46" s="31"/>
      <c r="VLG46" s="31"/>
      <c r="VLH46" s="31"/>
      <c r="VLI46" s="31"/>
      <c r="VLJ46" s="31"/>
      <c r="VLK46" s="31"/>
      <c r="VLL46" s="31"/>
      <c r="VLM46" s="31"/>
      <c r="VLN46" s="31"/>
      <c r="VLO46" s="31"/>
      <c r="VLP46" s="31"/>
      <c r="VLQ46" s="31"/>
      <c r="VLR46" s="31"/>
      <c r="VLS46" s="31"/>
      <c r="VLT46" s="31"/>
      <c r="VLU46" s="31"/>
      <c r="VLV46" s="31"/>
      <c r="VLW46" s="31"/>
      <c r="VLX46" s="31"/>
      <c r="VLY46" s="31"/>
      <c r="VLZ46" s="31"/>
      <c r="VMA46" s="31"/>
      <c r="VMB46" s="31"/>
      <c r="VMC46" s="31"/>
      <c r="VMD46" s="31"/>
      <c r="VME46" s="31"/>
      <c r="VMF46" s="31"/>
      <c r="VMG46" s="31"/>
      <c r="VMH46" s="31"/>
      <c r="VMI46" s="31"/>
      <c r="VMJ46" s="31"/>
      <c r="VMK46" s="31"/>
      <c r="VML46" s="31"/>
      <c r="VMM46" s="31"/>
      <c r="VMN46" s="31"/>
      <c r="VMO46" s="31"/>
      <c r="VMP46" s="31"/>
      <c r="VMQ46" s="31"/>
      <c r="VMR46" s="31"/>
      <c r="VMS46" s="31"/>
      <c r="VMT46" s="31"/>
      <c r="VMU46" s="31"/>
      <c r="VMV46" s="31"/>
      <c r="VMW46" s="31"/>
      <c r="VMX46" s="31"/>
      <c r="VMY46" s="31"/>
      <c r="VMZ46" s="31"/>
      <c r="VNA46" s="31"/>
      <c r="VNB46" s="31"/>
      <c r="VNC46" s="31"/>
      <c r="VND46" s="31"/>
      <c r="VNE46" s="31"/>
      <c r="VNF46" s="31"/>
      <c r="VNG46" s="31"/>
      <c r="VNH46" s="31"/>
      <c r="VNI46" s="31"/>
      <c r="VNJ46" s="31"/>
      <c r="VNK46" s="31"/>
      <c r="VNL46" s="31"/>
      <c r="VNM46" s="31"/>
      <c r="VNN46" s="31"/>
      <c r="VNO46" s="31"/>
      <c r="VNP46" s="31"/>
      <c r="VNQ46" s="31"/>
      <c r="VNR46" s="31"/>
      <c r="VNS46" s="31"/>
      <c r="VNT46" s="31"/>
      <c r="VNU46" s="31"/>
      <c r="VNV46" s="31"/>
      <c r="VNW46" s="31"/>
      <c r="VNX46" s="31"/>
      <c r="VNY46" s="31"/>
      <c r="VNZ46" s="31"/>
      <c r="VOA46" s="31"/>
      <c r="VOB46" s="31"/>
      <c r="VOC46" s="31"/>
      <c r="VOD46" s="31"/>
      <c r="VOE46" s="31"/>
      <c r="VOF46" s="31"/>
      <c r="VOG46" s="31"/>
      <c r="VOH46" s="31"/>
      <c r="VOI46" s="31"/>
      <c r="VOJ46" s="31"/>
      <c r="VOK46" s="31"/>
      <c r="VOL46" s="31"/>
      <c r="VOM46" s="31"/>
      <c r="VON46" s="31"/>
      <c r="VOO46" s="31"/>
      <c r="VOP46" s="31"/>
      <c r="VOQ46" s="31"/>
      <c r="VOR46" s="31"/>
      <c r="VOS46" s="31"/>
      <c r="VOT46" s="31"/>
      <c r="VOU46" s="31"/>
      <c r="VOV46" s="31"/>
      <c r="VOW46" s="31"/>
      <c r="VOX46" s="31"/>
      <c r="VOY46" s="31"/>
      <c r="VOZ46" s="31"/>
      <c r="VPA46" s="31"/>
      <c r="VPB46" s="31"/>
      <c r="VPC46" s="31"/>
      <c r="VPD46" s="31"/>
      <c r="VPE46" s="31"/>
      <c r="VPF46" s="31"/>
      <c r="VPG46" s="31"/>
      <c r="VPH46" s="31"/>
      <c r="VPI46" s="31"/>
      <c r="VPJ46" s="31"/>
      <c r="VPK46" s="31"/>
      <c r="VPL46" s="31"/>
      <c r="VPM46" s="31"/>
      <c r="VPN46" s="31"/>
      <c r="VPO46" s="31"/>
      <c r="VPP46" s="31"/>
      <c r="VPQ46" s="31"/>
      <c r="VPR46" s="31"/>
      <c r="VPS46" s="31"/>
      <c r="VPT46" s="31"/>
      <c r="VPU46" s="31"/>
      <c r="VPV46" s="31"/>
      <c r="VPW46" s="31"/>
      <c r="VPX46" s="31"/>
      <c r="VPY46" s="31"/>
      <c r="VPZ46" s="31"/>
      <c r="VQA46" s="31"/>
      <c r="VQB46" s="31"/>
      <c r="VQC46" s="31"/>
      <c r="VQD46" s="31"/>
      <c r="VQE46" s="31"/>
      <c r="VQF46" s="31"/>
      <c r="VQG46" s="31"/>
      <c r="VQH46" s="31"/>
      <c r="VQI46" s="31"/>
      <c r="VQJ46" s="31"/>
      <c r="VQK46" s="31"/>
      <c r="VQL46" s="31"/>
      <c r="VQM46" s="31"/>
      <c r="VQN46" s="31"/>
      <c r="VQO46" s="31"/>
      <c r="VQP46" s="31"/>
      <c r="VQQ46" s="31"/>
      <c r="VQR46" s="31"/>
      <c r="VQS46" s="31"/>
      <c r="VQT46" s="31"/>
      <c r="VQU46" s="31"/>
      <c r="VQV46" s="31"/>
      <c r="VQW46" s="31"/>
      <c r="VQX46" s="31"/>
      <c r="VQY46" s="31"/>
      <c r="VQZ46" s="31"/>
      <c r="VRA46" s="31"/>
      <c r="VRB46" s="31"/>
      <c r="VRC46" s="31"/>
      <c r="VRD46" s="31"/>
      <c r="VRE46" s="31"/>
      <c r="VRF46" s="31"/>
      <c r="VRG46" s="31"/>
      <c r="VRH46" s="31"/>
      <c r="VRI46" s="31"/>
      <c r="VRJ46" s="31"/>
      <c r="VRK46" s="31"/>
      <c r="VRL46" s="31"/>
      <c r="VRM46" s="31"/>
      <c r="VRN46" s="31"/>
      <c r="VRO46" s="31"/>
      <c r="VRP46" s="31"/>
      <c r="VRQ46" s="31"/>
      <c r="VRR46" s="31"/>
      <c r="VRS46" s="31"/>
      <c r="VRT46" s="31"/>
      <c r="VRU46" s="31"/>
      <c r="VRV46" s="31"/>
      <c r="VRW46" s="31"/>
      <c r="VRX46" s="31"/>
      <c r="VRY46" s="31"/>
      <c r="VRZ46" s="31"/>
      <c r="VSA46" s="31"/>
      <c r="VSB46" s="31"/>
      <c r="VSC46" s="31"/>
      <c r="VSD46" s="31"/>
      <c r="VSE46" s="31"/>
      <c r="VSF46" s="31"/>
      <c r="VSG46" s="31"/>
      <c r="VSH46" s="31"/>
      <c r="VSI46" s="31"/>
      <c r="VSJ46" s="31"/>
      <c r="VSK46" s="31"/>
      <c r="VSL46" s="31"/>
      <c r="VSM46" s="31"/>
      <c r="VSN46" s="31"/>
      <c r="VSO46" s="31"/>
      <c r="VSP46" s="31"/>
      <c r="VSQ46" s="31"/>
      <c r="VSR46" s="31"/>
      <c r="VSS46" s="31"/>
      <c r="VST46" s="31"/>
      <c r="VSU46" s="31"/>
      <c r="VSV46" s="31"/>
      <c r="VSW46" s="31"/>
      <c r="VSX46" s="31"/>
      <c r="VSY46" s="31"/>
      <c r="VSZ46" s="31"/>
      <c r="VTA46" s="31"/>
      <c r="VTB46" s="31"/>
      <c r="VTC46" s="31"/>
      <c r="VTD46" s="31"/>
      <c r="VTE46" s="31"/>
      <c r="VTF46" s="31"/>
      <c r="VTG46" s="31"/>
      <c r="VTH46" s="31"/>
      <c r="VTI46" s="31"/>
      <c r="VTJ46" s="31"/>
      <c r="VTK46" s="31"/>
      <c r="VTL46" s="31"/>
      <c r="VTM46" s="31"/>
      <c r="VTN46" s="31"/>
      <c r="VTO46" s="31"/>
      <c r="VTP46" s="31"/>
      <c r="VTQ46" s="31"/>
      <c r="VTR46" s="31"/>
      <c r="VTS46" s="31"/>
      <c r="VTT46" s="31"/>
      <c r="VTU46" s="31"/>
      <c r="VTV46" s="31"/>
      <c r="VTW46" s="31"/>
      <c r="VTX46" s="31"/>
      <c r="VTY46" s="31"/>
      <c r="VTZ46" s="31"/>
      <c r="VUA46" s="31"/>
      <c r="VUB46" s="31"/>
      <c r="VUC46" s="31"/>
      <c r="VUD46" s="31"/>
      <c r="VUE46" s="31"/>
      <c r="VUF46" s="31"/>
      <c r="VUG46" s="31"/>
      <c r="VUH46" s="31"/>
      <c r="VUI46" s="31"/>
      <c r="VUJ46" s="31"/>
      <c r="VUK46" s="31"/>
      <c r="VUL46" s="31"/>
      <c r="VUM46" s="31"/>
      <c r="VUN46" s="31"/>
      <c r="VUO46" s="31"/>
      <c r="VUP46" s="31"/>
      <c r="VUQ46" s="31"/>
      <c r="VUR46" s="31"/>
      <c r="VUS46" s="31"/>
      <c r="VUT46" s="31"/>
      <c r="VUU46" s="31"/>
      <c r="VUV46" s="31"/>
      <c r="VUW46" s="31"/>
      <c r="VUX46" s="31"/>
      <c r="VUY46" s="31"/>
      <c r="VUZ46" s="31"/>
      <c r="VVA46" s="31"/>
      <c r="VVB46" s="31"/>
      <c r="VVC46" s="31"/>
      <c r="VVD46" s="31"/>
      <c r="VVE46" s="31"/>
      <c r="VVF46" s="31"/>
      <c r="VVG46" s="31"/>
      <c r="VVH46" s="31"/>
      <c r="VVI46" s="31"/>
      <c r="VVJ46" s="31"/>
      <c r="VVK46" s="31"/>
      <c r="VVL46" s="31"/>
      <c r="VVM46" s="31"/>
      <c r="VVN46" s="31"/>
      <c r="VVO46" s="31"/>
      <c r="VVP46" s="31"/>
      <c r="VVQ46" s="31"/>
      <c r="VVR46" s="31"/>
      <c r="VVS46" s="31"/>
      <c r="VVT46" s="31"/>
      <c r="VVU46" s="31"/>
      <c r="VVV46" s="31"/>
      <c r="VVW46" s="31"/>
      <c r="VVX46" s="31"/>
      <c r="VVY46" s="31"/>
      <c r="VVZ46" s="31"/>
      <c r="VWA46" s="31"/>
      <c r="VWB46" s="31"/>
      <c r="VWC46" s="31"/>
      <c r="VWD46" s="31"/>
      <c r="VWE46" s="31"/>
      <c r="VWF46" s="31"/>
      <c r="VWG46" s="31"/>
      <c r="VWH46" s="31"/>
      <c r="VWI46" s="31"/>
      <c r="VWJ46" s="31"/>
      <c r="VWK46" s="31"/>
      <c r="VWL46" s="31"/>
      <c r="VWM46" s="31"/>
      <c r="VWN46" s="31"/>
      <c r="VWO46" s="31"/>
      <c r="VWP46" s="31"/>
      <c r="VWQ46" s="31"/>
      <c r="VWR46" s="31"/>
      <c r="VWS46" s="31"/>
      <c r="VWT46" s="31"/>
      <c r="VWU46" s="31"/>
      <c r="VWV46" s="31"/>
      <c r="VWW46" s="31"/>
      <c r="VWX46" s="31"/>
      <c r="VWY46" s="31"/>
      <c r="VWZ46" s="31"/>
      <c r="VXA46" s="31"/>
      <c r="VXB46" s="31"/>
      <c r="VXC46" s="31"/>
      <c r="VXD46" s="31"/>
      <c r="VXE46" s="31"/>
      <c r="VXF46" s="31"/>
      <c r="VXG46" s="31"/>
      <c r="VXH46" s="31"/>
      <c r="VXI46" s="31"/>
      <c r="VXJ46" s="31"/>
      <c r="VXK46" s="31"/>
      <c r="VXL46" s="31"/>
      <c r="VXM46" s="31"/>
      <c r="VXN46" s="31"/>
      <c r="VXO46" s="31"/>
      <c r="VXP46" s="31"/>
      <c r="VXQ46" s="31"/>
      <c r="VXR46" s="31"/>
      <c r="VXS46" s="31"/>
      <c r="VXT46" s="31"/>
      <c r="VXU46" s="31"/>
      <c r="VXV46" s="31"/>
      <c r="VXW46" s="31"/>
      <c r="VXX46" s="31"/>
      <c r="VXY46" s="31"/>
      <c r="VXZ46" s="31"/>
      <c r="VYA46" s="31"/>
      <c r="VYB46" s="31"/>
      <c r="VYC46" s="31"/>
      <c r="VYD46" s="31"/>
      <c r="VYE46" s="31"/>
      <c r="VYF46" s="31"/>
      <c r="VYG46" s="31"/>
      <c r="VYH46" s="31"/>
      <c r="VYI46" s="31"/>
      <c r="VYJ46" s="31"/>
      <c r="VYK46" s="31"/>
      <c r="VYL46" s="31"/>
      <c r="VYM46" s="31"/>
      <c r="VYN46" s="31"/>
      <c r="VYO46" s="31"/>
      <c r="VYP46" s="31"/>
      <c r="VYQ46" s="31"/>
      <c r="VYR46" s="31"/>
      <c r="VYS46" s="31"/>
      <c r="VYT46" s="31"/>
      <c r="VYU46" s="31"/>
      <c r="VYV46" s="31"/>
      <c r="VYW46" s="31"/>
      <c r="VYX46" s="31"/>
      <c r="VYY46" s="31"/>
      <c r="VYZ46" s="31"/>
      <c r="VZA46" s="31"/>
      <c r="VZB46" s="31"/>
      <c r="VZC46" s="31"/>
      <c r="VZD46" s="31"/>
      <c r="VZE46" s="31"/>
      <c r="VZF46" s="31"/>
      <c r="VZG46" s="31"/>
      <c r="VZH46" s="31"/>
      <c r="VZI46" s="31"/>
      <c r="VZJ46" s="31"/>
      <c r="VZK46" s="31"/>
      <c r="VZL46" s="31"/>
      <c r="VZM46" s="31"/>
      <c r="VZN46" s="31"/>
      <c r="VZO46" s="31"/>
      <c r="VZP46" s="31"/>
      <c r="VZQ46" s="31"/>
      <c r="VZR46" s="31"/>
      <c r="VZS46" s="31"/>
      <c r="VZT46" s="31"/>
      <c r="VZU46" s="31"/>
      <c r="VZV46" s="31"/>
      <c r="VZW46" s="31"/>
      <c r="VZX46" s="31"/>
      <c r="VZY46" s="31"/>
      <c r="VZZ46" s="31"/>
      <c r="WAA46" s="31"/>
      <c r="WAB46" s="31"/>
      <c r="WAC46" s="31"/>
      <c r="WAD46" s="31"/>
      <c r="WAE46" s="31"/>
      <c r="WAF46" s="31"/>
      <c r="WAG46" s="31"/>
      <c r="WAH46" s="31"/>
      <c r="WAI46" s="31"/>
      <c r="WAJ46" s="31"/>
      <c r="WAK46" s="31"/>
      <c r="WAL46" s="31"/>
      <c r="WAM46" s="31"/>
      <c r="WAN46" s="31"/>
      <c r="WAO46" s="31"/>
      <c r="WAP46" s="31"/>
      <c r="WAQ46" s="31"/>
      <c r="WAR46" s="31"/>
      <c r="WAS46" s="31"/>
      <c r="WAT46" s="31"/>
      <c r="WAU46" s="31"/>
      <c r="WAV46" s="31"/>
      <c r="WAW46" s="31"/>
      <c r="WAX46" s="31"/>
      <c r="WAY46" s="31"/>
      <c r="WAZ46" s="31"/>
      <c r="WBA46" s="31"/>
      <c r="WBB46" s="31"/>
      <c r="WBC46" s="31"/>
      <c r="WBD46" s="31"/>
      <c r="WBE46" s="31"/>
      <c r="WBF46" s="31"/>
      <c r="WBG46" s="31"/>
      <c r="WBH46" s="31"/>
      <c r="WBI46" s="31"/>
      <c r="WBJ46" s="31"/>
      <c r="WBK46" s="31"/>
      <c r="WBL46" s="31"/>
      <c r="WBM46" s="31"/>
      <c r="WBN46" s="31"/>
      <c r="WBO46" s="31"/>
      <c r="WBP46" s="31"/>
      <c r="WBQ46" s="31"/>
      <c r="WBR46" s="31"/>
      <c r="WBS46" s="31"/>
      <c r="WBT46" s="31"/>
      <c r="WBU46" s="31"/>
      <c r="WBV46" s="31"/>
      <c r="WBW46" s="31"/>
      <c r="WBX46" s="31"/>
      <c r="WBY46" s="31"/>
      <c r="WBZ46" s="31"/>
      <c r="WCA46" s="31"/>
      <c r="WCB46" s="31"/>
      <c r="WCC46" s="31"/>
      <c r="WCD46" s="31"/>
      <c r="WCE46" s="31"/>
      <c r="WCF46" s="31"/>
      <c r="WCG46" s="31"/>
      <c r="WCH46" s="31"/>
      <c r="WCI46" s="31"/>
      <c r="WCJ46" s="31"/>
      <c r="WCK46" s="31"/>
      <c r="WCL46" s="31"/>
      <c r="WCM46" s="31"/>
      <c r="WCN46" s="31"/>
      <c r="WCO46" s="31"/>
      <c r="WCP46" s="31"/>
      <c r="WCQ46" s="31"/>
      <c r="WCR46" s="31"/>
      <c r="WCS46" s="31"/>
      <c r="WCT46" s="31"/>
      <c r="WCU46" s="31"/>
      <c r="WCV46" s="31"/>
      <c r="WCW46" s="31"/>
      <c r="WCX46" s="31"/>
      <c r="WCY46" s="31"/>
      <c r="WCZ46" s="31"/>
      <c r="WDA46" s="31"/>
      <c r="WDB46" s="31"/>
      <c r="WDC46" s="31"/>
      <c r="WDD46" s="31"/>
      <c r="WDE46" s="31"/>
      <c r="WDF46" s="31"/>
      <c r="WDG46" s="31"/>
      <c r="WDH46" s="31"/>
      <c r="WDI46" s="31"/>
      <c r="WDJ46" s="31"/>
      <c r="WDK46" s="31"/>
      <c r="WDL46" s="31"/>
      <c r="WDM46" s="31"/>
      <c r="WDN46" s="31"/>
      <c r="WDO46" s="31"/>
      <c r="WDP46" s="31"/>
      <c r="WDQ46" s="31"/>
      <c r="WDR46" s="31"/>
      <c r="WDS46" s="31"/>
      <c r="WDT46" s="31"/>
      <c r="WDU46" s="31"/>
      <c r="WDV46" s="31"/>
      <c r="WDW46" s="31"/>
      <c r="WDX46" s="31"/>
      <c r="WDY46" s="31"/>
      <c r="WDZ46" s="31"/>
      <c r="WEA46" s="31"/>
      <c r="WEB46" s="31"/>
      <c r="WEC46" s="31"/>
      <c r="WED46" s="31"/>
      <c r="WEE46" s="31"/>
      <c r="WEF46" s="31"/>
      <c r="WEG46" s="31"/>
      <c r="WEH46" s="31"/>
      <c r="WEI46" s="31"/>
      <c r="WEJ46" s="31"/>
      <c r="WEK46" s="31"/>
      <c r="WEL46" s="31"/>
      <c r="WEM46" s="31"/>
      <c r="WEN46" s="31"/>
      <c r="WEO46" s="31"/>
      <c r="WEP46" s="31"/>
      <c r="WEQ46" s="31"/>
      <c r="WER46" s="31"/>
      <c r="WES46" s="31"/>
      <c r="WET46" s="31"/>
      <c r="WEU46" s="31"/>
      <c r="WEV46" s="31"/>
      <c r="WEW46" s="31"/>
      <c r="WEX46" s="31"/>
      <c r="WEY46" s="31"/>
      <c r="WEZ46" s="31"/>
      <c r="WFA46" s="31"/>
      <c r="WFB46" s="31"/>
      <c r="WFC46" s="31"/>
      <c r="WFD46" s="31"/>
      <c r="WFE46" s="31"/>
      <c r="WFF46" s="31"/>
      <c r="WFG46" s="31"/>
      <c r="WFH46" s="31"/>
      <c r="WFI46" s="31"/>
      <c r="WFJ46" s="31"/>
      <c r="WFK46" s="31"/>
      <c r="WFL46" s="31"/>
      <c r="WFM46" s="31"/>
      <c r="WFN46" s="31"/>
      <c r="WFO46" s="31"/>
      <c r="WFP46" s="31"/>
      <c r="WFQ46" s="31"/>
      <c r="WFR46" s="31"/>
      <c r="WFS46" s="31"/>
      <c r="WFT46" s="31"/>
      <c r="WFU46" s="31"/>
      <c r="WFV46" s="31"/>
      <c r="WFW46" s="31"/>
      <c r="WFX46" s="31"/>
      <c r="WFY46" s="31"/>
      <c r="WFZ46" s="31"/>
      <c r="WGA46" s="31"/>
      <c r="WGB46" s="31"/>
      <c r="WGC46" s="31"/>
      <c r="WGD46" s="31"/>
      <c r="WGE46" s="31"/>
      <c r="WGF46" s="31"/>
      <c r="WGG46" s="31"/>
      <c r="WGH46" s="31"/>
      <c r="WGI46" s="31"/>
      <c r="WGJ46" s="31"/>
      <c r="WGK46" s="31"/>
      <c r="WGL46" s="31"/>
      <c r="WGM46" s="31"/>
      <c r="WGN46" s="31"/>
      <c r="WGO46" s="31"/>
      <c r="WGP46" s="31"/>
      <c r="WGQ46" s="31"/>
      <c r="WGR46" s="31"/>
      <c r="WGS46" s="31"/>
      <c r="WGT46" s="31"/>
      <c r="WGU46" s="31"/>
      <c r="WGV46" s="31"/>
      <c r="WGW46" s="31"/>
      <c r="WGX46" s="31"/>
      <c r="WGY46" s="31"/>
      <c r="WGZ46" s="31"/>
      <c r="WHA46" s="31"/>
      <c r="WHB46" s="31"/>
      <c r="WHC46" s="31"/>
      <c r="WHD46" s="31"/>
      <c r="WHE46" s="31"/>
      <c r="WHF46" s="31"/>
      <c r="WHG46" s="31"/>
      <c r="WHH46" s="31"/>
      <c r="WHI46" s="31"/>
      <c r="WHJ46" s="31"/>
      <c r="WHK46" s="31"/>
      <c r="WHL46" s="31"/>
      <c r="WHM46" s="31"/>
      <c r="WHN46" s="31"/>
      <c r="WHO46" s="31"/>
      <c r="WHP46" s="31"/>
      <c r="WHQ46" s="31"/>
      <c r="WHR46" s="31"/>
      <c r="WHS46" s="31"/>
      <c r="WHT46" s="31"/>
      <c r="WHU46" s="31"/>
      <c r="WHV46" s="31"/>
      <c r="WHW46" s="31"/>
      <c r="WHX46" s="31"/>
      <c r="WHY46" s="31"/>
      <c r="WHZ46" s="31"/>
      <c r="WIA46" s="31"/>
      <c r="WIB46" s="31"/>
      <c r="WIC46" s="31"/>
      <c r="WID46" s="31"/>
      <c r="WIE46" s="31"/>
      <c r="WIF46" s="31"/>
      <c r="WIG46" s="31"/>
      <c r="WIH46" s="31"/>
      <c r="WII46" s="31"/>
      <c r="WIJ46" s="31"/>
      <c r="WIK46" s="31"/>
      <c r="WIL46" s="31"/>
      <c r="WIM46" s="31"/>
      <c r="WIN46" s="31"/>
      <c r="WIO46" s="31"/>
      <c r="WIP46" s="31"/>
      <c r="WIQ46" s="31"/>
      <c r="WIR46" s="31"/>
      <c r="WIS46" s="31"/>
      <c r="WIT46" s="31"/>
      <c r="WIU46" s="31"/>
      <c r="WIV46" s="31"/>
      <c r="WIW46" s="31"/>
      <c r="WIX46" s="31"/>
      <c r="WIY46" s="31"/>
      <c r="WIZ46" s="31"/>
      <c r="WJA46" s="31"/>
      <c r="WJB46" s="31"/>
      <c r="WJC46" s="31"/>
      <c r="WJD46" s="31"/>
      <c r="WJE46" s="31"/>
      <c r="WJF46" s="31"/>
      <c r="WJG46" s="31"/>
      <c r="WJH46" s="31"/>
      <c r="WJI46" s="31"/>
      <c r="WJJ46" s="31"/>
      <c r="WJK46" s="31"/>
      <c r="WJL46" s="31"/>
      <c r="WJM46" s="31"/>
      <c r="WJN46" s="31"/>
      <c r="WJO46" s="31"/>
      <c r="WJP46" s="31"/>
      <c r="WJQ46" s="31"/>
      <c r="WJR46" s="31"/>
      <c r="WJS46" s="31"/>
      <c r="WJT46" s="31"/>
      <c r="WJU46" s="31"/>
      <c r="WJV46" s="31"/>
      <c r="WJW46" s="31"/>
      <c r="WJX46" s="31"/>
      <c r="WJY46" s="31"/>
      <c r="WJZ46" s="31"/>
      <c r="WKA46" s="31"/>
      <c r="WKB46" s="31"/>
      <c r="WKC46" s="31"/>
      <c r="WKD46" s="31"/>
      <c r="WKE46" s="31"/>
      <c r="WKF46" s="31"/>
      <c r="WKG46" s="31"/>
      <c r="WKH46" s="31"/>
      <c r="WKI46" s="31"/>
      <c r="WKJ46" s="31"/>
      <c r="WKK46" s="31"/>
      <c r="WKL46" s="31"/>
      <c r="WKM46" s="31"/>
      <c r="WKN46" s="31"/>
      <c r="WKO46" s="31"/>
      <c r="WKP46" s="31"/>
      <c r="WKQ46" s="31"/>
      <c r="WKR46" s="31"/>
      <c r="WKS46" s="31"/>
      <c r="WKT46" s="31"/>
      <c r="WKU46" s="31"/>
      <c r="WKV46" s="31"/>
      <c r="WKW46" s="31"/>
      <c r="WKX46" s="31"/>
      <c r="WKY46" s="31"/>
      <c r="WKZ46" s="31"/>
      <c r="WLA46" s="31"/>
      <c r="WLB46" s="31"/>
      <c r="WLC46" s="31"/>
      <c r="WLD46" s="31"/>
      <c r="WLE46" s="31"/>
      <c r="WLF46" s="31"/>
      <c r="WLG46" s="31"/>
      <c r="WLH46" s="31"/>
      <c r="WLI46" s="31"/>
      <c r="WLJ46" s="31"/>
      <c r="WLK46" s="31"/>
      <c r="WLL46" s="31"/>
      <c r="WLM46" s="31"/>
      <c r="WLN46" s="31"/>
      <c r="WLO46" s="31"/>
      <c r="WLP46" s="31"/>
      <c r="WLQ46" s="31"/>
      <c r="WLR46" s="31"/>
      <c r="WLS46" s="31"/>
      <c r="WLT46" s="31"/>
      <c r="WLU46" s="31"/>
      <c r="WLV46" s="31"/>
      <c r="WLW46" s="31"/>
      <c r="WLX46" s="31"/>
      <c r="WLY46" s="31"/>
      <c r="WLZ46" s="31"/>
      <c r="WMA46" s="31"/>
      <c r="WMB46" s="31"/>
      <c r="WMC46" s="31"/>
      <c r="WMD46" s="31"/>
      <c r="WME46" s="31"/>
      <c r="WMF46" s="31"/>
      <c r="WMG46" s="31"/>
      <c r="WMH46" s="31"/>
      <c r="WMI46" s="31"/>
      <c r="WMJ46" s="31"/>
      <c r="WMK46" s="31"/>
      <c r="WML46" s="31"/>
      <c r="WMM46" s="31"/>
      <c r="WMN46" s="31"/>
      <c r="WMO46" s="31"/>
      <c r="WMP46" s="31"/>
      <c r="WMQ46" s="31"/>
      <c r="WMR46" s="31"/>
      <c r="WMS46" s="31"/>
      <c r="WMT46" s="31"/>
      <c r="WMU46" s="31"/>
      <c r="WMV46" s="31"/>
      <c r="WMW46" s="31"/>
      <c r="WMX46" s="31"/>
      <c r="WMY46" s="31"/>
      <c r="WMZ46" s="31"/>
      <c r="WNA46" s="31"/>
      <c r="WNB46" s="31"/>
      <c r="WNC46" s="31"/>
      <c r="WND46" s="31"/>
      <c r="WNE46" s="31"/>
      <c r="WNF46" s="31"/>
      <c r="WNG46" s="31"/>
      <c r="WNH46" s="31"/>
      <c r="WNI46" s="31"/>
      <c r="WNJ46" s="31"/>
      <c r="WNK46" s="31"/>
      <c r="WNL46" s="31"/>
      <c r="WNM46" s="31"/>
      <c r="WNN46" s="31"/>
      <c r="WNO46" s="31"/>
      <c r="WNP46" s="31"/>
      <c r="WNQ46" s="31"/>
      <c r="WNR46" s="31"/>
      <c r="WNS46" s="31"/>
      <c r="WNT46" s="31"/>
      <c r="WNU46" s="31"/>
      <c r="WNV46" s="31"/>
      <c r="WNW46" s="31"/>
      <c r="WNX46" s="31"/>
      <c r="WNY46" s="31"/>
      <c r="WNZ46" s="31"/>
      <c r="WOA46" s="31"/>
      <c r="WOB46" s="31"/>
      <c r="WOC46" s="31"/>
      <c r="WOD46" s="31"/>
      <c r="WOE46" s="31"/>
      <c r="WOF46" s="31"/>
      <c r="WOG46" s="31"/>
      <c r="WOH46" s="31"/>
      <c r="WOI46" s="31"/>
      <c r="WOJ46" s="31"/>
      <c r="WOK46" s="31"/>
      <c r="WOL46" s="31"/>
      <c r="WOM46" s="31"/>
      <c r="WON46" s="31"/>
      <c r="WOO46" s="31"/>
      <c r="WOP46" s="31"/>
      <c r="WOQ46" s="31"/>
      <c r="WOR46" s="31"/>
      <c r="WOS46" s="31"/>
      <c r="WOT46" s="31"/>
      <c r="WOU46" s="31"/>
      <c r="WOV46" s="31"/>
      <c r="WOW46" s="31"/>
      <c r="WOX46" s="31"/>
      <c r="WOY46" s="31"/>
      <c r="WOZ46" s="31"/>
      <c r="WPA46" s="31"/>
      <c r="WPB46" s="31"/>
      <c r="WPC46" s="31"/>
      <c r="WPD46" s="31"/>
      <c r="WPE46" s="31"/>
      <c r="WPF46" s="31"/>
      <c r="WPG46" s="31"/>
      <c r="WPH46" s="31"/>
      <c r="WPI46" s="31"/>
      <c r="WPJ46" s="31"/>
      <c r="WPK46" s="31"/>
      <c r="WPL46" s="31"/>
      <c r="WPM46" s="31"/>
      <c r="WPN46" s="31"/>
      <c r="WPO46" s="31"/>
      <c r="WPP46" s="31"/>
      <c r="WPQ46" s="31"/>
      <c r="WPR46" s="31"/>
      <c r="WPS46" s="31"/>
      <c r="WPT46" s="31"/>
      <c r="WPU46" s="31"/>
      <c r="WPV46" s="31"/>
      <c r="WPW46" s="31"/>
      <c r="WPX46" s="31"/>
      <c r="WPY46" s="31"/>
      <c r="WPZ46" s="31"/>
      <c r="WQA46" s="31"/>
      <c r="WQB46" s="31"/>
      <c r="WQC46" s="31"/>
      <c r="WQD46" s="31"/>
      <c r="WQE46" s="31"/>
      <c r="WQF46" s="31"/>
      <c r="WQG46" s="31"/>
      <c r="WQH46" s="31"/>
      <c r="WQI46" s="31"/>
      <c r="WQJ46" s="31"/>
      <c r="WQK46" s="31"/>
      <c r="WQL46" s="31"/>
      <c r="WQM46" s="31"/>
      <c r="WQN46" s="31"/>
      <c r="WQO46" s="31"/>
      <c r="WQP46" s="31"/>
      <c r="WQQ46" s="31"/>
      <c r="WQR46" s="31"/>
      <c r="WQS46" s="31"/>
      <c r="WQT46" s="31"/>
      <c r="WQU46" s="31"/>
      <c r="WQV46" s="31"/>
      <c r="WQW46" s="31"/>
      <c r="WQX46" s="31"/>
      <c r="WQY46" s="31"/>
      <c r="WQZ46" s="31"/>
      <c r="WRA46" s="31"/>
      <c r="WRB46" s="31"/>
      <c r="WRC46" s="31"/>
      <c r="WRD46" s="31"/>
      <c r="WRE46" s="31"/>
      <c r="WRF46" s="31"/>
      <c r="WRG46" s="31"/>
      <c r="WRH46" s="31"/>
      <c r="WRI46" s="31"/>
      <c r="WRJ46" s="31"/>
      <c r="WRK46" s="31"/>
      <c r="WRL46" s="31"/>
      <c r="WRM46" s="31"/>
      <c r="WRN46" s="31"/>
      <c r="WRO46" s="31"/>
      <c r="WRP46" s="31"/>
      <c r="WRQ46" s="31"/>
      <c r="WRR46" s="31"/>
      <c r="WRS46" s="31"/>
      <c r="WRT46" s="31"/>
      <c r="WRU46" s="31"/>
      <c r="WRV46" s="31"/>
      <c r="WRW46" s="31"/>
      <c r="WRX46" s="31"/>
      <c r="WRY46" s="31"/>
      <c r="WRZ46" s="31"/>
      <c r="WSA46" s="31"/>
      <c r="WSB46" s="31"/>
      <c r="WSC46" s="31"/>
      <c r="WSD46" s="31"/>
      <c r="WSE46" s="31"/>
      <c r="WSF46" s="31"/>
      <c r="WSG46" s="31"/>
      <c r="WSH46" s="31"/>
      <c r="WSI46" s="31"/>
      <c r="WSJ46" s="31"/>
      <c r="WSK46" s="31"/>
      <c r="WSL46" s="31"/>
      <c r="WSM46" s="31"/>
      <c r="WSN46" s="31"/>
      <c r="WSO46" s="31"/>
      <c r="WSP46" s="31"/>
      <c r="WSQ46" s="31"/>
      <c r="WSR46" s="31"/>
      <c r="WSS46" s="31"/>
      <c r="WST46" s="31"/>
      <c r="WSU46" s="31"/>
      <c r="WSV46" s="31"/>
      <c r="WSW46" s="31"/>
      <c r="WSX46" s="31"/>
      <c r="WSY46" s="31"/>
      <c r="WSZ46" s="31"/>
      <c r="WTA46" s="31"/>
      <c r="WTB46" s="31"/>
      <c r="WTC46" s="31"/>
      <c r="WTD46" s="31"/>
      <c r="WTE46" s="31"/>
      <c r="WTF46" s="31"/>
      <c r="WTG46" s="31"/>
      <c r="WTH46" s="31"/>
      <c r="WTI46" s="31"/>
      <c r="WTJ46" s="31"/>
      <c r="WTK46" s="31"/>
      <c r="WTL46" s="31"/>
      <c r="WTM46" s="31"/>
      <c r="WTN46" s="31"/>
      <c r="WTO46" s="31"/>
      <c r="WTP46" s="31"/>
      <c r="WTQ46" s="31"/>
      <c r="WTR46" s="31"/>
      <c r="WTS46" s="31"/>
      <c r="WTT46" s="31"/>
      <c r="WTU46" s="31"/>
      <c r="WTV46" s="31"/>
      <c r="WTW46" s="31"/>
      <c r="WTX46" s="31"/>
      <c r="WTY46" s="31"/>
      <c r="WTZ46" s="31"/>
      <c r="WUA46" s="31"/>
      <c r="WUB46" s="31"/>
      <c r="WUC46" s="31"/>
      <c r="WUD46" s="31"/>
      <c r="WUE46" s="31"/>
      <c r="WUF46" s="31"/>
      <c r="WUG46" s="31"/>
      <c r="WUH46" s="31"/>
      <c r="WUI46" s="31"/>
      <c r="WUJ46" s="31"/>
      <c r="WUK46" s="31"/>
      <c r="WUL46" s="31"/>
      <c r="WUM46" s="31"/>
      <c r="WUN46" s="31"/>
      <c r="WUO46" s="31"/>
      <c r="WUP46" s="31"/>
      <c r="WUQ46" s="31"/>
      <c r="WUR46" s="31"/>
      <c r="WUS46" s="31"/>
      <c r="WUT46" s="31"/>
      <c r="WUU46" s="31"/>
      <c r="WUV46" s="31"/>
      <c r="WUW46" s="31"/>
      <c r="WUX46" s="31"/>
      <c r="WUY46" s="31"/>
      <c r="WUZ46" s="31"/>
      <c r="WVA46" s="31"/>
      <c r="WVB46" s="31"/>
      <c r="WVC46" s="31"/>
      <c r="WVD46" s="31"/>
      <c r="WVE46" s="31"/>
      <c r="WVF46" s="31"/>
      <c r="WVG46" s="31"/>
      <c r="WVH46" s="31"/>
      <c r="WVI46" s="31"/>
      <c r="WVJ46" s="31"/>
      <c r="WVK46" s="31"/>
      <c r="WVL46" s="31"/>
      <c r="WVM46" s="31"/>
      <c r="WVN46" s="31"/>
      <c r="WVO46" s="31"/>
      <c r="WVP46" s="31"/>
      <c r="WVQ46" s="31"/>
      <c r="WVR46" s="31"/>
      <c r="WVS46" s="31"/>
      <c r="WVT46" s="31"/>
      <c r="WVU46" s="31"/>
      <c r="WVV46" s="31"/>
      <c r="WVW46" s="31"/>
      <c r="WVX46" s="31"/>
      <c r="WVY46" s="31"/>
      <c r="WVZ46" s="31"/>
      <c r="WWA46" s="31"/>
      <c r="WWB46" s="31"/>
      <c r="WWC46" s="31"/>
      <c r="WWD46" s="31"/>
      <c r="WWE46" s="31"/>
      <c r="WWF46" s="31"/>
      <c r="WWG46" s="31"/>
      <c r="WWH46" s="31"/>
      <c r="WWI46" s="31"/>
      <c r="WWJ46" s="31"/>
      <c r="WWK46" s="31"/>
      <c r="WWL46" s="31"/>
      <c r="WWM46" s="31"/>
      <c r="WWN46" s="31"/>
      <c r="WWO46" s="31"/>
      <c r="WWP46" s="31"/>
      <c r="WWQ46" s="31"/>
      <c r="WWR46" s="31"/>
      <c r="WWS46" s="31"/>
      <c r="WWT46" s="31"/>
      <c r="WWU46" s="31"/>
      <c r="WWV46" s="31"/>
      <c r="WWW46" s="31"/>
      <c r="WWX46" s="31"/>
      <c r="WWY46" s="31"/>
      <c r="WWZ46" s="31"/>
      <c r="WXA46" s="31"/>
      <c r="WXB46" s="31"/>
      <c r="WXC46" s="31"/>
      <c r="WXD46" s="31"/>
      <c r="WXE46" s="31"/>
      <c r="WXF46" s="31"/>
      <c r="WXG46" s="31"/>
      <c r="WXH46" s="31"/>
      <c r="WXI46" s="31"/>
      <c r="WXJ46" s="31"/>
      <c r="WXK46" s="31"/>
      <c r="WXL46" s="31"/>
      <c r="WXM46" s="31"/>
      <c r="WXN46" s="31"/>
      <c r="WXO46" s="31"/>
      <c r="WXP46" s="31"/>
      <c r="WXQ46" s="31"/>
      <c r="WXR46" s="31"/>
      <c r="WXS46" s="31"/>
      <c r="WXT46" s="31"/>
      <c r="WXU46" s="31"/>
      <c r="WXV46" s="31"/>
      <c r="WXW46" s="31"/>
      <c r="WXX46" s="31"/>
      <c r="WXY46" s="31"/>
      <c r="WXZ46" s="31"/>
      <c r="WYA46" s="31"/>
      <c r="WYB46" s="31"/>
      <c r="WYC46" s="31"/>
      <c r="WYD46" s="31"/>
      <c r="WYE46" s="31"/>
      <c r="WYF46" s="31"/>
      <c r="WYG46" s="31"/>
      <c r="WYH46" s="31"/>
      <c r="WYI46" s="31"/>
      <c r="WYJ46" s="31"/>
      <c r="WYK46" s="31"/>
      <c r="WYL46" s="31"/>
      <c r="WYM46" s="31"/>
      <c r="WYN46" s="31"/>
      <c r="WYO46" s="31"/>
      <c r="WYP46" s="31"/>
      <c r="WYQ46" s="31"/>
      <c r="WYR46" s="31"/>
      <c r="WYS46" s="31"/>
      <c r="WYT46" s="31"/>
      <c r="WYU46" s="31"/>
      <c r="WYV46" s="31"/>
      <c r="WYW46" s="31"/>
      <c r="WYX46" s="31"/>
      <c r="WYY46" s="31"/>
      <c r="WYZ46" s="31"/>
      <c r="WZA46" s="31"/>
      <c r="WZB46" s="31"/>
      <c r="WZC46" s="31"/>
      <c r="WZD46" s="31"/>
      <c r="WZE46" s="31"/>
      <c r="WZF46" s="31"/>
      <c r="WZG46" s="31"/>
      <c r="WZH46" s="31"/>
      <c r="WZI46" s="31"/>
      <c r="WZJ46" s="31"/>
      <c r="WZK46" s="31"/>
      <c r="WZL46" s="31"/>
      <c r="WZM46" s="31"/>
      <c r="WZN46" s="31"/>
      <c r="WZO46" s="31"/>
      <c r="WZP46" s="31"/>
      <c r="WZQ46" s="31"/>
      <c r="WZR46" s="31"/>
      <c r="WZS46" s="31"/>
      <c r="WZT46" s="31"/>
      <c r="WZU46" s="31"/>
      <c r="WZV46" s="31"/>
      <c r="WZW46" s="31"/>
      <c r="WZX46" s="31"/>
      <c r="WZY46" s="31"/>
      <c r="WZZ46" s="31"/>
      <c r="XAA46" s="31"/>
      <c r="XAB46" s="31"/>
      <c r="XAC46" s="31"/>
      <c r="XAD46" s="31"/>
      <c r="XAE46" s="31"/>
      <c r="XAF46" s="31"/>
      <c r="XAG46" s="31"/>
      <c r="XAH46" s="31"/>
      <c r="XAI46" s="31"/>
      <c r="XAJ46" s="31"/>
      <c r="XAK46" s="31"/>
      <c r="XAL46" s="31"/>
      <c r="XAM46" s="31"/>
      <c r="XAN46" s="31"/>
      <c r="XAO46" s="31"/>
      <c r="XAP46" s="31"/>
      <c r="XAQ46" s="31"/>
      <c r="XAR46" s="31"/>
      <c r="XAS46" s="31"/>
      <c r="XAT46" s="31"/>
      <c r="XAU46" s="31"/>
      <c r="XAV46" s="31"/>
      <c r="XAW46" s="31"/>
      <c r="XAX46" s="31"/>
      <c r="XAY46" s="31"/>
      <c r="XAZ46" s="31"/>
      <c r="XBA46" s="31"/>
      <c r="XBB46" s="31"/>
      <c r="XBC46" s="31"/>
      <c r="XBD46" s="31"/>
      <c r="XBE46" s="31"/>
      <c r="XBF46" s="31"/>
      <c r="XBG46" s="31"/>
      <c r="XBH46" s="31"/>
      <c r="XBI46" s="31"/>
      <c r="XBJ46" s="31"/>
      <c r="XBK46" s="31"/>
      <c r="XBL46" s="31"/>
      <c r="XBM46" s="31"/>
      <c r="XBN46" s="31"/>
      <c r="XBO46" s="31"/>
      <c r="XBP46" s="31"/>
      <c r="XBQ46" s="31"/>
      <c r="XBR46" s="31"/>
      <c r="XBS46" s="31"/>
      <c r="XBT46" s="31"/>
      <c r="XBU46" s="31"/>
      <c r="XBV46" s="31"/>
      <c r="XBW46" s="31"/>
      <c r="XBX46" s="31"/>
      <c r="XBY46" s="31"/>
      <c r="XBZ46" s="31"/>
      <c r="XCA46" s="31"/>
      <c r="XCB46" s="31"/>
      <c r="XCC46" s="31"/>
      <c r="XCD46" s="31"/>
      <c r="XCE46" s="31"/>
      <c r="XCF46" s="31"/>
      <c r="XCG46" s="31"/>
      <c r="XCH46" s="31"/>
      <c r="XCI46" s="31"/>
      <c r="XCJ46" s="31"/>
      <c r="XCK46" s="31"/>
      <c r="XCL46" s="31"/>
      <c r="XCM46" s="31"/>
      <c r="XCN46" s="31"/>
      <c r="XCO46" s="31"/>
      <c r="XCP46" s="31"/>
      <c r="XCQ46" s="31"/>
      <c r="XCR46" s="31"/>
      <c r="XCS46" s="31"/>
      <c r="XCT46" s="31"/>
      <c r="XCU46" s="31"/>
      <c r="XCV46" s="31"/>
      <c r="XCW46" s="31"/>
      <c r="XCX46" s="31"/>
      <c r="XCY46" s="31"/>
      <c r="XCZ46" s="31"/>
      <c r="XDA46" s="31"/>
      <c r="XDB46" s="31"/>
      <c r="XDC46" s="31"/>
      <c r="XDD46" s="31"/>
      <c r="XDE46" s="31"/>
      <c r="XDF46" s="31"/>
      <c r="XDG46" s="31"/>
      <c r="XDH46" s="31"/>
      <c r="XDI46" s="31"/>
      <c r="XDJ46" s="31"/>
      <c r="XDK46" s="31"/>
      <c r="XDL46" s="31"/>
      <c r="XDM46" s="31"/>
      <c r="XDN46" s="31"/>
      <c r="XDO46" s="31"/>
      <c r="XDP46" s="31"/>
      <c r="XDQ46" s="31"/>
      <c r="XDR46" s="31"/>
      <c r="XDS46" s="31"/>
      <c r="XDT46" s="31"/>
      <c r="XDU46" s="31"/>
      <c r="XDV46" s="31"/>
      <c r="XDW46" s="31"/>
      <c r="XDX46" s="31"/>
      <c r="XDY46" s="31"/>
      <c r="XDZ46" s="31"/>
      <c r="XEA46" s="31"/>
      <c r="XEB46" s="31"/>
      <c r="XEC46" s="31"/>
      <c r="XED46" s="31"/>
      <c r="XEE46" s="31"/>
      <c r="XEF46" s="31"/>
      <c r="XEG46" s="31"/>
      <c r="XEH46" s="31"/>
      <c r="XEI46" s="31"/>
      <c r="XEJ46" s="31"/>
      <c r="XEK46" s="31"/>
      <c r="XEL46" s="31"/>
      <c r="XEM46" s="31"/>
      <c r="XEN46" s="31"/>
      <c r="XEO46" s="31"/>
      <c r="XEP46" s="31"/>
      <c r="XEQ46" s="31"/>
      <c r="XER46" s="31"/>
      <c r="XES46" s="31"/>
      <c r="XET46" s="31"/>
      <c r="XEU46" s="31"/>
      <c r="XEV46" s="31"/>
      <c r="XEW46" s="31"/>
      <c r="XEX46" s="31"/>
      <c r="XEY46" s="31"/>
      <c r="XEZ46" s="31"/>
      <c r="XFA46" s="31"/>
      <c r="XFB46" s="31"/>
      <c r="XFC46" s="31"/>
    </row>
    <row r="47" spans="2:16383" ht="16" customHeight="1">
      <c r="B47" s="34"/>
      <c r="C47" s="34" t="s">
        <v>191</v>
      </c>
      <c r="D47" s="692">
        <f>卓尔金历法实验室!E8</f>
        <v>-7.2714895967875268E-2</v>
      </c>
      <c r="E47" s="693">
        <f>卓尔金历法实验室!E21</f>
        <v>1.0363574479839377</v>
      </c>
      <c r="F47" s="694">
        <f>卓尔金历法实验室!E34</f>
        <v>-0.9636425520160623</v>
      </c>
      <c r="G47" s="694">
        <f>卓尔金历法实验室!E47</f>
        <v>-7.2714895967875268E-2</v>
      </c>
      <c r="H47" s="695">
        <f>卓尔金历法实验室!E8</f>
        <v>-7.2714895967875268E-2</v>
      </c>
      <c r="I47" s="34"/>
      <c r="J47" s="30"/>
      <c r="K47" s="217"/>
      <c r="L47" s="451">
        <f>D47</f>
        <v>-7.2714895967875268E-2</v>
      </c>
      <c r="M47" s="201">
        <f>D48</f>
        <v>0.94568502188495451</v>
      </c>
      <c r="N47" s="201">
        <f>E47</f>
        <v>1.0363574479839377</v>
      </c>
      <c r="O47" s="201">
        <f>E48</f>
        <v>-1.0543149781150456</v>
      </c>
      <c r="P47" s="201">
        <f>(N47-L47)*($M$42-L47)+(O47-M47)*($M$43-M47)</f>
        <v>2.7543509422932724</v>
      </c>
      <c r="Q47" s="201">
        <f>(N47-L47)*(N47-L47)+(O47-M47)*(O47-M47)</f>
        <v>5.2300414641187682</v>
      </c>
      <c r="R47" s="201">
        <f>P47/Q47</f>
        <v>0.52664036436226702</v>
      </c>
      <c r="S47" s="201">
        <f>L47+(N47-L47)*R47</f>
        <v>0.51136736735502097</v>
      </c>
      <c r="T47" s="201">
        <f>M47+(O47-M47)*R47</f>
        <v>-0.10759570683957953</v>
      </c>
      <c r="U47" s="205">
        <f>_xlfn.IFS($P47&lt;=0,L47,$P47&gt;=$Q47,N47,TRUE,S47)</f>
        <v>0.51136736735502097</v>
      </c>
      <c r="V47" s="205">
        <f>_xlfn.IFS($P47&lt;=0,M47,$P47&gt;=$Q47,O47,TRUE,T47)</f>
        <v>-0.10759570683957953</v>
      </c>
      <c r="W47" s="205">
        <f>SQRT(($M$42 - U47) * ($M$42- U47) + ($M$43 - V47) * ($M$43-V47))</f>
        <v>0.20852539428058725</v>
      </c>
      <c r="X47" s="623">
        <f>MIN(W47,W48,W49,W50)</f>
        <v>0.20852539428058725</v>
      </c>
      <c r="Y47" s="217"/>
    </row>
    <row r="48" spans="2:16383" ht="17" customHeight="1" thickBot="1">
      <c r="B48" s="217"/>
      <c r="C48" s="34" t="s">
        <v>192</v>
      </c>
      <c r="D48" s="696">
        <f>卓尔金历法实验室!E12</f>
        <v>0.94568502188495451</v>
      </c>
      <c r="E48" s="215">
        <f>卓尔金历法实验室!E25</f>
        <v>-1.0543149781150456</v>
      </c>
      <c r="F48" s="216">
        <f>卓尔金历法实验室!E38</f>
        <v>0.10862995623009114</v>
      </c>
      <c r="G48" s="216">
        <f>卓尔金历法实验室!E51</f>
        <v>0.10862995623009114</v>
      </c>
      <c r="H48" s="697">
        <f>卓尔金历法实验室!E12</f>
        <v>0.94568502188495451</v>
      </c>
      <c r="I48" s="217"/>
      <c r="J48" s="30"/>
      <c r="K48" s="217"/>
      <c r="L48" s="452">
        <f>E47</f>
        <v>1.0363574479839377</v>
      </c>
      <c r="M48" s="200">
        <f>E48</f>
        <v>-1.0543149781150456</v>
      </c>
      <c r="N48" s="200">
        <f>F47</f>
        <v>-0.9636425520160623</v>
      </c>
      <c r="O48" s="200">
        <f>F48</f>
        <v>0.10862995623009114</v>
      </c>
      <c r="P48" s="200">
        <f>(N48-L48)*($M$42-L48)+(O48-M48)*($M$43-M48)</f>
        <v>2.3980833516513012</v>
      </c>
      <c r="Q48" s="200">
        <f t="shared" ref="Q48:Q49" si="0">(N48-L48)*(N48-L48)+(O48-M48)*(O48-M48)</f>
        <v>5.3524409203190144</v>
      </c>
      <c r="R48" s="200">
        <f t="shared" ref="R48:R49" si="1">P48/Q48</f>
        <v>0.44803546407166533</v>
      </c>
      <c r="S48" s="200">
        <f t="shared" ref="S48:S49" si="2">L48+(N48-L48)*R48</f>
        <v>0.14028651984060703</v>
      </c>
      <c r="T48" s="200">
        <f t="shared" ref="T48:T49" si="3">M48+(O48-M48)*R48</f>
        <v>-0.53327440476592991</v>
      </c>
      <c r="U48" s="205">
        <f t="shared" ref="U48:V49" si="4">_xlfn.IFS($P48&lt;=0,L48,$P48&gt;=$Q48,N48,TRUE,S48)</f>
        <v>0.14028651984060703</v>
      </c>
      <c r="V48" s="205">
        <f t="shared" si="4"/>
        <v>-0.53327440476592991</v>
      </c>
      <c r="W48" s="205">
        <f t="shared" ref="W48:W49" si="5">SQRT(($M$42 - U48) * ($M$42- U48) + ($M$43 - V48) * ($M$43-V48))</f>
        <v>0.37543097379326013</v>
      </c>
      <c r="X48" s="624"/>
      <c r="Y48" s="217"/>
    </row>
    <row r="49" spans="1:26" ht="17" customHeight="1">
      <c r="B49" s="37"/>
      <c r="C49" s="34" t="s">
        <v>2</v>
      </c>
      <c r="D49" s="698">
        <v>0</v>
      </c>
      <c r="E49" s="213">
        <v>1</v>
      </c>
      <c r="F49" s="214">
        <v>-1</v>
      </c>
      <c r="G49" s="214">
        <v>0</v>
      </c>
      <c r="H49" s="699">
        <v>0</v>
      </c>
      <c r="I49" s="37"/>
      <c r="J49" s="28"/>
      <c r="K49" s="217"/>
      <c r="L49" s="452">
        <f>F47</f>
        <v>-0.9636425520160623</v>
      </c>
      <c r="M49" s="200">
        <f>F48</f>
        <v>0.10862995623009114</v>
      </c>
      <c r="N49" s="200">
        <f>G47</f>
        <v>-7.2714895967875268E-2</v>
      </c>
      <c r="O49" s="200">
        <f>G48</f>
        <v>0.10862995623009114</v>
      </c>
      <c r="P49" s="200">
        <f>(N49-L49)*($M$42-L49)+(O49-M49)*($M$43-M49)</f>
        <v>1.1516550199152666</v>
      </c>
      <c r="Q49" s="200">
        <f t="shared" si="0"/>
        <v>0.79375208831151667</v>
      </c>
      <c r="R49" s="200">
        <f t="shared" si="1"/>
        <v>1.4509001448614609</v>
      </c>
      <c r="S49" s="200">
        <f t="shared" si="2"/>
        <v>0.32900451320533408</v>
      </c>
      <c r="T49" s="200">
        <f t="shared" si="3"/>
        <v>0.10862995623009114</v>
      </c>
      <c r="U49" s="205">
        <f t="shared" si="4"/>
        <v>-7.2714895967875268E-2</v>
      </c>
      <c r="V49" s="205">
        <f t="shared" si="4"/>
        <v>0.10862995623009114</v>
      </c>
      <c r="W49" s="205">
        <f t="shared" si="5"/>
        <v>0.51194830688300619</v>
      </c>
      <c r="X49" s="624"/>
      <c r="Y49" s="217"/>
    </row>
    <row r="50" spans="1:26" ht="17" customHeight="1" thickBot="1">
      <c r="B50" s="218"/>
      <c r="C50" s="34" t="s">
        <v>3</v>
      </c>
      <c r="D50" s="700">
        <v>1</v>
      </c>
      <c r="E50" s="701">
        <v>-1</v>
      </c>
      <c r="F50" s="702">
        <v>0</v>
      </c>
      <c r="G50" s="702">
        <v>0</v>
      </c>
      <c r="H50" s="703">
        <v>1</v>
      </c>
      <c r="I50" s="218"/>
      <c r="J50" s="28"/>
      <c r="K50" s="258"/>
      <c r="L50" s="453">
        <f>G47</f>
        <v>-7.2714895967875268E-2</v>
      </c>
      <c r="M50" s="454">
        <f>G48</f>
        <v>0.10862995623009114</v>
      </c>
      <c r="N50" s="454">
        <f>H47</f>
        <v>-7.2714895967875268E-2</v>
      </c>
      <c r="O50" s="454">
        <f>H48</f>
        <v>0.94568502188495451</v>
      </c>
      <c r="P50" s="454">
        <f>(N50-L50)*($M$42-L50)+(O50-M50)*($M$43-M50)</f>
        <v>-0.26564148601595616</v>
      </c>
      <c r="Q50" s="454">
        <f t="shared" ref="Q50" si="6">(N50-L50)*(N50-L50)+(O50-M50)*(O50-M50)</f>
        <v>0.70066118293846769</v>
      </c>
      <c r="R50" s="454">
        <f t="shared" ref="R50" si="7">P50/Q50</f>
        <v>-0.379129731294512</v>
      </c>
      <c r="S50" s="454">
        <f t="shared" ref="S50" si="8">L50+(N50-L50)*R50</f>
        <v>-7.2714895967875268E-2</v>
      </c>
      <c r="T50" s="454">
        <f t="shared" ref="T50" si="9">M50+(O50-M50)*R50</f>
        <v>-0.20872250589034735</v>
      </c>
      <c r="U50" s="455">
        <f t="shared" ref="U50" si="10">_xlfn.IFS($P50&lt;=0,L50,$P50&gt;=$Q50,N50,TRUE,S50)</f>
        <v>-7.2714895967875268E-2</v>
      </c>
      <c r="V50" s="455">
        <f t="shared" ref="V50" si="11">_xlfn.IFS($P50&lt;=0,M50,$P50&gt;=$Q50,O50,TRUE,T50)</f>
        <v>0.10862995623009114</v>
      </c>
      <c r="W50" s="455">
        <f t="shared" ref="W50" si="12">SQRT(($M$42 - U50) * ($M$42- U50) + ($M$43 - V50) * ($M$43-V50))</f>
        <v>0.51194830688300619</v>
      </c>
      <c r="X50" s="625"/>
      <c r="Y50" s="258"/>
    </row>
    <row r="51" spans="1:26">
      <c r="B51" s="258"/>
      <c r="C51" s="218"/>
      <c r="D51" s="258"/>
      <c r="E51" s="258"/>
      <c r="F51" s="258"/>
      <c r="G51" s="218"/>
      <c r="H51" s="218"/>
      <c r="I51" s="258"/>
      <c r="J51" s="28"/>
      <c r="K51" s="258"/>
      <c r="L51" s="217"/>
      <c r="M51" s="217"/>
      <c r="N51" s="217"/>
      <c r="O51" s="34"/>
      <c r="P51" s="34"/>
      <c r="Q51" s="34"/>
      <c r="R51" s="34"/>
      <c r="S51" s="34"/>
      <c r="T51" s="34"/>
      <c r="U51" s="34"/>
      <c r="V51" s="217"/>
      <c r="W51" s="217"/>
      <c r="X51" s="217"/>
      <c r="Y51" s="258"/>
    </row>
    <row r="52" spans="1:26">
      <c r="B52" s="258"/>
      <c r="C52" s="122"/>
      <c r="D52" s="122"/>
      <c r="E52" s="122"/>
      <c r="F52" s="122"/>
      <c r="G52" s="122"/>
      <c r="H52" s="122"/>
      <c r="I52" s="258"/>
      <c r="J52" s="28"/>
      <c r="K52" s="258"/>
      <c r="L52" s="217"/>
      <c r="M52" s="217"/>
      <c r="N52" s="217"/>
      <c r="O52" s="34"/>
      <c r="P52" s="34"/>
      <c r="Q52" s="34"/>
      <c r="R52" s="34"/>
      <c r="S52" s="34"/>
      <c r="T52" s="34"/>
      <c r="U52" s="34"/>
      <c r="V52" s="217"/>
      <c r="W52" s="217"/>
      <c r="X52" s="217"/>
      <c r="Y52" s="258"/>
    </row>
    <row r="53" spans="1:26">
      <c r="B53" s="258"/>
      <c r="C53" s="122"/>
      <c r="D53" s="122"/>
      <c r="E53" s="122"/>
      <c r="F53" s="122"/>
      <c r="G53" s="122"/>
      <c r="H53" s="122"/>
      <c r="I53" s="258"/>
      <c r="K53" s="181"/>
      <c r="L53" s="181"/>
      <c r="M53" s="181"/>
      <c r="N53" s="181"/>
      <c r="O53" s="181"/>
      <c r="P53" s="181"/>
      <c r="Q53" s="181"/>
      <c r="R53" s="181"/>
      <c r="S53" s="181"/>
      <c r="T53" s="181"/>
      <c r="U53" s="181"/>
      <c r="V53" s="181"/>
      <c r="W53" s="181"/>
      <c r="X53" s="181"/>
      <c r="Y53" s="181"/>
      <c r="Z53" s="181"/>
    </row>
    <row r="54" spans="1:26">
      <c r="B54" s="258"/>
      <c r="C54" s="122"/>
      <c r="D54" s="122"/>
      <c r="E54" s="122"/>
      <c r="F54" s="122"/>
      <c r="G54" s="122"/>
      <c r="H54" s="122"/>
      <c r="I54" s="258"/>
      <c r="K54" s="181"/>
      <c r="L54" s="181"/>
      <c r="M54" s="181"/>
      <c r="N54" s="181"/>
      <c r="O54" s="181"/>
      <c r="P54" s="181"/>
      <c r="Q54" s="181"/>
      <c r="R54" s="181"/>
      <c r="S54" s="181"/>
      <c r="T54" s="181"/>
      <c r="U54" s="181"/>
      <c r="V54" s="181"/>
      <c r="W54" s="181"/>
      <c r="X54" s="181"/>
      <c r="Y54" s="181"/>
      <c r="Z54" s="181"/>
    </row>
    <row r="55" spans="1:26">
      <c r="B55" s="258"/>
      <c r="C55" s="122"/>
      <c r="D55" s="122"/>
      <c r="E55" s="122"/>
      <c r="F55" s="122"/>
      <c r="G55" s="122"/>
      <c r="H55" s="122"/>
      <c r="I55" s="258"/>
      <c r="K55" s="181"/>
      <c r="L55" s="181"/>
      <c r="M55" s="181"/>
      <c r="N55" s="181"/>
      <c r="O55" s="181"/>
      <c r="P55" s="181"/>
      <c r="Q55" s="181"/>
      <c r="R55" s="181"/>
      <c r="S55" s="181"/>
      <c r="T55" s="181"/>
      <c r="U55" s="181"/>
      <c r="V55" s="181"/>
      <c r="W55" s="181"/>
      <c r="X55" s="181"/>
      <c r="Y55" s="181"/>
      <c r="Z55" s="181"/>
    </row>
    <row r="56" spans="1:26">
      <c r="B56" s="258"/>
      <c r="C56" s="122"/>
      <c r="D56" s="122"/>
      <c r="E56" s="122"/>
      <c r="F56" s="122"/>
      <c r="G56" s="122"/>
      <c r="H56" s="122"/>
      <c r="I56" s="258"/>
      <c r="K56" s="208"/>
      <c r="L56" s="208"/>
      <c r="M56" s="208"/>
      <c r="N56" s="208"/>
      <c r="O56" s="208"/>
      <c r="P56" s="208"/>
      <c r="Q56" s="208"/>
      <c r="R56" s="208"/>
      <c r="S56" s="208"/>
      <c r="T56" s="208"/>
      <c r="U56" s="208"/>
      <c r="V56" s="208"/>
      <c r="W56" s="208"/>
      <c r="X56" s="208"/>
      <c r="Y56" s="208"/>
      <c r="Z56" s="181"/>
    </row>
    <row r="57" spans="1:26">
      <c r="B57" s="258"/>
      <c r="C57" s="122"/>
      <c r="D57" s="122"/>
      <c r="E57" s="122"/>
      <c r="F57" s="122"/>
      <c r="G57" s="122"/>
      <c r="H57" s="122"/>
      <c r="I57" s="258"/>
      <c r="K57" s="206"/>
      <c r="L57" s="209"/>
      <c r="M57" s="206"/>
      <c r="N57" s="209"/>
      <c r="O57" s="206"/>
      <c r="P57" s="209"/>
      <c r="Q57" s="206"/>
      <c r="R57" s="209"/>
      <c r="S57" s="206"/>
      <c r="T57" s="209"/>
      <c r="U57" s="206"/>
      <c r="V57" s="209"/>
      <c r="W57" s="206"/>
      <c r="X57" s="209"/>
      <c r="Y57" s="206"/>
      <c r="Z57" s="181"/>
    </row>
    <row r="58" spans="1:26">
      <c r="A58" s="4"/>
      <c r="B58" s="258"/>
      <c r="C58" s="122"/>
      <c r="D58" s="122"/>
      <c r="E58" s="122"/>
      <c r="F58" s="122"/>
      <c r="G58" s="122"/>
      <c r="H58" s="122"/>
      <c r="I58" s="258"/>
      <c r="K58" s="208"/>
      <c r="L58" s="208"/>
      <c r="M58" s="208"/>
      <c r="N58" s="208"/>
      <c r="O58" s="208"/>
      <c r="P58" s="208"/>
      <c r="Q58" s="208"/>
      <c r="R58" s="208"/>
      <c r="S58" s="208"/>
      <c r="T58" s="208"/>
      <c r="U58" s="208"/>
      <c r="V58" s="208"/>
      <c r="W58" s="208"/>
      <c r="X58" s="208"/>
      <c r="Y58" s="208"/>
      <c r="Z58" s="181"/>
    </row>
    <row r="59" spans="1:26">
      <c r="A59" s="4"/>
      <c r="B59" s="258"/>
      <c r="C59" s="122"/>
      <c r="D59" s="122"/>
      <c r="E59" s="122"/>
      <c r="F59" s="122"/>
      <c r="G59" s="122"/>
      <c r="H59" s="122"/>
      <c r="I59" s="258"/>
      <c r="K59" s="209"/>
      <c r="L59" s="639" t="str">
        <f>"比坊梦联合体"&amp;_xlfn.IFS(H40=0,"维持",H40&gt;0,"上调",H40&lt;0,"下调")&amp;"推荐仓位"&amp;_xlfn.IFS(H40=0,"不变",TRUE,TEXT($H$40,"?")&amp;"个基点")&amp;"至"&amp;TEXT($F$41,"?.??")</f>
        <v>比坊梦联合体下调推荐仓位-5个基点至1.38</v>
      </c>
      <c r="M59" s="639"/>
      <c r="N59" s="639"/>
      <c r="O59" s="639"/>
      <c r="P59" s="639"/>
      <c r="Q59" s="639"/>
      <c r="R59" s="477"/>
      <c r="S59" s="639" t="str">
        <f>_xlfn.IFS($H$40=0,"，此次没有任何公开市场操作",TRUE,"，并执行公开市场操作")&amp;_xlfn.IFS(
AND(($F$41-$H$40*0.01)&gt;1,$F$41&gt;1,$H$40&gt;0),"买入BTC2L和ETH2L",
AND(($F$41-$H$40*0.01)&gt;1,$F$41&gt;1,$H$40&lt;0),"卖出BTC2L和ETH2L",
AND(($F$41-$H$40*0.01)&gt;1,AND($F$41&gt;=0,$F$41&lt;=1),$H$40&lt;0),"卖出BTC2L和ETH2L",
AND(AND(($F$41-$H$40*0.01)&gt;=0,($F$41-$H$40*0.01)&lt;=1),$F$41&gt;1,$H$40&gt;0),"买入BTC2L和ETH2L",
AND(AND(($F$41-$H$40*0.01)&gt;=0,($F$41-$H$40*0.01)&lt;=1),AND($F$41&gt;=0,$F$41&lt;=1),$H$40&gt;0),"买入BTC和ETH",
AND(AND(($F$41-$H$40*0.01)&gt;=0,($F$41-$H$40*0.01)&lt;=1),AND($F$41&gt;=0,$F$41&lt;=1),$H$40&lt;0),"卖出BTC和ETH",
AND(AND(($F$41-$H$40*0.01)&gt;=0,($F$41-$H$40*0.01)&lt;=1),AND($F$41&gt;-1,$F$41&lt;0),$H$40&lt;0),"卖出BTC和ETH，买入BTC1S和ETH1S",
AND(AND(($F$41-$H$40*0.01)&gt;-1,($F$41-$H$40*0.01)&lt;0),AND($F$41&gt;=0,$F$41&lt;=1),$H$40&gt;0),"买入BTC和ETH，卖出BTC1S和ETH1S",
AND(AND(($F$41-$H$40*0.01)&gt;-1,($F$41-$H$40*0.01)&lt;0),AND($F$41&gt;-1,$F$41&lt;0),$H$40&gt;0),"卖出BTC1S和ETH1S",
AND(AND(($F$41-$H$40*0.01)&gt;-1,($F$41-$H$40*0.01)&lt;0),AND($F$41&gt;-1,$F$41&lt;0),$H$40&lt;0),"买入BTC1S和ETH1S",
TRUE,""
)&amp;"。"</f>
        <v>，并执行公开市场操作卖出BTC2L和ETH2L。</v>
      </c>
      <c r="T59" s="639"/>
      <c r="U59" s="639"/>
      <c r="V59" s="639"/>
      <c r="W59" s="639"/>
      <c r="X59" s="639"/>
      <c r="Y59" s="209"/>
      <c r="Z59" s="181"/>
    </row>
    <row r="60" spans="1:26">
      <c r="B60" s="258"/>
      <c r="C60" s="122"/>
      <c r="D60" s="122"/>
      <c r="E60" s="122"/>
      <c r="F60" s="122"/>
      <c r="G60" s="122"/>
      <c r="H60" s="122"/>
      <c r="I60" s="258"/>
      <c r="K60" s="41"/>
      <c r="L60" s="639"/>
      <c r="M60" s="639"/>
      <c r="N60" s="639"/>
      <c r="O60" s="639"/>
      <c r="P60" s="639"/>
      <c r="Q60" s="639"/>
      <c r="R60" s="477"/>
      <c r="S60" s="639"/>
      <c r="T60" s="639"/>
      <c r="U60" s="639"/>
      <c r="V60" s="639"/>
      <c r="W60" s="639"/>
      <c r="X60" s="639"/>
      <c r="Y60" s="41"/>
      <c r="Z60" s="181"/>
    </row>
    <row r="61" spans="1:26">
      <c r="B61" s="258"/>
      <c r="C61" s="122"/>
      <c r="D61" s="122"/>
      <c r="E61" s="122"/>
      <c r="F61" s="122"/>
      <c r="G61" s="122"/>
      <c r="H61" s="122"/>
      <c r="I61" s="258"/>
      <c r="K61" s="209"/>
      <c r="L61" s="639"/>
      <c r="M61" s="639"/>
      <c r="N61" s="639"/>
      <c r="O61" s="639"/>
      <c r="P61" s="639"/>
      <c r="Q61" s="639"/>
      <c r="R61" s="477"/>
      <c r="S61" s="639"/>
      <c r="T61" s="639"/>
      <c r="U61" s="639"/>
      <c r="V61" s="639"/>
      <c r="W61" s="639"/>
      <c r="X61" s="639"/>
      <c r="Y61" s="209"/>
      <c r="Z61" s="181"/>
    </row>
    <row r="62" spans="1:26">
      <c r="B62" s="258"/>
      <c r="C62" s="122"/>
      <c r="D62" s="122"/>
      <c r="E62" s="122"/>
      <c r="F62" s="122"/>
      <c r="G62" s="122"/>
      <c r="H62" s="122"/>
      <c r="I62" s="258"/>
      <c r="K62" s="41"/>
      <c r="L62" s="209"/>
      <c r="M62" s="41"/>
      <c r="N62" s="209"/>
      <c r="O62" s="41"/>
      <c r="P62" s="209"/>
      <c r="Q62" s="41"/>
      <c r="R62" s="209"/>
      <c r="S62" s="41"/>
      <c r="T62" s="209"/>
      <c r="U62" s="41"/>
      <c r="V62" s="209"/>
      <c r="W62" s="41"/>
      <c r="X62" s="209"/>
      <c r="Y62" s="41"/>
      <c r="Z62" s="181"/>
    </row>
    <row r="63" spans="1:26">
      <c r="B63" s="258"/>
      <c r="C63" s="122"/>
      <c r="D63" s="122"/>
      <c r="E63" s="122"/>
      <c r="F63" s="122"/>
      <c r="G63" s="122"/>
      <c r="H63" s="122"/>
      <c r="I63" s="258"/>
      <c r="K63" s="209"/>
      <c r="L63" s="639" t="str">
        <f>"这显示了比坊梦"&amp;_xlfn.IFS(AND($F$41&gt;1,$F$41&lt;=2),"宽松",AND($F$41&gt;=0,$F$41&lt;=1),"稳健",AND($F$41&gt;=-1,$F$41&lt;0),"紧缩")&amp;"的货币政策"&amp;"，"</f>
        <v>这显示了比坊梦宽松的货币政策，</v>
      </c>
      <c r="M63" s="639"/>
      <c r="N63" s="639"/>
      <c r="O63" s="639"/>
      <c r="P63" s="639"/>
      <c r="Q63" s="639"/>
      <c r="R63" s="477"/>
      <c r="S63" s="639" t="str">
        <f>"比坊梦预计市场即将进入"&amp;_xlfn.IFS(AND($F$41&gt;1,$F$41&lt;=2),"扩张",AND($F$41&gt;=0,$F$41&lt;=1),"震荡复苏",AND($F$41&gt;=-1,$F$41&lt;0),"衰退")&amp;"周期。"</f>
        <v>比坊梦预计市场即将进入扩张周期。</v>
      </c>
      <c r="T63" s="639"/>
      <c r="U63" s="639"/>
      <c r="V63" s="639"/>
      <c r="W63" s="639"/>
      <c r="X63" s="639"/>
      <c r="Y63" s="209"/>
      <c r="Z63" s="181"/>
    </row>
    <row r="64" spans="1:26">
      <c r="B64" s="258"/>
      <c r="C64" s="122"/>
      <c r="D64" s="122"/>
      <c r="E64" s="122"/>
      <c r="F64" s="122"/>
      <c r="G64" s="122"/>
      <c r="H64" s="122"/>
      <c r="I64" s="258"/>
      <c r="K64" s="41"/>
      <c r="L64" s="639"/>
      <c r="M64" s="639"/>
      <c r="N64" s="639"/>
      <c r="O64" s="639"/>
      <c r="P64" s="639"/>
      <c r="Q64" s="639"/>
      <c r="R64" s="477"/>
      <c r="S64" s="639"/>
      <c r="T64" s="639"/>
      <c r="U64" s="639"/>
      <c r="V64" s="639"/>
      <c r="W64" s="639"/>
      <c r="X64" s="639"/>
      <c r="Y64" s="41"/>
      <c r="Z64" s="181"/>
    </row>
    <row r="65" spans="2:26">
      <c r="B65" s="258"/>
      <c r="C65" s="122"/>
      <c r="D65" s="122"/>
      <c r="E65" s="122"/>
      <c r="F65" s="122"/>
      <c r="G65" s="122"/>
      <c r="H65" s="122"/>
      <c r="I65" s="258"/>
      <c r="K65" s="209"/>
      <c r="L65" s="639"/>
      <c r="M65" s="639"/>
      <c r="N65" s="639"/>
      <c r="O65" s="639"/>
      <c r="P65" s="639"/>
      <c r="Q65" s="639"/>
      <c r="R65" s="477"/>
      <c r="S65" s="639"/>
      <c r="T65" s="639"/>
      <c r="U65" s="639"/>
      <c r="V65" s="639"/>
      <c r="W65" s="639"/>
      <c r="X65" s="639"/>
      <c r="Y65" s="209"/>
      <c r="Z65" s="181"/>
    </row>
    <row r="66" spans="2:26">
      <c r="B66" s="258"/>
      <c r="C66" s="122"/>
      <c r="D66" s="122"/>
      <c r="E66" s="122"/>
      <c r="F66" s="122"/>
      <c r="G66" s="122"/>
      <c r="H66" s="122"/>
      <c r="I66" s="258"/>
      <c r="K66" s="41"/>
      <c r="L66" s="209"/>
      <c r="M66" s="41"/>
      <c r="N66" s="209"/>
      <c r="O66" s="41"/>
      <c r="P66" s="209"/>
      <c r="Q66" s="41"/>
      <c r="R66" s="209"/>
      <c r="S66" s="41"/>
      <c r="T66" s="209"/>
      <c r="U66" s="41"/>
      <c r="V66" s="209"/>
      <c r="W66" s="41"/>
      <c r="X66" s="209"/>
      <c r="Y66" s="41"/>
      <c r="Z66" s="181"/>
    </row>
    <row r="67" spans="2:26">
      <c r="B67" s="258"/>
      <c r="C67" s="122"/>
      <c r="D67" s="122"/>
      <c r="E67" s="122"/>
      <c r="F67" s="122"/>
      <c r="G67" s="122"/>
      <c r="H67" s="122"/>
      <c r="I67" s="258"/>
      <c r="K67" s="209"/>
      <c r="L67" s="638" t="s">
        <v>137</v>
      </c>
      <c r="M67" s="638"/>
      <c r="N67" s="638"/>
      <c r="O67" s="638"/>
      <c r="P67" s="638"/>
      <c r="Q67" s="638"/>
      <c r="R67" s="638"/>
      <c r="S67" s="638"/>
      <c r="T67" s="638"/>
      <c r="U67" s="638"/>
      <c r="V67" s="638"/>
      <c r="W67" s="638"/>
      <c r="X67" s="638"/>
      <c r="Y67" s="209"/>
      <c r="Z67" s="181"/>
    </row>
    <row r="68" spans="2:26">
      <c r="B68" s="258"/>
      <c r="C68" s="122"/>
      <c r="D68" s="122"/>
      <c r="E68" s="122"/>
      <c r="F68" s="122"/>
      <c r="G68" s="122"/>
      <c r="H68" s="122"/>
      <c r="I68" s="258"/>
      <c r="K68" s="41"/>
      <c r="L68" s="638"/>
      <c r="M68" s="638"/>
      <c r="N68" s="638"/>
      <c r="O68" s="638"/>
      <c r="P68" s="638"/>
      <c r="Q68" s="638"/>
      <c r="R68" s="638"/>
      <c r="S68" s="638"/>
      <c r="T68" s="638"/>
      <c r="U68" s="638"/>
      <c r="V68" s="638"/>
      <c r="W68" s="638"/>
      <c r="X68" s="638"/>
      <c r="Y68" s="41"/>
      <c r="Z68" s="181"/>
    </row>
    <row r="69" spans="2:26">
      <c r="B69" s="258"/>
      <c r="C69" s="122"/>
      <c r="D69" s="122"/>
      <c r="E69" s="122"/>
      <c r="F69" s="122"/>
      <c r="G69" s="122"/>
      <c r="H69" s="122"/>
      <c r="I69" s="258"/>
      <c r="K69" s="209"/>
      <c r="L69" s="638"/>
      <c r="M69" s="638"/>
      <c r="N69" s="638"/>
      <c r="O69" s="638"/>
      <c r="P69" s="638"/>
      <c r="Q69" s="638"/>
      <c r="R69" s="638"/>
      <c r="S69" s="638"/>
      <c r="T69" s="638"/>
      <c r="U69" s="638"/>
      <c r="V69" s="638"/>
      <c r="W69" s="638"/>
      <c r="X69" s="638"/>
      <c r="Y69" s="209"/>
      <c r="Z69" s="181"/>
    </row>
    <row r="70" spans="2:26">
      <c r="B70" s="258"/>
      <c r="C70" s="122"/>
      <c r="D70" s="122"/>
      <c r="E70" s="122"/>
      <c r="F70" s="122"/>
      <c r="G70" s="122"/>
      <c r="H70" s="122"/>
      <c r="I70" s="258"/>
      <c r="K70" s="41"/>
      <c r="L70" s="638"/>
      <c r="M70" s="638"/>
      <c r="N70" s="638"/>
      <c r="O70" s="638"/>
      <c r="P70" s="638"/>
      <c r="Q70" s="638"/>
      <c r="R70" s="638"/>
      <c r="S70" s="638"/>
      <c r="T70" s="638"/>
      <c r="U70" s="638"/>
      <c r="V70" s="638"/>
      <c r="W70" s="638"/>
      <c r="X70" s="638"/>
      <c r="Y70" s="41"/>
      <c r="Z70" s="181"/>
    </row>
    <row r="71" spans="2:26">
      <c r="B71" s="258"/>
      <c r="C71" s="122"/>
      <c r="D71" s="122"/>
      <c r="E71" s="122"/>
      <c r="F71" s="122"/>
      <c r="G71" s="122"/>
      <c r="H71" s="122"/>
      <c r="I71" s="258"/>
      <c r="K71" s="209"/>
      <c r="L71" s="638"/>
      <c r="M71" s="638"/>
      <c r="N71" s="638"/>
      <c r="O71" s="638"/>
      <c r="P71" s="638"/>
      <c r="Q71" s="638"/>
      <c r="R71" s="638"/>
      <c r="S71" s="638"/>
      <c r="T71" s="638"/>
      <c r="U71" s="638"/>
      <c r="V71" s="638"/>
      <c r="W71" s="638"/>
      <c r="X71" s="638"/>
      <c r="Y71" s="209"/>
      <c r="Z71" s="181"/>
    </row>
    <row r="72" spans="2:26">
      <c r="B72" s="258"/>
      <c r="C72" s="122"/>
      <c r="D72" s="122"/>
      <c r="E72" s="122"/>
      <c r="F72" s="122"/>
      <c r="G72" s="122"/>
      <c r="H72" s="122"/>
      <c r="I72" s="258"/>
      <c r="K72" s="41"/>
      <c r="L72" s="638"/>
      <c r="M72" s="638"/>
      <c r="N72" s="638"/>
      <c r="O72" s="638"/>
      <c r="P72" s="638"/>
      <c r="Q72" s="638"/>
      <c r="R72" s="638"/>
      <c r="S72" s="638"/>
      <c r="T72" s="638"/>
      <c r="U72" s="638"/>
      <c r="V72" s="638"/>
      <c r="W72" s="638"/>
      <c r="X72" s="638"/>
      <c r="Y72" s="41"/>
      <c r="Z72" s="181"/>
    </row>
    <row r="73" spans="2:26">
      <c r="B73" s="258"/>
      <c r="C73" s="122"/>
      <c r="D73" s="122"/>
      <c r="E73" s="122"/>
      <c r="F73" s="122"/>
      <c r="G73" s="122"/>
      <c r="H73" s="122"/>
      <c r="I73" s="258"/>
      <c r="K73" s="209"/>
      <c r="L73" s="41"/>
      <c r="M73" s="209"/>
      <c r="N73" s="41"/>
      <c r="O73" s="209"/>
      <c r="P73" s="41"/>
      <c r="Q73" s="209"/>
      <c r="R73" s="41"/>
      <c r="S73" s="209"/>
      <c r="T73" s="41"/>
      <c r="U73" s="209"/>
      <c r="V73" s="41"/>
      <c r="W73" s="209"/>
      <c r="X73" s="41"/>
      <c r="Y73" s="209"/>
      <c r="Z73" s="181"/>
    </row>
    <row r="74" spans="2:26">
      <c r="B74" s="218"/>
      <c r="C74" s="122"/>
      <c r="D74" s="122"/>
      <c r="E74" s="122"/>
      <c r="F74" s="122"/>
      <c r="G74" s="122"/>
      <c r="H74" s="122"/>
      <c r="I74" s="218"/>
      <c r="K74" s="208"/>
      <c r="L74" s="208"/>
      <c r="M74" s="208"/>
      <c r="N74" s="208"/>
      <c r="O74" s="208"/>
      <c r="P74" s="208"/>
      <c r="Q74" s="208"/>
      <c r="R74" s="208"/>
      <c r="S74" s="208"/>
      <c r="T74" s="208"/>
      <c r="U74" s="208"/>
      <c r="V74" s="208"/>
      <c r="W74" s="208"/>
      <c r="X74" s="208"/>
      <c r="Y74" s="208"/>
      <c r="Z74" s="181"/>
    </row>
    <row r="75" spans="2:26">
      <c r="B75" s="36"/>
      <c r="C75" s="218"/>
      <c r="D75" s="258"/>
      <c r="E75" s="258"/>
      <c r="F75" s="258"/>
      <c r="G75" s="258"/>
      <c r="H75" s="218"/>
      <c r="I75" s="37"/>
      <c r="K75" s="206"/>
      <c r="L75" s="209"/>
      <c r="M75" s="206"/>
      <c r="N75" s="209"/>
      <c r="O75" s="206"/>
      <c r="P75" s="209"/>
      <c r="Q75" s="206"/>
      <c r="R75" s="209"/>
      <c r="S75" s="206"/>
      <c r="T75" s="209"/>
      <c r="U75" s="206"/>
      <c r="V75" s="209"/>
      <c r="W75" s="206"/>
      <c r="X75" s="209"/>
      <c r="Y75" s="206"/>
      <c r="Z75" s="181"/>
    </row>
    <row r="76" spans="2:26">
      <c r="L76" s="181"/>
      <c r="M76" s="181"/>
      <c r="N76" s="181"/>
      <c r="O76" s="181"/>
      <c r="P76" s="181"/>
      <c r="Q76" s="181"/>
      <c r="R76" s="181"/>
      <c r="S76" s="181"/>
      <c r="T76" s="181"/>
      <c r="U76" s="181"/>
      <c r="V76" s="181"/>
      <c r="W76" s="181"/>
    </row>
  </sheetData>
  <mergeCells count="17">
    <mergeCell ref="C6:H6"/>
    <mergeCell ref="D7:E7"/>
    <mergeCell ref="F8:G8"/>
    <mergeCell ref="F9:G10"/>
    <mergeCell ref="F11:G11"/>
    <mergeCell ref="L67:X72"/>
    <mergeCell ref="L59:Q61"/>
    <mergeCell ref="S59:X61"/>
    <mergeCell ref="S63:X65"/>
    <mergeCell ref="L63:Q65"/>
    <mergeCell ref="C38:H38"/>
    <mergeCell ref="F40:G40"/>
    <mergeCell ref="W42:X43"/>
    <mergeCell ref="X47:X50"/>
    <mergeCell ref="S42:U43"/>
    <mergeCell ref="F41:G42"/>
    <mergeCell ref="F43:G43"/>
  </mergeCells>
  <phoneticPr fontId="2" type="noConversion"/>
  <conditionalFormatting sqref="F41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7">
    <cfRule type="colorScale" priority="71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75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F41 H41">
    <cfRule type="colorScale" priority="72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73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6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57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8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3">
    <cfRule type="colorScale" priority="55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56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H40">
    <cfRule type="colorScale" priority="52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3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">
    <cfRule type="colorScale" priority="4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5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F9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 F9">
    <cfRule type="colorScale" priority="14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5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10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1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6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7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1" r:id="rId1" xr:uid="{64635279-48B3-BD42-9479-A01B44E976A8}"/>
    <hyperlink ref="C40" r:id="rId2" display="S2F" xr:uid="{CBB936A4-080F-3E43-A102-49DEEFBB3E8A}"/>
    <hyperlink ref="C42" r:id="rId3" xr:uid="{F64C04B7-25A6-6047-9BF9-580836FC8214}"/>
    <hyperlink ref="W42:X43" location="说明!A1" display="目录" xr:uid="{67F0ABF4-BE67-5D40-8073-99043434E788}"/>
    <hyperlink ref="S42" r:id="rId4" xr:uid="{28A9417D-CE3E-684F-BE39-FCBC63496ECB}"/>
    <hyperlink ref="S42:U43" r:id="rId5" display="距离误差分析" xr:uid="{743F6E47-5AEF-C540-8FD8-A8E157DED535}"/>
    <hyperlink ref="C9" r:id="rId6" xr:uid="{98D83DEE-CDA8-6C4A-99C5-827D123DDE82}"/>
    <hyperlink ref="C8" r:id="rId7" display="S2F" xr:uid="{0DF4443F-441B-3943-9177-FC148DFA5B18}"/>
    <hyperlink ref="C10" r:id="rId8" xr:uid="{31B624DE-3A63-CE47-9DE6-2CA64BA70752}"/>
  </hyperlinks>
  <pageMargins left="0.7" right="0.7" top="0.75" bottom="0.75" header="0.3" footer="0.3"/>
  <pageSetup paperSize="9" orientation="portrait" horizontalDpi="0" verticalDpi="0"/>
  <drawing r:id="rId9"/>
  <picture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A1:GG212"/>
  <sheetViews>
    <sheetView showGridLines="0" topLeftCell="A24" zoomScale="10" zoomScaleNormal="69" workbookViewId="0">
      <selection activeCell="R211" sqref="R211"/>
    </sheetView>
  </sheetViews>
  <sheetFormatPr baseColWidth="10" defaultColWidth="7.6640625" defaultRowHeight="42" customHeight="1"/>
  <cols>
    <col min="1" max="1" width="25.5" style="164" customWidth="1"/>
    <col min="2" max="16384" width="7.6640625" style="164"/>
  </cols>
  <sheetData>
    <row r="1" spans="1:187" ht="136" customHeight="1">
      <c r="A1" s="164" t="s">
        <v>182</v>
      </c>
    </row>
    <row r="2" spans="1:187" ht="42" customHeight="1" thickBot="1">
      <c r="B2" s="417"/>
      <c r="C2" s="417"/>
      <c r="D2" s="417"/>
      <c r="E2" s="417"/>
      <c r="F2" s="417"/>
      <c r="G2" s="418"/>
      <c r="H2" s="418"/>
      <c r="I2" s="418"/>
      <c r="J2" s="418"/>
      <c r="K2" s="419"/>
      <c r="L2" s="419"/>
      <c r="M2" s="419"/>
      <c r="N2" s="419"/>
      <c r="O2" s="419"/>
      <c r="P2" s="419"/>
      <c r="Q2" s="419"/>
      <c r="R2" s="420"/>
      <c r="S2" s="420"/>
      <c r="T2" s="420"/>
      <c r="U2" s="420"/>
      <c r="V2" s="420"/>
      <c r="W2" s="420"/>
      <c r="X2" s="420"/>
      <c r="Y2" s="420"/>
      <c r="Z2" s="420"/>
      <c r="AA2" s="420"/>
      <c r="AB2" s="420"/>
      <c r="AC2" s="420"/>
      <c r="AD2" s="420"/>
      <c r="AE2" s="420"/>
      <c r="AF2" s="420"/>
      <c r="AG2" s="421"/>
      <c r="AH2" s="421"/>
      <c r="AI2" s="421"/>
      <c r="AJ2" s="421"/>
      <c r="AK2" s="421"/>
      <c r="AL2" s="421"/>
      <c r="AM2" s="421"/>
      <c r="AN2" s="421"/>
      <c r="AO2" s="421"/>
      <c r="AP2" s="421"/>
      <c r="AQ2" s="421"/>
      <c r="AR2" s="421"/>
      <c r="AS2" s="421"/>
      <c r="AT2" s="421"/>
      <c r="AU2" s="421"/>
      <c r="AV2" s="421"/>
      <c r="AW2" s="421"/>
      <c r="AX2" s="421"/>
      <c r="AY2" s="421"/>
      <c r="AZ2" s="421"/>
      <c r="BA2" s="421"/>
      <c r="BB2" s="421"/>
      <c r="BC2" s="421"/>
      <c r="BD2" s="421"/>
      <c r="BE2" s="421"/>
      <c r="BF2" s="421"/>
      <c r="BG2" s="421"/>
      <c r="BH2" s="421"/>
      <c r="BI2" s="421"/>
      <c r="BJ2" s="421"/>
      <c r="BK2" s="421"/>
      <c r="BL2" s="421"/>
      <c r="BM2" s="421"/>
      <c r="BN2" s="421"/>
      <c r="BO2" s="420"/>
      <c r="BW2" s="183"/>
    </row>
    <row r="3" spans="1:187" ht="344" customHeight="1" thickBot="1">
      <c r="B3" s="417"/>
      <c r="C3" s="643" t="s">
        <v>200</v>
      </c>
      <c r="D3" s="644"/>
      <c r="E3" s="644"/>
      <c r="F3" s="644"/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4"/>
      <c r="S3" s="644"/>
      <c r="T3" s="644"/>
      <c r="U3" s="644"/>
      <c r="V3" s="644"/>
      <c r="W3" s="644"/>
      <c r="X3" s="644"/>
      <c r="Y3" s="644"/>
      <c r="Z3" s="644"/>
      <c r="AA3" s="644"/>
      <c r="AB3" s="644"/>
      <c r="AC3" s="644"/>
      <c r="AD3" s="644"/>
      <c r="AE3" s="644"/>
      <c r="AF3" s="644"/>
      <c r="AG3" s="644"/>
      <c r="AH3" s="644"/>
      <c r="AI3" s="644"/>
      <c r="AJ3" s="644"/>
      <c r="AK3" s="644"/>
      <c r="AL3" s="644"/>
      <c r="AM3" s="644"/>
      <c r="AN3" s="644"/>
      <c r="AO3" s="644"/>
      <c r="AP3" s="644"/>
      <c r="AQ3" s="644"/>
      <c r="AR3" s="644"/>
      <c r="AS3" s="644"/>
      <c r="AT3" s="644"/>
      <c r="AU3" s="644"/>
      <c r="AV3" s="644"/>
      <c r="AW3" s="644"/>
      <c r="AX3" s="644"/>
      <c r="AY3" s="644"/>
      <c r="AZ3" s="644"/>
      <c r="BA3" s="644"/>
      <c r="BB3" s="644"/>
      <c r="BC3" s="644"/>
      <c r="BD3" s="644"/>
      <c r="BE3" s="644"/>
      <c r="BF3" s="644"/>
      <c r="BG3" s="644"/>
      <c r="BH3" s="644"/>
      <c r="BI3" s="644"/>
      <c r="BJ3" s="644"/>
      <c r="BK3" s="644"/>
      <c r="BL3" s="644"/>
      <c r="BM3" s="644"/>
      <c r="BN3" s="645"/>
      <c r="BO3" s="421"/>
    </row>
    <row r="4" spans="1:187" ht="42" customHeight="1" thickBot="1">
      <c r="B4" s="417"/>
      <c r="C4" s="417"/>
      <c r="D4" s="417"/>
      <c r="E4" s="417"/>
      <c r="F4" s="417"/>
      <c r="G4" s="418"/>
      <c r="H4" s="418"/>
      <c r="I4" s="418"/>
      <c r="J4" s="418"/>
      <c r="K4" s="419"/>
      <c r="L4" s="419"/>
      <c r="M4" s="419"/>
      <c r="N4" s="419"/>
      <c r="O4" s="419"/>
      <c r="P4" s="419"/>
      <c r="Q4" s="419"/>
      <c r="R4" s="420"/>
      <c r="S4" s="420"/>
      <c r="T4" s="420"/>
      <c r="U4" s="420"/>
      <c r="V4" s="420"/>
      <c r="W4" s="420"/>
      <c r="X4" s="420"/>
      <c r="Y4" s="420"/>
      <c r="Z4" s="420"/>
      <c r="AA4" s="420"/>
      <c r="AB4" s="420"/>
      <c r="AC4" s="420"/>
      <c r="AD4" s="420"/>
      <c r="AE4" s="420"/>
      <c r="AF4" s="420"/>
      <c r="AG4" s="421"/>
      <c r="AH4" s="421"/>
      <c r="AI4" s="421"/>
      <c r="AJ4" s="421"/>
      <c r="AK4" s="421"/>
      <c r="AL4" s="421"/>
      <c r="AM4" s="421"/>
      <c r="AN4" s="421"/>
      <c r="AO4" s="421"/>
      <c r="AP4" s="421"/>
      <c r="AQ4" s="421"/>
      <c r="AR4" s="421"/>
      <c r="AS4" s="421"/>
      <c r="AT4" s="421"/>
      <c r="AU4" s="421"/>
      <c r="AV4" s="421"/>
      <c r="AW4" s="421"/>
      <c r="AX4" s="421"/>
      <c r="AY4" s="421"/>
      <c r="AZ4" s="421"/>
      <c r="BA4" s="421"/>
      <c r="BB4" s="421"/>
      <c r="BC4" s="421"/>
      <c r="BD4" s="421"/>
      <c r="BE4" s="421"/>
      <c r="BF4" s="421"/>
      <c r="BG4" s="421"/>
      <c r="BH4" s="421"/>
      <c r="BI4" s="421"/>
      <c r="BJ4" s="421"/>
      <c r="BK4" s="421"/>
      <c r="BL4" s="421"/>
      <c r="BM4" s="421"/>
      <c r="BN4" s="421"/>
      <c r="BO4" s="420"/>
      <c r="BW4" s="183"/>
    </row>
    <row r="5" spans="1:187" ht="133" customHeight="1" thickBot="1">
      <c r="B5" s="418"/>
      <c r="C5" s="640" t="s">
        <v>145</v>
      </c>
      <c r="D5" s="641"/>
      <c r="E5" s="641"/>
      <c r="F5" s="641"/>
      <c r="G5" s="641"/>
      <c r="H5" s="641"/>
      <c r="I5" s="641"/>
      <c r="J5" s="641"/>
      <c r="K5" s="641"/>
      <c r="L5" s="641"/>
      <c r="M5" s="641"/>
      <c r="N5" s="641"/>
      <c r="O5" s="641"/>
      <c r="P5" s="641"/>
      <c r="Q5" s="641"/>
      <c r="R5" s="641"/>
      <c r="S5" s="641"/>
      <c r="T5" s="641"/>
      <c r="U5" s="641"/>
      <c r="V5" s="641"/>
      <c r="W5" s="641"/>
      <c r="X5" s="641"/>
      <c r="Y5" s="641"/>
      <c r="Z5" s="641"/>
      <c r="AA5" s="641"/>
      <c r="AB5" s="641"/>
      <c r="AC5" s="641"/>
      <c r="AD5" s="641"/>
      <c r="AE5" s="641"/>
      <c r="AF5" s="641"/>
      <c r="AG5" s="641"/>
      <c r="AH5" s="641"/>
      <c r="AI5" s="641"/>
      <c r="AJ5" s="641"/>
      <c r="AK5" s="641"/>
      <c r="AL5" s="641"/>
      <c r="AM5" s="641"/>
      <c r="AN5" s="641"/>
      <c r="AO5" s="641"/>
      <c r="AP5" s="641"/>
      <c r="AQ5" s="641"/>
      <c r="AR5" s="641"/>
      <c r="AS5" s="641"/>
      <c r="AT5" s="641"/>
      <c r="AU5" s="641"/>
      <c r="AV5" s="641"/>
      <c r="AW5" s="641"/>
      <c r="AX5" s="641"/>
      <c r="AY5" s="641"/>
      <c r="AZ5" s="641"/>
      <c r="BA5" s="641"/>
      <c r="BB5" s="641"/>
      <c r="BC5" s="641"/>
      <c r="BD5" s="641"/>
      <c r="BE5" s="641"/>
      <c r="BF5" s="641"/>
      <c r="BG5" s="641"/>
      <c r="BH5" s="641"/>
      <c r="BI5" s="641"/>
      <c r="BJ5" s="641"/>
      <c r="BK5" s="641"/>
      <c r="BL5" s="641"/>
      <c r="BM5" s="641"/>
      <c r="BN5" s="642"/>
      <c r="BO5" s="421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</row>
    <row r="6" spans="1:187" ht="42" customHeight="1" thickBot="1">
      <c r="B6" s="417" t="s">
        <v>112</v>
      </c>
      <c r="C6" s="417"/>
      <c r="D6" s="417" t="s">
        <v>156</v>
      </c>
      <c r="E6" s="417" t="s">
        <v>113</v>
      </c>
      <c r="F6" s="417"/>
      <c r="G6" s="418"/>
      <c r="H6" s="418"/>
      <c r="I6" s="418"/>
      <c r="J6" s="418"/>
      <c r="K6" s="419"/>
      <c r="L6" s="419"/>
      <c r="M6" s="419"/>
      <c r="N6" s="419"/>
      <c r="O6" s="419"/>
      <c r="P6" s="419"/>
      <c r="Q6" s="419"/>
      <c r="R6" s="420"/>
      <c r="S6" s="420"/>
      <c r="T6" s="420"/>
      <c r="U6" s="420"/>
      <c r="V6" s="420"/>
      <c r="W6" s="420"/>
      <c r="X6" s="420"/>
      <c r="Y6" s="420"/>
      <c r="Z6" s="420"/>
      <c r="AA6" s="420"/>
      <c r="AB6" s="420"/>
      <c r="AC6" s="420"/>
      <c r="AD6" s="420"/>
      <c r="AE6" s="420"/>
      <c r="AF6" s="420"/>
      <c r="AG6" s="421"/>
      <c r="AH6" s="421"/>
      <c r="AI6" s="421"/>
      <c r="AJ6" s="421"/>
      <c r="AK6" s="421"/>
      <c r="AL6" s="421"/>
      <c r="AM6" s="421"/>
      <c r="AN6" s="421"/>
      <c r="AO6" s="421"/>
      <c r="AP6" s="421"/>
      <c r="AQ6" s="421"/>
      <c r="AR6" s="421"/>
      <c r="AS6" s="421"/>
      <c r="AT6" s="421"/>
      <c r="AU6" s="421"/>
      <c r="AV6" s="421"/>
      <c r="AW6" s="421"/>
      <c r="AX6" s="421"/>
      <c r="AY6" s="421"/>
      <c r="AZ6" s="421"/>
      <c r="BA6" s="421"/>
      <c r="BB6" s="421"/>
      <c r="BC6" s="421"/>
      <c r="BD6" s="421"/>
      <c r="BE6" s="421"/>
      <c r="BF6" s="421"/>
      <c r="BG6" s="421"/>
      <c r="BH6" s="421"/>
      <c r="BI6" s="421"/>
      <c r="BJ6" s="421"/>
      <c r="BK6" s="421"/>
      <c r="BL6" s="421"/>
      <c r="BM6" s="421"/>
      <c r="BN6" s="421"/>
      <c r="BO6" s="420"/>
      <c r="BW6" s="183"/>
      <c r="DI6" s="422"/>
      <c r="DJ6" s="422"/>
      <c r="DK6" s="422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422"/>
      <c r="EI6" s="422"/>
      <c r="EJ6" s="422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422"/>
      <c r="FH6" s="422"/>
      <c r="FI6" s="422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</row>
    <row r="7" spans="1:187" ht="42" customHeight="1">
      <c r="B7" s="423"/>
      <c r="C7" s="424">
        <v>0</v>
      </c>
      <c r="D7" s="425">
        <f>卓尔金历法实验室!$E$47</f>
        <v>-7.2714895967875268E-2</v>
      </c>
      <c r="E7" s="167">
        <v>2</v>
      </c>
      <c r="F7" s="417"/>
      <c r="G7" s="417"/>
      <c r="H7" s="417"/>
      <c r="I7" s="417"/>
      <c r="J7" s="417"/>
      <c r="K7" s="418"/>
      <c r="L7" s="418"/>
      <c r="M7" s="418"/>
      <c r="N7" s="418"/>
      <c r="O7" s="418"/>
      <c r="P7" s="418"/>
      <c r="Q7" s="418"/>
      <c r="R7" s="419"/>
      <c r="S7" s="419"/>
      <c r="T7" s="419"/>
      <c r="U7" s="419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20"/>
      <c r="AH7" s="420"/>
      <c r="AI7" s="420"/>
      <c r="AJ7" s="420"/>
      <c r="AK7" s="420"/>
      <c r="AL7" s="420"/>
      <c r="AM7" s="420"/>
      <c r="AN7" s="420"/>
      <c r="AO7" s="420"/>
      <c r="AP7" s="420"/>
      <c r="AQ7" s="420"/>
      <c r="AR7" s="420"/>
      <c r="AS7" s="420"/>
      <c r="AT7" s="420"/>
      <c r="AU7" s="420"/>
      <c r="AV7" s="420"/>
      <c r="AW7" s="420"/>
      <c r="AX7" s="420"/>
      <c r="AY7" s="420"/>
      <c r="AZ7" s="420"/>
      <c r="BA7" s="420"/>
      <c r="BB7" s="420"/>
      <c r="BC7" s="420"/>
      <c r="BD7" s="420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1"/>
      <c r="BW7" s="183"/>
      <c r="DI7" s="422"/>
      <c r="DJ7" s="422"/>
      <c r="DK7" s="422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422"/>
      <c r="EI7" s="422"/>
      <c r="EJ7" s="422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422"/>
      <c r="FH7" s="422"/>
      <c r="FI7" s="422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</row>
    <row r="8" spans="1:187" ht="42" customHeight="1" thickBot="1">
      <c r="B8" s="426" t="s">
        <v>157</v>
      </c>
      <c r="C8" s="427">
        <f>卓尔金历法实验室!$E$51</f>
        <v>0.10862995623009114</v>
      </c>
      <c r="D8" s="428" t="s">
        <v>115</v>
      </c>
      <c r="E8" s="429"/>
      <c r="F8" s="430">
        <v>-1.5</v>
      </c>
      <c r="G8" s="431">
        <v>-1.45</v>
      </c>
      <c r="H8" s="430">
        <v>-1.4</v>
      </c>
      <c r="I8" s="431">
        <v>-1.35</v>
      </c>
      <c r="J8" s="430">
        <v>-1.3</v>
      </c>
      <c r="K8" s="431">
        <v>-1.25</v>
      </c>
      <c r="L8" s="430">
        <v>-1.2</v>
      </c>
      <c r="M8" s="431">
        <v>-1.1499999999999999</v>
      </c>
      <c r="N8" s="430">
        <v>-1.1000000000000001</v>
      </c>
      <c r="O8" s="431">
        <v>-1.05</v>
      </c>
      <c r="P8" s="430">
        <v>-1</v>
      </c>
      <c r="Q8" s="431">
        <v>-0.95</v>
      </c>
      <c r="R8" s="431">
        <v>-0.9</v>
      </c>
      <c r="S8" s="430">
        <v>-0.85</v>
      </c>
      <c r="T8" s="431">
        <v>-0.8</v>
      </c>
      <c r="U8" s="431">
        <v>-0.75</v>
      </c>
      <c r="V8" s="430">
        <v>-0.7</v>
      </c>
      <c r="W8" s="431">
        <v>-0.65</v>
      </c>
      <c r="X8" s="431">
        <v>-0.6</v>
      </c>
      <c r="Y8" s="430">
        <v>-0.55000000000000004</v>
      </c>
      <c r="Z8" s="431">
        <v>-0.5</v>
      </c>
      <c r="AA8" s="430">
        <v>-0.45</v>
      </c>
      <c r="AB8" s="431">
        <v>-0.4</v>
      </c>
      <c r="AC8" s="430">
        <v>-0.35</v>
      </c>
      <c r="AD8" s="431">
        <v>-0.3</v>
      </c>
      <c r="AE8" s="430">
        <v>-0.25</v>
      </c>
      <c r="AF8" s="431">
        <v>-0.2</v>
      </c>
      <c r="AG8" s="430">
        <v>-0.15</v>
      </c>
      <c r="AH8" s="431">
        <v>-0.1</v>
      </c>
      <c r="AI8" s="430">
        <v>-0.05</v>
      </c>
      <c r="AJ8" s="431">
        <v>0</v>
      </c>
      <c r="AK8" s="430">
        <v>0.05</v>
      </c>
      <c r="AL8" s="431">
        <v>0.1</v>
      </c>
      <c r="AM8" s="430">
        <v>0.15</v>
      </c>
      <c r="AN8" s="431">
        <v>0.2</v>
      </c>
      <c r="AO8" s="430">
        <v>0.25</v>
      </c>
      <c r="AP8" s="431">
        <v>0.3</v>
      </c>
      <c r="AQ8" s="430">
        <v>0.35</v>
      </c>
      <c r="AR8" s="431">
        <v>0.4</v>
      </c>
      <c r="AS8" s="430">
        <v>0.45</v>
      </c>
      <c r="AT8" s="431">
        <v>0.5</v>
      </c>
      <c r="AU8" s="430">
        <v>0.55000000000000004</v>
      </c>
      <c r="AV8" s="431">
        <v>0.6</v>
      </c>
      <c r="AW8" s="430">
        <v>0.65</v>
      </c>
      <c r="AX8" s="431">
        <v>0.7</v>
      </c>
      <c r="AY8" s="430">
        <v>0.75</v>
      </c>
      <c r="AZ8" s="431">
        <v>0.8</v>
      </c>
      <c r="BA8" s="430">
        <v>0.85</v>
      </c>
      <c r="BB8" s="431">
        <v>0.9</v>
      </c>
      <c r="BC8" s="430">
        <v>0.95</v>
      </c>
      <c r="BD8" s="431">
        <v>1</v>
      </c>
      <c r="BE8" s="430">
        <v>1.05</v>
      </c>
      <c r="BF8" s="431">
        <v>1.1000000000000001</v>
      </c>
      <c r="BG8" s="430">
        <v>1.1499999999999999</v>
      </c>
      <c r="BH8" s="431">
        <v>1.2</v>
      </c>
      <c r="BI8" s="430">
        <v>1.25</v>
      </c>
      <c r="BJ8" s="431">
        <v>1.3</v>
      </c>
      <c r="BK8" s="430">
        <v>1.35</v>
      </c>
      <c r="BL8" s="431">
        <v>1.4</v>
      </c>
      <c r="BM8" s="430">
        <v>1.45</v>
      </c>
      <c r="BN8" s="431">
        <v>1.5</v>
      </c>
      <c r="BO8" s="420"/>
      <c r="BW8" s="183"/>
      <c r="DI8" s="422"/>
      <c r="DJ8" s="422"/>
      <c r="DK8" s="422"/>
      <c r="DL8" s="422"/>
      <c r="DM8" s="422"/>
      <c r="DN8" s="422"/>
      <c r="DO8" s="422"/>
      <c r="DP8" s="422"/>
      <c r="DQ8" s="422"/>
      <c r="DR8" s="422"/>
      <c r="DS8" s="422"/>
      <c r="DT8" s="422"/>
      <c r="DU8" s="422"/>
      <c r="DV8" s="422"/>
      <c r="DW8" s="422"/>
      <c r="DX8" s="422"/>
      <c r="DY8" s="422"/>
      <c r="DZ8" s="422"/>
      <c r="EA8" s="422"/>
      <c r="EB8" s="422"/>
      <c r="EC8" s="422"/>
      <c r="ED8" s="422"/>
      <c r="EE8" s="422"/>
      <c r="EF8" s="422"/>
      <c r="EG8" s="27"/>
      <c r="EH8" s="422"/>
      <c r="EI8" s="422"/>
      <c r="EJ8" s="422"/>
      <c r="EK8" s="422"/>
      <c r="EL8" s="422"/>
      <c r="EM8" s="422"/>
      <c r="EN8" s="422"/>
      <c r="EO8" s="422"/>
      <c r="EP8" s="422"/>
      <c r="EQ8" s="422"/>
      <c r="ER8" s="422"/>
      <c r="ES8" s="422"/>
      <c r="ET8" s="422"/>
      <c r="EU8" s="422"/>
      <c r="EV8" s="422"/>
      <c r="EW8" s="422"/>
      <c r="EX8" s="422"/>
      <c r="EY8" s="422"/>
      <c r="EZ8" s="422"/>
      <c r="FA8" s="422"/>
      <c r="FB8" s="422"/>
      <c r="FC8" s="422"/>
      <c r="FD8" s="422"/>
      <c r="FE8" s="422"/>
      <c r="FF8" s="27"/>
      <c r="FG8" s="422"/>
      <c r="FH8" s="422"/>
      <c r="FI8" s="422"/>
      <c r="FJ8" s="422"/>
      <c r="FK8" s="422"/>
      <c r="FL8" s="422"/>
      <c r="FM8" s="422"/>
      <c r="FN8" s="422"/>
      <c r="FO8" s="422"/>
      <c r="FP8" s="422"/>
      <c r="FQ8" s="422"/>
      <c r="FR8" s="422"/>
      <c r="FS8" s="422"/>
      <c r="FT8" s="422"/>
      <c r="FU8" s="422"/>
      <c r="FV8" s="422"/>
      <c r="FW8" s="422"/>
      <c r="FX8" s="422"/>
      <c r="FY8" s="422"/>
      <c r="FZ8" s="422"/>
      <c r="GA8" s="422"/>
      <c r="GB8" s="422"/>
      <c r="GC8" s="422"/>
      <c r="GD8" s="422"/>
      <c r="GE8" s="27"/>
    </row>
    <row r="9" spans="1:187" ht="42" customHeight="1" thickBot="1">
      <c r="B9" s="432" t="s">
        <v>114</v>
      </c>
      <c r="C9" s="433">
        <v>-1</v>
      </c>
      <c r="D9" s="434"/>
      <c r="E9" s="435">
        <v>7</v>
      </c>
      <c r="F9" s="436">
        <f>C9</f>
        <v>-1</v>
      </c>
      <c r="G9" s="436">
        <f>$F$9+($BN$9-$F$9)*1/(1+EXP(-($E$9*(G8-$D$7))))</f>
        <v>-0.99980498780165383</v>
      </c>
      <c r="H9" s="436">
        <f t="shared" ref="H9:BM9" si="0">$F$9+($BN$9-$F$9)*1/(1+EXP(-($E$9*(H8-$D$7))))</f>
        <v>-0.99972327205611922</v>
      </c>
      <c r="I9" s="436">
        <f t="shared" si="0"/>
        <v>-0.9996073195344668</v>
      </c>
      <c r="J9" s="436">
        <f t="shared" si="0"/>
        <v>-0.9994427904591292</v>
      </c>
      <c r="K9" s="436">
        <f t="shared" si="0"/>
        <v>-0.99920934356443303</v>
      </c>
      <c r="L9" s="436">
        <f t="shared" si="0"/>
        <v>-0.99887812901653306</v>
      </c>
      <c r="M9" s="436">
        <f t="shared" si="0"/>
        <v>-0.99840823874371887</v>
      </c>
      <c r="N9" s="436">
        <f t="shared" si="0"/>
        <v>-0.99774168539648644</v>
      </c>
      <c r="O9" s="436">
        <f t="shared" si="0"/>
        <v>-0.99679630967458677</v>
      </c>
      <c r="P9" s="436">
        <f t="shared" si="0"/>
        <v>-0.99545578065652029</v>
      </c>
      <c r="Q9" s="436">
        <f t="shared" si="0"/>
        <v>-0.99355553660141394</v>
      </c>
      <c r="R9" s="436">
        <f t="shared" si="0"/>
        <v>-0.99086309636304704</v>
      </c>
      <c r="S9" s="436">
        <f t="shared" si="0"/>
        <v>-0.9870506441615241</v>
      </c>
      <c r="T9" s="436">
        <f t="shared" si="0"/>
        <v>-0.98165716942433856</v>
      </c>
      <c r="U9" s="436">
        <f t="shared" si="0"/>
        <v>-0.97403680973371531</v>
      </c>
      <c r="V9" s="436">
        <f t="shared" si="0"/>
        <v>-0.96328961959235071</v>
      </c>
      <c r="W9" s="436">
        <f t="shared" si="0"/>
        <v>-0.94817127042306282</v>
      </c>
      <c r="X9" s="436">
        <f t="shared" si="0"/>
        <v>-0.92698018884409161</v>
      </c>
      <c r="Y9" s="436">
        <f t="shared" si="0"/>
        <v>-0.89742621615491092</v>
      </c>
      <c r="Z9" s="436">
        <f t="shared" si="0"/>
        <v>-0.85649704662132631</v>
      </c>
      <c r="AA9" s="436">
        <f t="shared" si="0"/>
        <v>-0.80036153061806659</v>
      </c>
      <c r="AB9" s="436">
        <f t="shared" si="0"/>
        <v>-0.72438567555123301</v>
      </c>
      <c r="AC9" s="436">
        <f t="shared" si="0"/>
        <v>-0.62338448166508842</v>
      </c>
      <c r="AD9" s="436">
        <f t="shared" si="0"/>
        <v>-0.49226844680304493</v>
      </c>
      <c r="AE9" s="436">
        <f t="shared" si="0"/>
        <v>-0.3272118628617231</v>
      </c>
      <c r="AF9" s="436">
        <f t="shared" si="0"/>
        <v>-0.12728683950796094</v>
      </c>
      <c r="AG9" s="436">
        <f t="shared" si="0"/>
        <v>0.10386794275338662</v>
      </c>
      <c r="AH9" s="436">
        <f t="shared" si="0"/>
        <v>0.35718708385156273</v>
      </c>
      <c r="AI9" s="436">
        <f t="shared" si="0"/>
        <v>0.61900258724306245</v>
      </c>
      <c r="AJ9" s="436">
        <f t="shared" si="0"/>
        <v>0.87371907060761611</v>
      </c>
      <c r="AK9" s="436">
        <f t="shared" si="0"/>
        <v>1.1073577286296374</v>
      </c>
      <c r="AL9" s="436">
        <f t="shared" si="0"/>
        <v>1.3103681569792851</v>
      </c>
      <c r="AM9" s="436">
        <f t="shared" si="0"/>
        <v>1.4786312780908673</v>
      </c>
      <c r="AN9" s="436">
        <f t="shared" si="0"/>
        <v>1.6127217249223573</v>
      </c>
      <c r="AO9" s="436">
        <f t="shared" si="0"/>
        <v>1.7162732006144976</v>
      </c>
      <c r="AP9" s="436">
        <f t="shared" si="0"/>
        <v>1.7943165075593823</v>
      </c>
      <c r="AQ9" s="436">
        <f t="shared" si="0"/>
        <v>1.8520620025907739</v>
      </c>
      <c r="AR9" s="436">
        <f t="shared" si="0"/>
        <v>1.8942092651987608</v>
      </c>
      <c r="AS9" s="436">
        <f t="shared" si="0"/>
        <v>1.9246660195933543</v>
      </c>
      <c r="AT9" s="436">
        <f t="shared" si="0"/>
        <v>1.9465164245020947</v>
      </c>
      <c r="AU9" s="436">
        <f t="shared" si="0"/>
        <v>1.9621112856452907</v>
      </c>
      <c r="AV9" s="436">
        <f t="shared" si="0"/>
        <v>1.9732003204898478</v>
      </c>
      <c r="AW9" s="436">
        <f t="shared" si="0"/>
        <v>1.9810646318699994</v>
      </c>
      <c r="AX9" s="436">
        <f t="shared" si="0"/>
        <v>1.9866315535343047</v>
      </c>
      <c r="AY9" s="436">
        <f t="shared" si="0"/>
        <v>1.9905670016073036</v>
      </c>
      <c r="AZ9" s="436">
        <f t="shared" si="0"/>
        <v>1.9933465002157238</v>
      </c>
      <c r="BA9" s="436">
        <f t="shared" si="0"/>
        <v>1.9953082850963071</v>
      </c>
      <c r="BB9" s="436">
        <f t="shared" si="0"/>
        <v>1.9966922767488873</v>
      </c>
      <c r="BC9" s="436">
        <f t="shared" si="0"/>
        <v>1.9976683276205009</v>
      </c>
      <c r="BD9" s="436">
        <f t="shared" si="0"/>
        <v>1.9983565210279268</v>
      </c>
      <c r="BE9" s="436">
        <f t="shared" si="0"/>
        <v>1.9988416725488807</v>
      </c>
      <c r="BF9" s="436">
        <f t="shared" si="0"/>
        <v>1.9991836473585263</v>
      </c>
      <c r="BG9" s="436">
        <f t="shared" si="0"/>
        <v>1.999424679784068</v>
      </c>
      <c r="BH9" s="436">
        <f t="shared" si="0"/>
        <v>1.9995945557345447</v>
      </c>
      <c r="BI9" s="436">
        <f t="shared" si="0"/>
        <v>1.9997142768516381</v>
      </c>
      <c r="BJ9" s="436">
        <f t="shared" si="0"/>
        <v>1.9997986486372206</v>
      </c>
      <c r="BK9" s="436">
        <f t="shared" si="0"/>
        <v>1.9998581072804189</v>
      </c>
      <c r="BL9" s="436">
        <f t="shared" si="0"/>
        <v>1.9999000084938579</v>
      </c>
      <c r="BM9" s="436">
        <f t="shared" si="0"/>
        <v>1.9999295364829841</v>
      </c>
      <c r="BN9" s="437">
        <f>E7</f>
        <v>2</v>
      </c>
      <c r="BO9" s="220"/>
      <c r="BW9" s="183"/>
      <c r="DI9" s="27"/>
      <c r="DJ9" s="27"/>
      <c r="DK9" s="422"/>
      <c r="DL9" s="416"/>
      <c r="DM9" s="416"/>
      <c r="DN9" s="416"/>
      <c r="DO9" s="416"/>
      <c r="DP9" s="416"/>
      <c r="DQ9" s="416"/>
      <c r="DR9" s="416"/>
      <c r="DS9" s="416"/>
      <c r="DT9" s="416"/>
      <c r="DU9" s="416"/>
      <c r="DV9" s="416"/>
      <c r="DW9" s="416"/>
      <c r="DX9" s="416"/>
      <c r="DY9" s="416"/>
      <c r="DZ9" s="416"/>
      <c r="EA9" s="416"/>
      <c r="EB9" s="416"/>
      <c r="EC9" s="416"/>
      <c r="ED9" s="416"/>
      <c r="EE9" s="416"/>
      <c r="EF9" s="416"/>
      <c r="EG9" s="27"/>
      <c r="EH9" s="27"/>
      <c r="EI9" s="27"/>
      <c r="EJ9" s="422"/>
      <c r="EK9" s="416"/>
      <c r="EL9" s="416"/>
      <c r="EM9" s="416"/>
      <c r="EN9" s="416"/>
      <c r="EO9" s="416"/>
      <c r="EP9" s="416"/>
      <c r="EQ9" s="416"/>
      <c r="ER9" s="416"/>
      <c r="ES9" s="416"/>
      <c r="ET9" s="416"/>
      <c r="EU9" s="416"/>
      <c r="EV9" s="416"/>
      <c r="EW9" s="416"/>
      <c r="EX9" s="416"/>
      <c r="EY9" s="416"/>
      <c r="EZ9" s="416"/>
      <c r="FA9" s="416"/>
      <c r="FB9" s="416"/>
      <c r="FC9" s="416"/>
      <c r="FD9" s="416"/>
      <c r="FE9" s="416"/>
      <c r="FF9" s="27"/>
      <c r="FG9" s="27"/>
      <c r="FH9" s="27"/>
      <c r="FI9" s="422"/>
      <c r="FJ9" s="416"/>
      <c r="FK9" s="416"/>
      <c r="FL9" s="416"/>
      <c r="FM9" s="416"/>
      <c r="FN9" s="416"/>
      <c r="FO9" s="416"/>
      <c r="FP9" s="416"/>
      <c r="FQ9" s="416"/>
      <c r="FR9" s="416"/>
      <c r="FS9" s="416"/>
      <c r="FT9" s="416"/>
      <c r="FU9" s="416"/>
      <c r="FV9" s="416"/>
      <c r="FW9" s="416"/>
      <c r="FX9" s="416"/>
      <c r="FY9" s="416"/>
      <c r="FZ9" s="416"/>
      <c r="GA9" s="416"/>
      <c r="GB9" s="416"/>
      <c r="GC9" s="416"/>
      <c r="GD9" s="416"/>
      <c r="GE9" s="27"/>
    </row>
    <row r="10" spans="1:187" ht="42" customHeight="1">
      <c r="B10" s="423"/>
      <c r="C10" s="423"/>
      <c r="D10" s="438">
        <v>1.5</v>
      </c>
      <c r="E10" s="439">
        <f>E7</f>
        <v>2</v>
      </c>
      <c r="F10" s="480">
        <f t="shared" ref="F10:AK10" si="1">F77*F144</f>
        <v>0.49998810723592974</v>
      </c>
      <c r="G10" s="481">
        <f t="shared" si="1"/>
        <v>0.50008497183070721</v>
      </c>
      <c r="H10" s="481">
        <f t="shared" si="1"/>
        <v>0.50012527823200947</v>
      </c>
      <c r="I10" s="481">
        <f t="shared" si="1"/>
        <v>0.50018279481254146</v>
      </c>
      <c r="J10" s="481">
        <f t="shared" si="1"/>
        <v>0.50026469041735855</v>
      </c>
      <c r="K10" s="481">
        <f t="shared" si="1"/>
        <v>0.50038113056806854</v>
      </c>
      <c r="L10" s="481">
        <f t="shared" si="1"/>
        <v>0.50054653157046769</v>
      </c>
      <c r="M10" s="481">
        <f t="shared" si="1"/>
        <v>0.50078133601381303</v>
      </c>
      <c r="N10" s="481">
        <f t="shared" si="1"/>
        <v>0.50111452395160727</v>
      </c>
      <c r="O10" s="481">
        <f t="shared" si="1"/>
        <v>0.50158715980609625</v>
      </c>
      <c r="P10" s="481">
        <f t="shared" si="1"/>
        <v>0.50225739260452695</v>
      </c>
      <c r="Q10" s="481">
        <f t="shared" si="1"/>
        <v>0.50320748585387998</v>
      </c>
      <c r="R10" s="481">
        <f t="shared" si="1"/>
        <v>0.50455367170553422</v>
      </c>
      <c r="S10" s="481">
        <f t="shared" si="1"/>
        <v>0.50645986664765841</v>
      </c>
      <c r="T10" s="481">
        <f t="shared" si="1"/>
        <v>0.50915658474589442</v>
      </c>
      <c r="U10" s="481">
        <f t="shared" si="1"/>
        <v>0.51296676349137582</v>
      </c>
      <c r="V10" s="481">
        <f t="shared" si="1"/>
        <v>0.51834037851712567</v>
      </c>
      <c r="W10" s="481">
        <f t="shared" si="1"/>
        <v>0.52589959264050201</v>
      </c>
      <c r="X10" s="481">
        <f t="shared" si="1"/>
        <v>0.53649518591381762</v>
      </c>
      <c r="Y10" s="481">
        <f t="shared" si="1"/>
        <v>0.55127222553935662</v>
      </c>
      <c r="Z10" s="481">
        <f t="shared" si="1"/>
        <v>0.57173684732270635</v>
      </c>
      <c r="AA10" s="481">
        <f t="shared" si="1"/>
        <v>0.59980460623832377</v>
      </c>
      <c r="AB10" s="481">
        <f t="shared" si="1"/>
        <v>0.63779248028359059</v>
      </c>
      <c r="AC10" s="481">
        <f t="shared" si="1"/>
        <v>0.68829295945375513</v>
      </c>
      <c r="AD10" s="481">
        <f t="shared" si="1"/>
        <v>0.75385080235596003</v>
      </c>
      <c r="AE10" s="481">
        <f t="shared" si="1"/>
        <v>0.83637889698317669</v>
      </c>
      <c r="AF10" s="481">
        <f t="shared" si="1"/>
        <v>0.93634125351165209</v>
      </c>
      <c r="AG10" s="481">
        <f t="shared" si="1"/>
        <v>1.0519186223649653</v>
      </c>
      <c r="AH10" s="481">
        <f t="shared" si="1"/>
        <v>1.1785784008366154</v>
      </c>
      <c r="AI10" s="481">
        <f t="shared" si="1"/>
        <v>1.3094866656152193</v>
      </c>
      <c r="AJ10" s="481">
        <f t="shared" si="1"/>
        <v>1.4368457513037318</v>
      </c>
      <c r="AK10" s="481">
        <f t="shared" si="1"/>
        <v>1.5536662213125678</v>
      </c>
      <c r="AL10" s="481">
        <f t="shared" ref="AL10:BN10" si="2">AL77*AL144</f>
        <v>1.6551727910217677</v>
      </c>
      <c r="AM10" s="481">
        <f t="shared" si="2"/>
        <v>1.7393058160882295</v>
      </c>
      <c r="AN10" s="481">
        <f t="shared" si="2"/>
        <v>1.806352510644055</v>
      </c>
      <c r="AO10" s="481">
        <f t="shared" si="2"/>
        <v>1.8581296446960882</v>
      </c>
      <c r="AP10" s="481">
        <f t="shared" si="2"/>
        <v>1.8971525652616255</v>
      </c>
      <c r="AQ10" s="481">
        <f t="shared" si="2"/>
        <v>1.9260264224483639</v>
      </c>
      <c r="AR10" s="481">
        <f t="shared" si="2"/>
        <v>1.9471009980350342</v>
      </c>
      <c r="AS10" s="481">
        <f t="shared" si="2"/>
        <v>1.9623301600871597</v>
      </c>
      <c r="AT10" s="481">
        <f t="shared" si="2"/>
        <v>1.9732560022171584</v>
      </c>
      <c r="AU10" s="481">
        <f t="shared" si="2"/>
        <v>1.9810539455412928</v>
      </c>
      <c r="AV10" s="481">
        <f t="shared" si="2"/>
        <v>1.9865988681257323</v>
      </c>
      <c r="AW10" s="481">
        <f t="shared" si="2"/>
        <v>1.9905313399718396</v>
      </c>
      <c r="AX10" s="481">
        <f t="shared" si="2"/>
        <v>1.9933150447796457</v>
      </c>
      <c r="AY10" s="481">
        <f t="shared" si="2"/>
        <v>1.9952829552263498</v>
      </c>
      <c r="AZ10" s="481">
        <f t="shared" si="2"/>
        <v>1.9966728456840852</v>
      </c>
      <c r="BA10" s="481">
        <f t="shared" si="2"/>
        <v>1.9976538441398597</v>
      </c>
      <c r="BB10" s="481">
        <f t="shared" si="2"/>
        <v>1.998345918999386</v>
      </c>
      <c r="BC10" s="481">
        <f t="shared" si="2"/>
        <v>1.9988340029520815</v>
      </c>
      <c r="BD10" s="481">
        <f t="shared" si="2"/>
        <v>1.9991781427103414</v>
      </c>
      <c r="BE10" s="481">
        <f t="shared" si="2"/>
        <v>1.9994207499649277</v>
      </c>
      <c r="BF10" s="481">
        <f t="shared" si="2"/>
        <v>1.9995917602842221</v>
      </c>
      <c r="BG10" s="481">
        <f t="shared" si="2"/>
        <v>1.999712293088314</v>
      </c>
      <c r="BH10" s="481">
        <f t="shared" si="2"/>
        <v>1.9997972430242761</v>
      </c>
      <c r="BI10" s="481">
        <f t="shared" si="2"/>
        <v>1.9998571121725532</v>
      </c>
      <c r="BJ10" s="481">
        <f t="shared" si="2"/>
        <v>1.9998993042149151</v>
      </c>
      <c r="BK10" s="481">
        <f t="shared" si="2"/>
        <v>1.999929037929435</v>
      </c>
      <c r="BL10" s="481">
        <f t="shared" si="2"/>
        <v>1.9999499916714247</v>
      </c>
      <c r="BM10" s="481">
        <f t="shared" si="2"/>
        <v>1.9999647579059756</v>
      </c>
      <c r="BN10" s="482">
        <f t="shared" si="2"/>
        <v>1.999999991270947</v>
      </c>
      <c r="BO10" s="220"/>
      <c r="BW10" s="183"/>
      <c r="DI10" s="27"/>
      <c r="DJ10" s="27"/>
      <c r="DK10" s="422"/>
      <c r="DL10" s="416"/>
      <c r="DM10" s="416"/>
      <c r="DN10" s="416"/>
      <c r="DO10" s="416"/>
      <c r="DP10" s="416"/>
      <c r="DQ10" s="416"/>
      <c r="DR10" s="416"/>
      <c r="DS10" s="416"/>
      <c r="DT10" s="416"/>
      <c r="DU10" s="416"/>
      <c r="DV10" s="416"/>
      <c r="DW10" s="416"/>
      <c r="DX10" s="416"/>
      <c r="DY10" s="416"/>
      <c r="DZ10" s="416"/>
      <c r="EA10" s="416"/>
      <c r="EB10" s="416"/>
      <c r="EC10" s="416"/>
      <c r="ED10" s="416"/>
      <c r="EE10" s="416"/>
      <c r="EF10" s="416"/>
      <c r="EG10" s="27"/>
      <c r="EH10" s="27"/>
      <c r="EI10" s="27"/>
      <c r="EJ10" s="422"/>
      <c r="EK10" s="416"/>
      <c r="EL10" s="416"/>
      <c r="EM10" s="416"/>
      <c r="EN10" s="416"/>
      <c r="EO10" s="416"/>
      <c r="EP10" s="416"/>
      <c r="EQ10" s="416"/>
      <c r="ER10" s="416"/>
      <c r="ES10" s="416"/>
      <c r="ET10" s="416"/>
      <c r="EU10" s="416"/>
      <c r="EV10" s="416"/>
      <c r="EW10" s="416"/>
      <c r="EX10" s="416"/>
      <c r="EY10" s="416"/>
      <c r="EZ10" s="416"/>
      <c r="FA10" s="416"/>
      <c r="FB10" s="416"/>
      <c r="FC10" s="416"/>
      <c r="FD10" s="416"/>
      <c r="FE10" s="416"/>
      <c r="FF10" s="27"/>
      <c r="FG10" s="27"/>
      <c r="FH10" s="27"/>
      <c r="FI10" s="422"/>
      <c r="FJ10" s="416"/>
      <c r="FK10" s="416"/>
      <c r="FL10" s="416"/>
      <c r="FM10" s="416"/>
      <c r="FN10" s="416"/>
      <c r="FO10" s="416"/>
      <c r="FP10" s="416"/>
      <c r="FQ10" s="416"/>
      <c r="FR10" s="416"/>
      <c r="FS10" s="416"/>
      <c r="FT10" s="416"/>
      <c r="FU10" s="416"/>
      <c r="FV10" s="416"/>
      <c r="FW10" s="416"/>
      <c r="FX10" s="416"/>
      <c r="FY10" s="416"/>
      <c r="FZ10" s="416"/>
      <c r="GA10" s="416"/>
      <c r="GB10" s="416"/>
      <c r="GC10" s="416"/>
      <c r="GD10" s="416"/>
      <c r="GE10" s="27"/>
    </row>
    <row r="11" spans="1:187" ht="42" customHeight="1">
      <c r="B11" s="418"/>
      <c r="C11" s="423"/>
      <c r="D11" s="440">
        <v>1.45</v>
      </c>
      <c r="E11" s="439">
        <f t="shared" ref="E11:E42" si="3">$E$10-($E$10-$E$70)*1/(1+EXP(-($E$9*(-D11+$C$8))))</f>
        <v>1.9997492518737978</v>
      </c>
      <c r="F11" s="483">
        <f t="shared" ref="F11:AK11" si="4">F78*F145</f>
        <v>0.49985715905695588</v>
      </c>
      <c r="G11" s="296">
        <f t="shared" si="4"/>
        <v>0.49995365348171389</v>
      </c>
      <c r="H11" s="296">
        <f t="shared" si="4"/>
        <v>0.50007815066145667</v>
      </c>
      <c r="I11" s="296">
        <f t="shared" si="4"/>
        <v>0.50011827834127698</v>
      </c>
      <c r="J11" s="296">
        <f t="shared" si="4"/>
        <v>0.50017566745462705</v>
      </c>
      <c r="K11" s="296">
        <f t="shared" si="4"/>
        <v>0.500257481010702</v>
      </c>
      <c r="L11" s="296">
        <f t="shared" si="4"/>
        <v>0.5004141083656708</v>
      </c>
      <c r="M11" s="296">
        <f t="shared" si="4"/>
        <v>0.50064882879265704</v>
      </c>
      <c r="N11" s="296">
        <f t="shared" si="4"/>
        <v>0.50098196425313912</v>
      </c>
      <c r="O11" s="296">
        <f t="shared" si="4"/>
        <v>0.50145457023861284</v>
      </c>
      <c r="P11" s="296">
        <f t="shared" si="4"/>
        <v>0.50212478608247713</v>
      </c>
      <c r="Q11" s="296">
        <f t="shared" si="4"/>
        <v>0.50307486507558563</v>
      </c>
      <c r="R11" s="296">
        <f t="shared" si="4"/>
        <v>0.50442103466203625</v>
      </c>
      <c r="S11" s="296">
        <f t="shared" si="4"/>
        <v>0.50632721706723516</v>
      </c>
      <c r="T11" s="296">
        <f t="shared" si="4"/>
        <v>0.50902393240000654</v>
      </c>
      <c r="U11" s="296">
        <f t="shared" si="4"/>
        <v>0.51283412292307118</v>
      </c>
      <c r="V11" s="296">
        <f t="shared" si="4"/>
        <v>0.51820776727219653</v>
      </c>
      <c r="W11" s="296">
        <f t="shared" si="4"/>
        <v>0.52576702897948635</v>
      </c>
      <c r="X11" s="296">
        <f t="shared" si="4"/>
        <v>0.53636268610824056</v>
      </c>
      <c r="Y11" s="296">
        <f t="shared" si="4"/>
        <v>0.55113980103918681</v>
      </c>
      <c r="Z11" s="296">
        <f t="shared" si="4"/>
        <v>0.57160450232227267</v>
      </c>
      <c r="AA11" s="296">
        <f t="shared" si="4"/>
        <v>0.59967233643862483</v>
      </c>
      <c r="AB11" s="296">
        <f t="shared" si="4"/>
        <v>0.63766027387508339</v>
      </c>
      <c r="AC11" s="296">
        <f t="shared" si="4"/>
        <v>0.68816080136780178</v>
      </c>
      <c r="AD11" s="296">
        <f t="shared" si="4"/>
        <v>0.75371868239395312</v>
      </c>
      <c r="AE11" s="296">
        <f t="shared" si="4"/>
        <v>0.83624682122972305</v>
      </c>
      <c r="AF11" s="296">
        <f t="shared" si="4"/>
        <v>0.93620925640483021</v>
      </c>
      <c r="AG11" s="296">
        <f t="shared" si="4"/>
        <v>1.0517867746013467</v>
      </c>
      <c r="AH11" s="296">
        <f t="shared" si="4"/>
        <v>1.1784468076320436</v>
      </c>
      <c r="AI11" s="296">
        <f t="shared" si="4"/>
        <v>1.3093554525761304</v>
      </c>
      <c r="AJ11" s="296">
        <f t="shared" si="4"/>
        <v>1.4367150410240803</v>
      </c>
      <c r="AK11" s="296">
        <f t="shared" si="4"/>
        <v>1.5535361091531179</v>
      </c>
      <c r="AL11" s="296">
        <f t="shared" ref="AL11:BN11" si="5">AL78*AL145</f>
        <v>1.6550433290410931</v>
      </c>
      <c r="AM11" s="296">
        <f t="shared" si="5"/>
        <v>1.7391770093800034</v>
      </c>
      <c r="AN11" s="296">
        <f t="shared" si="5"/>
        <v>1.8062243243315348</v>
      </c>
      <c r="AO11" s="296">
        <f t="shared" si="5"/>
        <v>1.8580020165108495</v>
      </c>
      <c r="AP11" s="296">
        <f t="shared" si="5"/>
        <v>1.8970254187546727</v>
      </c>
      <c r="AQ11" s="296">
        <f t="shared" si="5"/>
        <v>1.9258996778134114</v>
      </c>
      <c r="AR11" s="296">
        <f t="shared" si="5"/>
        <v>1.9469745795131679</v>
      </c>
      <c r="AS11" s="296">
        <f t="shared" si="5"/>
        <v>1.962204000182348</v>
      </c>
      <c r="AT11" s="296">
        <f t="shared" si="5"/>
        <v>1.9731300434768422</v>
      </c>
      <c r="AU11" s="296">
        <f t="shared" si="5"/>
        <v>1.980928140720617</v>
      </c>
      <c r="AV11" s="296">
        <f t="shared" si="5"/>
        <v>1.9864731794133774</v>
      </c>
      <c r="AW11" s="296">
        <f t="shared" si="5"/>
        <v>1.9904057377642881</v>
      </c>
      <c r="AX11" s="296">
        <f t="shared" si="5"/>
        <v>1.9931895063190388</v>
      </c>
      <c r="AY11" s="296">
        <f t="shared" si="5"/>
        <v>1.9951574632864533</v>
      </c>
      <c r="AZ11" s="296">
        <f t="shared" si="5"/>
        <v>1.9965473873987689</v>
      </c>
      <c r="BA11" s="296">
        <f t="shared" si="5"/>
        <v>1.9975284100109538</v>
      </c>
      <c r="BB11" s="296">
        <f t="shared" si="5"/>
        <v>1.998220502086782</v>
      </c>
      <c r="BC11" s="296">
        <f t="shared" si="5"/>
        <v>1.9987085982308672</v>
      </c>
      <c r="BD11" s="296">
        <f t="shared" si="5"/>
        <v>1.9990527465717489</v>
      </c>
      <c r="BE11" s="296">
        <f t="shared" si="5"/>
        <v>1.9992953598359631</v>
      </c>
      <c r="BF11" s="296">
        <f t="shared" si="5"/>
        <v>1.999466374342763</v>
      </c>
      <c r="BG11" s="296">
        <f t="shared" si="5"/>
        <v>1.9995917679028981</v>
      </c>
      <c r="BH11" s="296">
        <f t="shared" si="5"/>
        <v>1.9997122980855662</v>
      </c>
      <c r="BI11" s="296">
        <f t="shared" si="5"/>
        <v>1.9997972460376274</v>
      </c>
      <c r="BJ11" s="296">
        <f t="shared" si="5"/>
        <v>1.9998571137031032</v>
      </c>
      <c r="BK11" s="296">
        <f t="shared" si="5"/>
        <v>1.99989930465136</v>
      </c>
      <c r="BL11" s="296">
        <f t="shared" si="5"/>
        <v>1.9999290375701537</v>
      </c>
      <c r="BM11" s="296">
        <f t="shared" si="5"/>
        <v>1.9999499907436646</v>
      </c>
      <c r="BN11" s="484">
        <f t="shared" si="5"/>
        <v>1.9999647565818439</v>
      </c>
      <c r="BO11" s="220"/>
      <c r="BW11" s="183"/>
      <c r="DI11" s="27"/>
      <c r="DJ11" s="27"/>
      <c r="DK11" s="422"/>
      <c r="DL11" s="416"/>
      <c r="DM11" s="416"/>
      <c r="DN11" s="416"/>
      <c r="DO11" s="416"/>
      <c r="DP11" s="416"/>
      <c r="DQ11" s="416"/>
      <c r="DR11" s="416"/>
      <c r="DS11" s="416"/>
      <c r="DT11" s="416"/>
      <c r="DU11" s="416"/>
      <c r="DV11" s="416"/>
      <c r="DW11" s="416"/>
      <c r="DX11" s="416"/>
      <c r="DY11" s="416"/>
      <c r="DZ11" s="416"/>
      <c r="EA11" s="416"/>
      <c r="EB11" s="416"/>
      <c r="EC11" s="416"/>
      <c r="ED11" s="416"/>
      <c r="EE11" s="416"/>
      <c r="EF11" s="416"/>
      <c r="EG11" s="27"/>
      <c r="EH11" s="27"/>
      <c r="EI11" s="27"/>
      <c r="EJ11" s="422"/>
      <c r="EK11" s="416"/>
      <c r="EL11" s="416"/>
      <c r="EM11" s="416"/>
      <c r="EN11" s="416"/>
      <c r="EO11" s="416"/>
      <c r="EP11" s="416"/>
      <c r="EQ11" s="416"/>
      <c r="ER11" s="416"/>
      <c r="ES11" s="416"/>
      <c r="ET11" s="416"/>
      <c r="EU11" s="416"/>
      <c r="EV11" s="416"/>
      <c r="EW11" s="416"/>
      <c r="EX11" s="416"/>
      <c r="EY11" s="416"/>
      <c r="EZ11" s="416"/>
      <c r="FA11" s="416"/>
      <c r="FB11" s="416"/>
      <c r="FC11" s="416"/>
      <c r="FD11" s="416"/>
      <c r="FE11" s="416"/>
      <c r="FF11" s="27"/>
      <c r="FG11" s="27"/>
      <c r="FH11" s="27"/>
      <c r="FI11" s="422"/>
      <c r="FJ11" s="416"/>
      <c r="FK11" s="416"/>
      <c r="FL11" s="416"/>
      <c r="FM11" s="416"/>
      <c r="FN11" s="416"/>
      <c r="FO11" s="416"/>
      <c r="FP11" s="416"/>
      <c r="FQ11" s="416"/>
      <c r="FR11" s="416"/>
      <c r="FS11" s="416"/>
      <c r="FT11" s="416"/>
      <c r="FU11" s="416"/>
      <c r="FV11" s="416"/>
      <c r="FW11" s="416"/>
      <c r="FX11" s="416"/>
      <c r="FY11" s="416"/>
      <c r="FZ11" s="416"/>
      <c r="GA11" s="416"/>
      <c r="GB11" s="416"/>
      <c r="GC11" s="416"/>
      <c r="GD11" s="416"/>
      <c r="GE11" s="27"/>
    </row>
    <row r="12" spans="1:187" ht="42" customHeight="1">
      <c r="B12" s="418"/>
      <c r="C12" s="423"/>
      <c r="D12" s="438">
        <v>1.4</v>
      </c>
      <c r="E12" s="439">
        <f t="shared" si="3"/>
        <v>1.9996441839343344</v>
      </c>
      <c r="F12" s="483">
        <f t="shared" ref="F12:AK12" si="6">F79*F146</f>
        <v>0.49979647888331091</v>
      </c>
      <c r="G12" s="296">
        <f t="shared" si="6"/>
        <v>0.49984741850249592</v>
      </c>
      <c r="H12" s="296">
        <f t="shared" si="6"/>
        <v>0.49984603515458842</v>
      </c>
      <c r="I12" s="296">
        <f t="shared" si="6"/>
        <v>0.50010859736883784</v>
      </c>
      <c r="J12" s="296">
        <f t="shared" si="6"/>
        <v>0.50016563550220783</v>
      </c>
      <c r="K12" s="296">
        <f t="shared" si="6"/>
        <v>0.50024717786808182</v>
      </c>
      <c r="L12" s="296">
        <f t="shared" si="6"/>
        <v>0.50036337608236092</v>
      </c>
      <c r="M12" s="296">
        <f t="shared" si="6"/>
        <v>0.5005856613201326</v>
      </c>
      <c r="N12" s="296">
        <f t="shared" si="6"/>
        <v>0.50091871258151854</v>
      </c>
      <c r="O12" s="296">
        <f t="shared" si="6"/>
        <v>0.50139127112995574</v>
      </c>
      <c r="P12" s="296">
        <f t="shared" si="6"/>
        <v>0.50206146076856906</v>
      </c>
      <c r="Q12" s="296">
        <f t="shared" si="6"/>
        <v>0.50301151842497993</v>
      </c>
      <c r="R12" s="296">
        <f t="shared" si="6"/>
        <v>0.50435766414154237</v>
      </c>
      <c r="S12" s="296">
        <f t="shared" si="6"/>
        <v>0.50626382971419859</v>
      </c>
      <c r="T12" s="296">
        <f t="shared" si="6"/>
        <v>0.50896054541795899</v>
      </c>
      <c r="U12" s="296">
        <f t="shared" si="6"/>
        <v>0.51277076173800784</v>
      </c>
      <c r="V12" s="296">
        <f t="shared" si="6"/>
        <v>0.51814446279395365</v>
      </c>
      <c r="W12" s="296">
        <f t="shared" si="6"/>
        <v>0.52570381403585953</v>
      </c>
      <c r="X12" s="296">
        <f t="shared" si="6"/>
        <v>0.53629959122557702</v>
      </c>
      <c r="Y12" s="296">
        <f t="shared" si="6"/>
        <v>0.5510768500352341</v>
      </c>
      <c r="Z12" s="296">
        <f t="shared" si="6"/>
        <v>0.57154170854239417</v>
      </c>
      <c r="AA12" s="296">
        <f t="shared" si="6"/>
        <v>0.59960970085166421</v>
      </c>
      <c r="AB12" s="296">
        <f t="shared" si="6"/>
        <v>0.63759778652428378</v>
      </c>
      <c r="AC12" s="296">
        <f t="shared" si="6"/>
        <v>0.6880984476074089</v>
      </c>
      <c r="AD12" s="296">
        <f t="shared" si="6"/>
        <v>0.75365645457139019</v>
      </c>
      <c r="AE12" s="296">
        <f t="shared" si="6"/>
        <v>0.83618473462707843</v>
      </c>
      <c r="AF12" s="296">
        <f t="shared" si="6"/>
        <v>0.93614736535719001</v>
      </c>
      <c r="AG12" s="296">
        <f t="shared" si="6"/>
        <v>1.0517251818545184</v>
      </c>
      <c r="AH12" s="296">
        <f t="shared" si="6"/>
        <v>1.1783856596191671</v>
      </c>
      <c r="AI12" s="296">
        <f t="shared" si="6"/>
        <v>1.3092949177269573</v>
      </c>
      <c r="AJ12" s="296">
        <f t="shared" si="6"/>
        <v>1.436655276587973</v>
      </c>
      <c r="AK12" s="296">
        <f t="shared" si="6"/>
        <v>1.5534772288898573</v>
      </c>
      <c r="AL12" s="296">
        <f t="shared" ref="AL12:BN12" si="7">AL79*AL146</f>
        <v>1.6549853838199811</v>
      </c>
      <c r="AM12" s="296">
        <f t="shared" si="7"/>
        <v>1.7391199854448918</v>
      </c>
      <c r="AN12" s="296">
        <f t="shared" si="7"/>
        <v>1.8061681556757321</v>
      </c>
      <c r="AO12" s="296">
        <f t="shared" si="7"/>
        <v>1.8579466037600232</v>
      </c>
      <c r="AP12" s="296">
        <f t="shared" si="7"/>
        <v>1.8969706477296824</v>
      </c>
      <c r="AQ12" s="296">
        <f t="shared" si="7"/>
        <v>1.9258454339585556</v>
      </c>
      <c r="AR12" s="296">
        <f t="shared" si="7"/>
        <v>1.9469207571873866</v>
      </c>
      <c r="AS12" s="296">
        <f t="shared" si="7"/>
        <v>1.9621505074586547</v>
      </c>
      <c r="AT12" s="296">
        <f t="shared" si="7"/>
        <v>1.9730768036878379</v>
      </c>
      <c r="AU12" s="296">
        <f t="shared" si="7"/>
        <v>1.9808750919662472</v>
      </c>
      <c r="AV12" s="296">
        <f t="shared" si="7"/>
        <v>1.9864202729809133</v>
      </c>
      <c r="AW12" s="296">
        <f t="shared" si="7"/>
        <v>1.9903529361083789</v>
      </c>
      <c r="AX12" s="296">
        <f t="shared" si="7"/>
        <v>1.9931367809976581</v>
      </c>
      <c r="AY12" s="296">
        <f t="shared" si="7"/>
        <v>1.995104793066834</v>
      </c>
      <c r="AZ12" s="296">
        <f t="shared" si="7"/>
        <v>1.996494756628296</v>
      </c>
      <c r="BA12" s="296">
        <f t="shared" si="7"/>
        <v>1.9974758072763161</v>
      </c>
      <c r="BB12" s="296">
        <f t="shared" si="7"/>
        <v>1.9981679191454251</v>
      </c>
      <c r="BC12" s="296">
        <f t="shared" si="7"/>
        <v>1.9986560291804361</v>
      </c>
      <c r="BD12" s="296">
        <f t="shared" si="7"/>
        <v>1.9990001872173204</v>
      </c>
      <c r="BE12" s="296">
        <f t="shared" si="7"/>
        <v>1.9992428072158814</v>
      </c>
      <c r="BF12" s="296">
        <f t="shared" si="7"/>
        <v>1.9994207470068543</v>
      </c>
      <c r="BG12" s="296">
        <f t="shared" si="7"/>
        <v>1.9995917571154274</v>
      </c>
      <c r="BH12" s="296">
        <f t="shared" si="7"/>
        <v>1.9997122895030945</v>
      </c>
      <c r="BI12" s="296">
        <f t="shared" si="7"/>
        <v>1.9997972389690266</v>
      </c>
      <c r="BJ12" s="296">
        <f t="shared" si="7"/>
        <v>1.9998571076754625</v>
      </c>
      <c r="BK12" s="296">
        <f t="shared" si="7"/>
        <v>1.9998992993435611</v>
      </c>
      <c r="BL12" s="296">
        <f t="shared" si="7"/>
        <v>1.9999290327662702</v>
      </c>
      <c r="BM12" s="296">
        <f t="shared" si="7"/>
        <v>1.9999499863004047</v>
      </c>
      <c r="BN12" s="484">
        <f t="shared" si="7"/>
        <v>1.9999647524059219</v>
      </c>
      <c r="BO12" s="220"/>
      <c r="BW12" s="183"/>
      <c r="DI12" s="27"/>
      <c r="DJ12" s="27"/>
      <c r="DK12" s="422"/>
      <c r="DL12" s="416"/>
      <c r="DM12" s="416"/>
      <c r="DN12" s="416"/>
      <c r="DO12" s="416"/>
      <c r="DP12" s="416"/>
      <c r="DQ12" s="416"/>
      <c r="DR12" s="416"/>
      <c r="DS12" s="416"/>
      <c r="DT12" s="416"/>
      <c r="DU12" s="416"/>
      <c r="DV12" s="416"/>
      <c r="DW12" s="416"/>
      <c r="DX12" s="416"/>
      <c r="DY12" s="416"/>
      <c r="DZ12" s="416"/>
      <c r="EA12" s="416"/>
      <c r="EB12" s="416"/>
      <c r="EC12" s="416"/>
      <c r="ED12" s="416"/>
      <c r="EE12" s="416"/>
      <c r="EF12" s="416"/>
      <c r="EG12" s="27"/>
      <c r="EH12" s="27"/>
      <c r="EI12" s="27"/>
      <c r="EJ12" s="422"/>
      <c r="EK12" s="416"/>
      <c r="EL12" s="416"/>
      <c r="EM12" s="416"/>
      <c r="EN12" s="416"/>
      <c r="EO12" s="416"/>
      <c r="EP12" s="416"/>
      <c r="EQ12" s="416"/>
      <c r="ER12" s="416"/>
      <c r="ES12" s="416"/>
      <c r="ET12" s="416"/>
      <c r="EU12" s="416"/>
      <c r="EV12" s="416"/>
      <c r="EW12" s="416"/>
      <c r="EX12" s="416"/>
      <c r="EY12" s="416"/>
      <c r="EZ12" s="416"/>
      <c r="FA12" s="416"/>
      <c r="FB12" s="416"/>
      <c r="FC12" s="416"/>
      <c r="FD12" s="416"/>
      <c r="FE12" s="416"/>
      <c r="FF12" s="27"/>
      <c r="FG12" s="27"/>
      <c r="FH12" s="27"/>
      <c r="FI12" s="422"/>
      <c r="FJ12" s="416"/>
      <c r="FK12" s="416"/>
      <c r="FL12" s="416"/>
      <c r="FM12" s="416"/>
      <c r="FN12" s="416"/>
      <c r="FO12" s="416"/>
      <c r="FP12" s="416"/>
      <c r="FQ12" s="416"/>
      <c r="FR12" s="416"/>
      <c r="FS12" s="416"/>
      <c r="FT12" s="416"/>
      <c r="FU12" s="416"/>
      <c r="FV12" s="416"/>
      <c r="FW12" s="416"/>
      <c r="FX12" s="416"/>
      <c r="FY12" s="416"/>
      <c r="FZ12" s="416"/>
      <c r="GA12" s="416"/>
      <c r="GB12" s="416"/>
      <c r="GC12" s="416"/>
      <c r="GD12" s="416"/>
      <c r="GE12" s="27"/>
    </row>
    <row r="13" spans="1:187" ht="42" customHeight="1">
      <c r="B13" s="418"/>
      <c r="C13" s="423"/>
      <c r="D13" s="440">
        <v>1.35</v>
      </c>
      <c r="E13" s="439">
        <f t="shared" si="3"/>
        <v>1.9994950980634179</v>
      </c>
      <c r="F13" s="483">
        <f t="shared" ref="F13:AK13" si="8">F80*F147</f>
        <v>0.49971006665899198</v>
      </c>
      <c r="G13" s="296">
        <f t="shared" si="8"/>
        <v>0.4997820897416731</v>
      </c>
      <c r="H13" s="296">
        <f t="shared" si="8"/>
        <v>0.49977989251780552</v>
      </c>
      <c r="I13" s="296">
        <f t="shared" si="8"/>
        <v>0.4998305708085361</v>
      </c>
      <c r="J13" s="296">
        <f t="shared" si="8"/>
        <v>0.50009278884547315</v>
      </c>
      <c r="K13" s="296">
        <f t="shared" si="8"/>
        <v>0.50014960827831434</v>
      </c>
      <c r="L13" s="296">
        <f t="shared" si="8"/>
        <v>0.50026090874055551</v>
      </c>
      <c r="M13" s="296">
        <f t="shared" si="8"/>
        <v>0.50049527571577213</v>
      </c>
      <c r="N13" s="296">
        <f t="shared" si="8"/>
        <v>0.50082819145932622</v>
      </c>
      <c r="O13" s="296">
        <f t="shared" si="8"/>
        <v>0.50130067441186688</v>
      </c>
      <c r="P13" s="296">
        <f t="shared" si="8"/>
        <v>0.50197082342592447</v>
      </c>
      <c r="Q13" s="296">
        <f t="shared" si="8"/>
        <v>0.50292084913613866</v>
      </c>
      <c r="R13" s="296">
        <f t="shared" si="8"/>
        <v>0.50426695990618187</v>
      </c>
      <c r="S13" s="296">
        <f t="shared" si="8"/>
        <v>0.50617310350698841</v>
      </c>
      <c r="T13" s="296">
        <f t="shared" si="8"/>
        <v>0.50886982730541053</v>
      </c>
      <c r="U13" s="296">
        <f t="shared" si="8"/>
        <v>0.51268009588490182</v>
      </c>
      <c r="V13" s="296">
        <f t="shared" si="8"/>
        <v>0.51805390318044509</v>
      </c>
      <c r="W13" s="296">
        <f t="shared" si="8"/>
        <v>0.52561341883516555</v>
      </c>
      <c r="X13" s="296">
        <f t="shared" si="8"/>
        <v>0.53620941613479389</v>
      </c>
      <c r="Y13" s="296">
        <f t="shared" si="8"/>
        <v>0.55098694132063764</v>
      </c>
      <c r="Z13" s="296">
        <f t="shared" si="8"/>
        <v>0.57145209711846234</v>
      </c>
      <c r="AA13" s="296">
        <f t="shared" si="8"/>
        <v>0.59952039925592782</v>
      </c>
      <c r="AB13" s="296">
        <f t="shared" si="8"/>
        <v>0.63750879096894608</v>
      </c>
      <c r="AC13" s="296">
        <f t="shared" si="8"/>
        <v>0.68800974703023765</v>
      </c>
      <c r="AD13" s="296">
        <f t="shared" si="8"/>
        <v>0.75356804728642313</v>
      </c>
      <c r="AE13" s="296">
        <f t="shared" si="8"/>
        <v>0.83609665037174397</v>
      </c>
      <c r="AF13" s="296">
        <f t="shared" si="8"/>
        <v>0.93605968647414195</v>
      </c>
      <c r="AG13" s="296">
        <f t="shared" si="8"/>
        <v>1.0516380537702998</v>
      </c>
      <c r="AH13" s="296">
        <f t="shared" si="8"/>
        <v>1.1782992810875632</v>
      </c>
      <c r="AI13" s="296">
        <f t="shared" si="8"/>
        <v>1.3092095083156399</v>
      </c>
      <c r="AJ13" s="296">
        <f t="shared" si="8"/>
        <v>1.4365710306019925</v>
      </c>
      <c r="AK13" s="296">
        <f t="shared" si="8"/>
        <v>1.5533942734271999</v>
      </c>
      <c r="AL13" s="296">
        <f t="shared" ref="AL13:BN13" si="9">AL80*AL147</f>
        <v>1.6549037566796774</v>
      </c>
      <c r="AM13" s="296">
        <f t="shared" si="9"/>
        <v>1.739039637627791</v>
      </c>
      <c r="AN13" s="296">
        <f t="shared" si="9"/>
        <v>1.8060889719898823</v>
      </c>
      <c r="AO13" s="296">
        <f t="shared" si="9"/>
        <v>1.8578684304179083</v>
      </c>
      <c r="AP13" s="296">
        <f t="shared" si="9"/>
        <v>1.8968933177753144</v>
      </c>
      <c r="AQ13" s="296">
        <f t="shared" si="9"/>
        <v>1.9257687859284354</v>
      </c>
      <c r="AR13" s="296">
        <f t="shared" si="9"/>
        <v>1.9468446462791609</v>
      </c>
      <c r="AS13" s="296">
        <f t="shared" si="9"/>
        <v>1.9620748105518468</v>
      </c>
      <c r="AT13" s="296">
        <f t="shared" si="9"/>
        <v>1.9730014201579489</v>
      </c>
      <c r="AU13" s="296">
        <f t="shared" si="9"/>
        <v>1.9807999420413875</v>
      </c>
      <c r="AV13" s="296">
        <f t="shared" si="9"/>
        <v>1.9863452949293661</v>
      </c>
      <c r="AW13" s="296">
        <f t="shared" si="9"/>
        <v>1.9902780830873039</v>
      </c>
      <c r="AX13" s="296">
        <f t="shared" si="9"/>
        <v>1.9930620180363556</v>
      </c>
      <c r="AY13" s="296">
        <f t="shared" si="9"/>
        <v>1.9950300944144506</v>
      </c>
      <c r="AZ13" s="296">
        <f t="shared" si="9"/>
        <v>1.9964201035451863</v>
      </c>
      <c r="BA13" s="296">
        <f t="shared" si="9"/>
        <v>1.9974011862635974</v>
      </c>
      <c r="BB13" s="296">
        <f t="shared" si="9"/>
        <v>1.9980933205656555</v>
      </c>
      <c r="BC13" s="296">
        <f t="shared" si="9"/>
        <v>1.9985814462066662</v>
      </c>
      <c r="BD13" s="296">
        <f t="shared" si="9"/>
        <v>1.9989256150466399</v>
      </c>
      <c r="BE13" s="296">
        <f t="shared" si="9"/>
        <v>1.9991682424895909</v>
      </c>
      <c r="BF13" s="296">
        <f t="shared" si="9"/>
        <v>1.9993392667620526</v>
      </c>
      <c r="BG13" s="296">
        <f t="shared" si="9"/>
        <v>1.9994663698683892</v>
      </c>
      <c r="BH13" s="296">
        <f t="shared" si="9"/>
        <v>1.9995917624939248</v>
      </c>
      <c r="BI13" s="296">
        <f t="shared" si="9"/>
        <v>1.9997122918284678</v>
      </c>
      <c r="BJ13" s="296">
        <f t="shared" si="9"/>
        <v>1.9997972390711063</v>
      </c>
      <c r="BK13" s="296">
        <f t="shared" si="9"/>
        <v>1.9998571061809081</v>
      </c>
      <c r="BL13" s="296">
        <f t="shared" si="9"/>
        <v>1.9998992967229237</v>
      </c>
      <c r="BM13" s="296">
        <f t="shared" si="9"/>
        <v>1.9999290293717238</v>
      </c>
      <c r="BN13" s="484">
        <f t="shared" si="9"/>
        <v>1.9999499823953151</v>
      </c>
      <c r="BO13" s="220"/>
      <c r="BW13" s="183"/>
      <c r="DI13" s="27"/>
      <c r="DJ13" s="27"/>
      <c r="DK13" s="422"/>
      <c r="DL13" s="416"/>
      <c r="DM13" s="416"/>
      <c r="DN13" s="416"/>
      <c r="DO13" s="416"/>
      <c r="DP13" s="416"/>
      <c r="DQ13" s="416"/>
      <c r="DR13" s="416"/>
      <c r="DS13" s="416"/>
      <c r="DT13" s="416"/>
      <c r="DU13" s="416"/>
      <c r="DV13" s="416"/>
      <c r="DW13" s="416"/>
      <c r="DX13" s="416"/>
      <c r="DY13" s="416"/>
      <c r="DZ13" s="416"/>
      <c r="EA13" s="416"/>
      <c r="EB13" s="416"/>
      <c r="EC13" s="416"/>
      <c r="ED13" s="416"/>
      <c r="EE13" s="416"/>
      <c r="EF13" s="416"/>
      <c r="EG13" s="27"/>
      <c r="EH13" s="27"/>
      <c r="EI13" s="27"/>
      <c r="EJ13" s="422"/>
      <c r="EK13" s="416"/>
      <c r="EL13" s="416"/>
      <c r="EM13" s="416"/>
      <c r="EN13" s="416"/>
      <c r="EO13" s="416"/>
      <c r="EP13" s="416"/>
      <c r="EQ13" s="416"/>
      <c r="ER13" s="416"/>
      <c r="ES13" s="416"/>
      <c r="ET13" s="416"/>
      <c r="EU13" s="416"/>
      <c r="EV13" s="416"/>
      <c r="EW13" s="416"/>
      <c r="EX13" s="416"/>
      <c r="EY13" s="416"/>
      <c r="EZ13" s="416"/>
      <c r="FA13" s="416"/>
      <c r="FB13" s="416"/>
      <c r="FC13" s="416"/>
      <c r="FD13" s="416"/>
      <c r="FE13" s="416"/>
      <c r="FF13" s="27"/>
      <c r="FG13" s="27"/>
      <c r="FH13" s="27"/>
      <c r="FI13" s="422"/>
      <c r="FJ13" s="416"/>
      <c r="FK13" s="416"/>
      <c r="FL13" s="416"/>
      <c r="FM13" s="416"/>
      <c r="FN13" s="416"/>
      <c r="FO13" s="416"/>
      <c r="FP13" s="416"/>
      <c r="FQ13" s="416"/>
      <c r="FR13" s="416"/>
      <c r="FS13" s="416"/>
      <c r="FT13" s="416"/>
      <c r="FU13" s="416"/>
      <c r="FV13" s="416"/>
      <c r="FW13" s="416"/>
      <c r="FX13" s="416"/>
      <c r="FY13" s="416"/>
      <c r="FZ13" s="416"/>
      <c r="GA13" s="416"/>
      <c r="GB13" s="416"/>
      <c r="GC13" s="416"/>
      <c r="GD13" s="416"/>
      <c r="GE13" s="27"/>
    </row>
    <row r="14" spans="1:187" ht="42" customHeight="1">
      <c r="B14" s="418"/>
      <c r="C14" s="423"/>
      <c r="D14" s="438">
        <v>1.3</v>
      </c>
      <c r="E14" s="439">
        <f t="shared" si="3"/>
        <v>1.9992835605765731</v>
      </c>
      <c r="F14" s="483">
        <f t="shared" ref="F14:AK14" si="10">F81*F148</f>
        <v>0.49958705742517712</v>
      </c>
      <c r="G14" s="296">
        <f t="shared" si="10"/>
        <v>0.49968057983664232</v>
      </c>
      <c r="H14" s="296">
        <f t="shared" si="10"/>
        <v>0.49968534793443153</v>
      </c>
      <c r="I14" s="296">
        <f t="shared" si="10"/>
        <v>0.49975692288164281</v>
      </c>
      <c r="J14" s="296">
        <f t="shared" si="10"/>
        <v>0.49975452212430943</v>
      </c>
      <c r="K14" s="296">
        <f t="shared" si="10"/>
        <v>0.50012686568091602</v>
      </c>
      <c r="L14" s="296">
        <f t="shared" si="10"/>
        <v>0.50020777393098104</v>
      </c>
      <c r="M14" s="296">
        <f t="shared" si="10"/>
        <v>0.50036590925601587</v>
      </c>
      <c r="N14" s="296">
        <f t="shared" si="10"/>
        <v>0.50069860609470773</v>
      </c>
      <c r="O14" s="296">
        <f t="shared" si="10"/>
        <v>0.50117096810486583</v>
      </c>
      <c r="P14" s="296">
        <f t="shared" si="10"/>
        <v>0.50184105392336642</v>
      </c>
      <c r="Q14" s="296">
        <f t="shared" si="10"/>
        <v>0.50279103178000473</v>
      </c>
      <c r="R14" s="296">
        <f t="shared" si="10"/>
        <v>0.50413709153879427</v>
      </c>
      <c r="S14" s="296">
        <f t="shared" si="10"/>
        <v>0.50604320767393196</v>
      </c>
      <c r="T14" s="296">
        <f t="shared" si="10"/>
        <v>0.50873995629733104</v>
      </c>
      <c r="U14" s="296">
        <f t="shared" si="10"/>
        <v>0.51255032608311857</v>
      </c>
      <c r="V14" s="296">
        <f t="shared" si="10"/>
        <v>0.51792432827694113</v>
      </c>
      <c r="W14" s="296">
        <f t="shared" si="10"/>
        <v>0.52548414084561679</v>
      </c>
      <c r="X14" s="296">
        <f t="shared" si="10"/>
        <v>0.53608053470027583</v>
      </c>
      <c r="Y14" s="296">
        <f t="shared" si="10"/>
        <v>0.55085854255511923</v>
      </c>
      <c r="Z14" s="296">
        <f t="shared" si="10"/>
        <v>0.57132424411635807</v>
      </c>
      <c r="AA14" s="296">
        <f t="shared" si="10"/>
        <v>0.59939312712966097</v>
      </c>
      <c r="AB14" s="296">
        <f t="shared" si="10"/>
        <v>0.63738210959764663</v>
      </c>
      <c r="AC14" s="296">
        <f t="shared" si="10"/>
        <v>0.68788365405416729</v>
      </c>
      <c r="AD14" s="296">
        <f t="shared" si="10"/>
        <v>0.75344255165575558</v>
      </c>
      <c r="AE14" s="296">
        <f t="shared" si="10"/>
        <v>0.8359718025498355</v>
      </c>
      <c r="AF14" s="296">
        <f t="shared" si="10"/>
        <v>0.9359356058228282</v>
      </c>
      <c r="AG14" s="296">
        <f t="shared" si="10"/>
        <v>1.0515149393981005</v>
      </c>
      <c r="AH14" s="296">
        <f t="shared" si="10"/>
        <v>1.1781773941452183</v>
      </c>
      <c r="AI14" s="296">
        <f t="shared" si="10"/>
        <v>1.3090891245228184</v>
      </c>
      <c r="AJ14" s="296">
        <f t="shared" si="10"/>
        <v>1.4364523778065639</v>
      </c>
      <c r="AK14" s="296">
        <f t="shared" si="10"/>
        <v>1.5532774789626242</v>
      </c>
      <c r="AL14" s="296">
        <f t="shared" ref="AL14:BN14" si="11">AL81*AL148</f>
        <v>1.654788824345059</v>
      </c>
      <c r="AM14" s="296">
        <f t="shared" si="11"/>
        <v>1.7389264579984598</v>
      </c>
      <c r="AN14" s="296">
        <f t="shared" si="11"/>
        <v>1.805977355059935</v>
      </c>
      <c r="AO14" s="296">
        <f t="shared" si="11"/>
        <v>1.8577581447789384</v>
      </c>
      <c r="AP14" s="296">
        <f t="shared" si="11"/>
        <v>1.8967841244368979</v>
      </c>
      <c r="AQ14" s="296">
        <f t="shared" si="11"/>
        <v>1.9256604615888389</v>
      </c>
      <c r="AR14" s="296">
        <f t="shared" si="11"/>
        <v>1.946736996012719</v>
      </c>
      <c r="AS14" s="296">
        <f t="shared" si="11"/>
        <v>1.9619676723506891</v>
      </c>
      <c r="AT14" s="296">
        <f t="shared" si="11"/>
        <v>1.9728946642446874</v>
      </c>
      <c r="AU14" s="296">
        <f t="shared" si="11"/>
        <v>1.9806934673821524</v>
      </c>
      <c r="AV14" s="296">
        <f t="shared" si="11"/>
        <v>1.9862390246313797</v>
      </c>
      <c r="AW14" s="296">
        <f t="shared" si="11"/>
        <v>1.9901719596989682</v>
      </c>
      <c r="AX14" s="296">
        <f t="shared" si="11"/>
        <v>1.9929559992818444</v>
      </c>
      <c r="AY14" s="296">
        <f t="shared" si="11"/>
        <v>1.9949241495820071</v>
      </c>
      <c r="AZ14" s="296">
        <f t="shared" si="11"/>
        <v>1.9963142105669816</v>
      </c>
      <c r="BA14" s="296">
        <f t="shared" si="11"/>
        <v>1.9972953294318998</v>
      </c>
      <c r="BB14" s="296">
        <f t="shared" si="11"/>
        <v>1.9979874887911104</v>
      </c>
      <c r="BC14" s="296">
        <f t="shared" si="11"/>
        <v>1.9984756317161438</v>
      </c>
      <c r="BD14" s="296">
        <f t="shared" si="11"/>
        <v>1.998819812425259</v>
      </c>
      <c r="BE14" s="296">
        <f t="shared" si="11"/>
        <v>1.9990624479853567</v>
      </c>
      <c r="BF14" s="296">
        <f t="shared" si="11"/>
        <v>1.9992428020624484</v>
      </c>
      <c r="BG14" s="296">
        <f t="shared" si="11"/>
        <v>1.9994207400545383</v>
      </c>
      <c r="BH14" s="296">
        <f t="shared" si="11"/>
        <v>1.9995917485758083</v>
      </c>
      <c r="BI14" s="296">
        <f t="shared" si="11"/>
        <v>1.9997122796515447</v>
      </c>
      <c r="BJ14" s="296">
        <f t="shared" si="11"/>
        <v>1.9997972280893346</v>
      </c>
      <c r="BK14" s="296">
        <f t="shared" si="11"/>
        <v>1.9998570960325799</v>
      </c>
      <c r="BL14" s="296">
        <f t="shared" si="11"/>
        <v>1.9998992871725636</v>
      </c>
      <c r="BM14" s="296">
        <f t="shared" si="11"/>
        <v>1.9999290202701407</v>
      </c>
      <c r="BN14" s="484">
        <f t="shared" si="11"/>
        <v>1.9999499736521764</v>
      </c>
      <c r="BO14" s="220"/>
      <c r="BW14" s="183"/>
      <c r="DI14" s="27"/>
      <c r="DJ14" s="27"/>
      <c r="DK14" s="422"/>
      <c r="DL14" s="416"/>
      <c r="DM14" s="416"/>
      <c r="DN14" s="416"/>
      <c r="DO14" s="416"/>
      <c r="DP14" s="416"/>
      <c r="DQ14" s="416"/>
      <c r="DR14" s="416"/>
      <c r="DS14" s="416"/>
      <c r="DT14" s="416"/>
      <c r="DU14" s="416"/>
      <c r="DV14" s="416"/>
      <c r="DW14" s="416"/>
      <c r="DX14" s="416"/>
      <c r="DY14" s="416"/>
      <c r="DZ14" s="416"/>
      <c r="EA14" s="416"/>
      <c r="EB14" s="416"/>
      <c r="EC14" s="416"/>
      <c r="ED14" s="416"/>
      <c r="EE14" s="416"/>
      <c r="EF14" s="416"/>
      <c r="EG14" s="27"/>
      <c r="EH14" s="27"/>
      <c r="EI14" s="27"/>
      <c r="EJ14" s="422"/>
      <c r="EK14" s="416"/>
      <c r="EL14" s="416"/>
      <c r="EM14" s="416"/>
      <c r="EN14" s="416"/>
      <c r="EO14" s="416"/>
      <c r="EP14" s="416"/>
      <c r="EQ14" s="416"/>
      <c r="ER14" s="416"/>
      <c r="ES14" s="416"/>
      <c r="ET14" s="416"/>
      <c r="EU14" s="416"/>
      <c r="EV14" s="416"/>
      <c r="EW14" s="416"/>
      <c r="EX14" s="416"/>
      <c r="EY14" s="416"/>
      <c r="EZ14" s="416"/>
      <c r="FA14" s="416"/>
      <c r="FB14" s="416"/>
      <c r="FC14" s="416"/>
      <c r="FD14" s="416"/>
      <c r="FE14" s="416"/>
      <c r="FF14" s="27"/>
      <c r="FG14" s="27"/>
      <c r="FH14" s="27"/>
      <c r="FI14" s="422"/>
      <c r="FJ14" s="416"/>
      <c r="FK14" s="416"/>
      <c r="FL14" s="416"/>
      <c r="FM14" s="416"/>
      <c r="FN14" s="416"/>
      <c r="FO14" s="416"/>
      <c r="FP14" s="416"/>
      <c r="FQ14" s="416"/>
      <c r="FR14" s="416"/>
      <c r="FS14" s="416"/>
      <c r="FT14" s="416"/>
      <c r="FU14" s="416"/>
      <c r="FV14" s="416"/>
      <c r="FW14" s="416"/>
      <c r="FX14" s="416"/>
      <c r="FY14" s="416"/>
      <c r="FZ14" s="416"/>
      <c r="GA14" s="416"/>
      <c r="GB14" s="416"/>
      <c r="GC14" s="416"/>
      <c r="GD14" s="416"/>
      <c r="GE14" s="27"/>
    </row>
    <row r="15" spans="1:187" ht="42" customHeight="1">
      <c r="B15" s="418"/>
      <c r="C15" s="423"/>
      <c r="D15" s="440">
        <v>1.25</v>
      </c>
      <c r="E15" s="439">
        <f t="shared" si="3"/>
        <v>1.9989834258012462</v>
      </c>
      <c r="F15" s="483">
        <f t="shared" ref="F15:AK15" si="12">F82*F149</f>
        <v>0.49941203905713999</v>
      </c>
      <c r="G15" s="296">
        <f t="shared" si="12"/>
        <v>0.4995032512265411</v>
      </c>
      <c r="H15" s="296">
        <f t="shared" si="12"/>
        <v>0.49953854236636508</v>
      </c>
      <c r="I15" s="296">
        <f t="shared" si="12"/>
        <v>0.49959177224842627</v>
      </c>
      <c r="J15" s="296">
        <f t="shared" si="12"/>
        <v>0.4996473955090644</v>
      </c>
      <c r="K15" s="296">
        <f t="shared" si="12"/>
        <v>0.49971893245380672</v>
      </c>
      <c r="L15" s="296">
        <f t="shared" si="12"/>
        <v>0.50009092685731327</v>
      </c>
      <c r="M15" s="296">
        <f t="shared" si="12"/>
        <v>0.50020159107591933</v>
      </c>
      <c r="N15" s="296">
        <f t="shared" si="12"/>
        <v>0.50051304641200101</v>
      </c>
      <c r="O15" s="296">
        <f t="shared" si="12"/>
        <v>0.50098521411640684</v>
      </c>
      <c r="P15" s="296">
        <f t="shared" si="12"/>
        <v>0.50165520125190932</v>
      </c>
      <c r="Q15" s="296">
        <f t="shared" si="12"/>
        <v>0.5026051073874922</v>
      </c>
      <c r="R15" s="296">
        <f t="shared" si="12"/>
        <v>0.50395109295737861</v>
      </c>
      <c r="S15" s="296">
        <f t="shared" si="12"/>
        <v>0.5058571771535143</v>
      </c>
      <c r="T15" s="296">
        <f t="shared" si="12"/>
        <v>0.50855398446974698</v>
      </c>
      <c r="U15" s="296">
        <f t="shared" si="12"/>
        <v>0.51236454464039016</v>
      </c>
      <c r="V15" s="296">
        <f t="shared" si="12"/>
        <v>0.51773889908288284</v>
      </c>
      <c r="W15" s="296">
        <f t="shared" si="12"/>
        <v>0.52529924134356987</v>
      </c>
      <c r="X15" s="296">
        <f t="shared" si="12"/>
        <v>0.53589634046659895</v>
      </c>
      <c r="Y15" s="296">
        <f t="shared" si="12"/>
        <v>0.55067520910301282</v>
      </c>
      <c r="Z15" s="296">
        <f t="shared" si="12"/>
        <v>0.57114189138249405</v>
      </c>
      <c r="AA15" s="296">
        <f t="shared" si="12"/>
        <v>0.5992118311096547</v>
      </c>
      <c r="AB15" s="296">
        <f t="shared" si="12"/>
        <v>0.6372019057793501</v>
      </c>
      <c r="AC15" s="296">
        <f t="shared" si="12"/>
        <v>0.6877045559083852</v>
      </c>
      <c r="AD15" s="296">
        <f t="shared" si="12"/>
        <v>0.7532645837510995</v>
      </c>
      <c r="AE15" s="296">
        <f t="shared" si="12"/>
        <v>0.83579504162445362</v>
      </c>
      <c r="AF15" s="296">
        <f t="shared" si="12"/>
        <v>0.93576021568683387</v>
      </c>
      <c r="AG15" s="296">
        <f t="shared" si="12"/>
        <v>1.0513411808996131</v>
      </c>
      <c r="AH15" s="296">
        <f t="shared" si="12"/>
        <v>1.1780055956733095</v>
      </c>
      <c r="AI15" s="296">
        <f t="shared" si="12"/>
        <v>1.308919614706624</v>
      </c>
      <c r="AJ15" s="296">
        <f t="shared" si="12"/>
        <v>1.4362854033500718</v>
      </c>
      <c r="AK15" s="296">
        <f t="shared" si="12"/>
        <v>1.5531131413477219</v>
      </c>
      <c r="AL15" s="296">
        <f t="shared" ref="AL15:BN15" si="13">AL82*AL149</f>
        <v>1.6546270593235806</v>
      </c>
      <c r="AM15" s="296">
        <f t="shared" si="13"/>
        <v>1.7387670588409061</v>
      </c>
      <c r="AN15" s="296">
        <f t="shared" si="13"/>
        <v>1.8058200219816809</v>
      </c>
      <c r="AO15" s="296">
        <f t="shared" si="13"/>
        <v>1.8576025387994168</v>
      </c>
      <c r="AP15" s="296">
        <f t="shared" si="13"/>
        <v>1.8966299108408595</v>
      </c>
      <c r="AQ15" s="296">
        <f t="shared" si="13"/>
        <v>1.9255073376623228</v>
      </c>
      <c r="AR15" s="296">
        <f t="shared" si="13"/>
        <v>1.9465847043424651</v>
      </c>
      <c r="AS15" s="296">
        <f t="shared" si="13"/>
        <v>1.9618160037267849</v>
      </c>
      <c r="AT15" s="296">
        <f t="shared" si="13"/>
        <v>1.9727434543659452</v>
      </c>
      <c r="AU15" s="296">
        <f t="shared" si="13"/>
        <v>1.9805425906119389</v>
      </c>
      <c r="AV15" s="296">
        <f t="shared" si="13"/>
        <v>1.9860883869150947</v>
      </c>
      <c r="AW15" s="296">
        <f t="shared" si="13"/>
        <v>1.9900214918262937</v>
      </c>
      <c r="AX15" s="296">
        <f t="shared" si="13"/>
        <v>1.9928056510425565</v>
      </c>
      <c r="AY15" s="296">
        <f t="shared" si="13"/>
        <v>1.9947738849810965</v>
      </c>
      <c r="AZ15" s="296">
        <f t="shared" si="13"/>
        <v>1.9961640040595998</v>
      </c>
      <c r="BA15" s="296">
        <f t="shared" si="13"/>
        <v>1.9971451630457815</v>
      </c>
      <c r="BB15" s="296">
        <f t="shared" si="13"/>
        <v>1.9978373499758089</v>
      </c>
      <c r="BC15" s="296">
        <f t="shared" si="13"/>
        <v>1.9983255117636842</v>
      </c>
      <c r="BD15" s="296">
        <f t="shared" si="13"/>
        <v>1.9986697053269624</v>
      </c>
      <c r="BE15" s="296">
        <f t="shared" si="13"/>
        <v>1.9989256099835102</v>
      </c>
      <c r="BF15" s="296">
        <f t="shared" si="13"/>
        <v>1.9991682340440766</v>
      </c>
      <c r="BG15" s="296">
        <f t="shared" si="13"/>
        <v>1.9993392554010154</v>
      </c>
      <c r="BH15" s="296">
        <f t="shared" si="13"/>
        <v>1.9994663561254955</v>
      </c>
      <c r="BI15" s="296">
        <f t="shared" si="13"/>
        <v>1.9995917468881588</v>
      </c>
      <c r="BJ15" s="296">
        <f t="shared" si="13"/>
        <v>1.9997122748276774</v>
      </c>
      <c r="BK15" s="296">
        <f t="shared" si="13"/>
        <v>1.9997972210803046</v>
      </c>
      <c r="BL15" s="296">
        <f t="shared" si="13"/>
        <v>1.9998570875428903</v>
      </c>
      <c r="BM15" s="296">
        <f t="shared" si="13"/>
        <v>1.9998992777251625</v>
      </c>
      <c r="BN15" s="484">
        <f t="shared" si="13"/>
        <v>1.9999290102551914</v>
      </c>
      <c r="BO15" s="220"/>
      <c r="BW15" s="183"/>
      <c r="DI15" s="27"/>
      <c r="DJ15" s="27"/>
      <c r="DK15" s="422"/>
      <c r="DL15" s="416"/>
      <c r="DM15" s="416"/>
      <c r="DN15" s="416"/>
      <c r="DO15" s="416"/>
      <c r="DP15" s="416"/>
      <c r="DQ15" s="416"/>
      <c r="DR15" s="416"/>
      <c r="DS15" s="416"/>
      <c r="DT15" s="416"/>
      <c r="DU15" s="416"/>
      <c r="DV15" s="416"/>
      <c r="DW15" s="416"/>
      <c r="DX15" s="416"/>
      <c r="DY15" s="416"/>
      <c r="DZ15" s="416"/>
      <c r="EA15" s="416"/>
      <c r="EB15" s="416"/>
      <c r="EC15" s="416"/>
      <c r="ED15" s="416"/>
      <c r="EE15" s="416"/>
      <c r="EF15" s="416"/>
      <c r="EG15" s="27"/>
      <c r="EH15" s="27"/>
      <c r="EI15" s="27"/>
      <c r="EJ15" s="422"/>
      <c r="EK15" s="416"/>
      <c r="EL15" s="416"/>
      <c r="EM15" s="416"/>
      <c r="EN15" s="416"/>
      <c r="EO15" s="416"/>
      <c r="EP15" s="416"/>
      <c r="EQ15" s="416"/>
      <c r="ER15" s="416"/>
      <c r="ES15" s="416"/>
      <c r="ET15" s="416"/>
      <c r="EU15" s="416"/>
      <c r="EV15" s="416"/>
      <c r="EW15" s="416"/>
      <c r="EX15" s="416"/>
      <c r="EY15" s="416"/>
      <c r="EZ15" s="416"/>
      <c r="FA15" s="416"/>
      <c r="FB15" s="416"/>
      <c r="FC15" s="416"/>
      <c r="FD15" s="416"/>
      <c r="FE15" s="416"/>
      <c r="FF15" s="27"/>
      <c r="FG15" s="27"/>
      <c r="FH15" s="27"/>
      <c r="FI15" s="422"/>
      <c r="FJ15" s="416"/>
      <c r="FK15" s="416"/>
      <c r="FL15" s="416"/>
      <c r="FM15" s="416"/>
      <c r="FN15" s="416"/>
      <c r="FO15" s="416"/>
      <c r="FP15" s="416"/>
      <c r="FQ15" s="416"/>
      <c r="FR15" s="416"/>
      <c r="FS15" s="416"/>
      <c r="FT15" s="416"/>
      <c r="FU15" s="416"/>
      <c r="FV15" s="416"/>
      <c r="FW15" s="416"/>
      <c r="FX15" s="416"/>
      <c r="FY15" s="416"/>
      <c r="FZ15" s="416"/>
      <c r="GA15" s="416"/>
      <c r="GB15" s="416"/>
      <c r="GC15" s="416"/>
      <c r="GD15" s="416"/>
      <c r="GE15" s="27"/>
    </row>
    <row r="16" spans="1:187" ht="42" customHeight="1">
      <c r="B16" s="419"/>
      <c r="C16" s="418"/>
      <c r="D16" s="438">
        <v>1.2</v>
      </c>
      <c r="E16" s="439">
        <f t="shared" si="3"/>
        <v>1.9985576173685191</v>
      </c>
      <c r="F16" s="483">
        <f t="shared" ref="F16:AK16" si="14">F83*F150</f>
        <v>0.49916318140871102</v>
      </c>
      <c r="G16" s="296">
        <f t="shared" si="14"/>
        <v>0.49925074590565904</v>
      </c>
      <c r="H16" s="296">
        <f t="shared" si="14"/>
        <v>0.4992827402979757</v>
      </c>
      <c r="I16" s="296">
        <f t="shared" si="14"/>
        <v>0.49933310982372309</v>
      </c>
      <c r="J16" s="296">
        <f t="shared" si="14"/>
        <v>0.49940912828675887</v>
      </c>
      <c r="K16" s="296">
        <f t="shared" si="14"/>
        <v>0.49952097620375951</v>
      </c>
      <c r="L16" s="296">
        <f t="shared" si="14"/>
        <v>0.49959083433473817</v>
      </c>
      <c r="M16" s="296">
        <f t="shared" si="14"/>
        <v>0.50011935348351033</v>
      </c>
      <c r="N16" s="296">
        <f t="shared" si="14"/>
        <v>0.50027695220027768</v>
      </c>
      <c r="O16" s="296">
        <f t="shared" si="14"/>
        <v>0.50071912092472093</v>
      </c>
      <c r="P16" s="296">
        <f t="shared" si="14"/>
        <v>0.50138895330941802</v>
      </c>
      <c r="Q16" s="296">
        <f t="shared" si="14"/>
        <v>0.50233875188365151</v>
      </c>
      <c r="R16" s="296">
        <f t="shared" si="14"/>
        <v>0.50368463004688901</v>
      </c>
      <c r="S16" s="296">
        <f t="shared" si="14"/>
        <v>0.50559068204295066</v>
      </c>
      <c r="T16" s="296">
        <f t="shared" si="14"/>
        <v>0.50828761389989485</v>
      </c>
      <c r="U16" s="296">
        <f t="shared" si="14"/>
        <v>0.51209852520346499</v>
      </c>
      <c r="V16" s="296">
        <f t="shared" si="14"/>
        <v>0.51747350944294324</v>
      </c>
      <c r="W16" s="296">
        <f t="shared" si="14"/>
        <v>0.52503478812413129</v>
      </c>
      <c r="X16" s="296">
        <f t="shared" si="14"/>
        <v>0.53563312928900153</v>
      </c>
      <c r="Y16" s="296">
        <f t="shared" si="14"/>
        <v>0.55041351436404184</v>
      </c>
      <c r="Z16" s="296">
        <f t="shared" si="14"/>
        <v>0.57088193043821867</v>
      </c>
      <c r="AA16" s="296">
        <f t="shared" si="14"/>
        <v>0.59895374990675276</v>
      </c>
      <c r="AB16" s="296">
        <f t="shared" si="14"/>
        <v>0.63694578275553382</v>
      </c>
      <c r="AC16" s="296">
        <f t="shared" si="14"/>
        <v>0.68745042820708713</v>
      </c>
      <c r="AD16" s="296">
        <f t="shared" si="14"/>
        <v>0.75301249373980217</v>
      </c>
      <c r="AE16" s="296">
        <f t="shared" si="14"/>
        <v>0.83554509260616605</v>
      </c>
      <c r="AF16" s="296">
        <f t="shared" si="14"/>
        <v>0.93551261603618596</v>
      </c>
      <c r="AG16" s="296">
        <f t="shared" si="14"/>
        <v>1.0510962515009892</v>
      </c>
      <c r="AH16" s="296">
        <f t="shared" si="14"/>
        <v>1.1777637240479175</v>
      </c>
      <c r="AI16" s="296">
        <f t="shared" si="14"/>
        <v>1.3086811627712795</v>
      </c>
      <c r="AJ16" s="296">
        <f t="shared" si="14"/>
        <v>1.4360506030539093</v>
      </c>
      <c r="AK16" s="296">
        <f t="shared" si="14"/>
        <v>1.5528820226996447</v>
      </c>
      <c r="AL16" s="296">
        <f t="shared" ref="AL16:BN16" si="15">AL83*AL150</f>
        <v>1.6543994380595413</v>
      </c>
      <c r="AM16" s="296">
        <f t="shared" si="15"/>
        <v>1.7385425793882743</v>
      </c>
      <c r="AN16" s="296">
        <f t="shared" si="15"/>
        <v>1.8055982290665316</v>
      </c>
      <c r="AO16" s="296">
        <f t="shared" si="15"/>
        <v>1.8573829488448446</v>
      </c>
      <c r="AP16" s="296">
        <f t="shared" si="15"/>
        <v>1.8964120655691168</v>
      </c>
      <c r="AQ16" s="296">
        <f t="shared" si="15"/>
        <v>1.9252908352753613</v>
      </c>
      <c r="AR16" s="296">
        <f t="shared" si="15"/>
        <v>1.9463692117576092</v>
      </c>
      <c r="AS16" s="296">
        <f t="shared" si="15"/>
        <v>1.9616012561092564</v>
      </c>
      <c r="AT16" s="296">
        <f t="shared" si="15"/>
        <v>1.9725292477464718</v>
      </c>
      <c r="AU16" s="296">
        <f t="shared" si="15"/>
        <v>1.9803287717519054</v>
      </c>
      <c r="AV16" s="296">
        <f t="shared" si="15"/>
        <v>1.9858748429395985</v>
      </c>
      <c r="AW16" s="296">
        <f t="shared" si="15"/>
        <v>1.9898081409098705</v>
      </c>
      <c r="AX16" s="296">
        <f t="shared" si="15"/>
        <v>1.9925924346423116</v>
      </c>
      <c r="AY16" s="296">
        <f t="shared" si="15"/>
        <v>1.9945607616683176</v>
      </c>
      <c r="AZ16" s="296">
        <f t="shared" si="15"/>
        <v>1.9959509447865049</v>
      </c>
      <c r="BA16" s="296">
        <f t="shared" si="15"/>
        <v>1.9969321476051594</v>
      </c>
      <c r="BB16" s="296">
        <f t="shared" si="15"/>
        <v>1.9976243644046574</v>
      </c>
      <c r="BC16" s="296">
        <f t="shared" si="15"/>
        <v>1.998112546468801</v>
      </c>
      <c r="BD16" s="296">
        <f t="shared" si="15"/>
        <v>1.9984756286462295</v>
      </c>
      <c r="BE16" s="296">
        <f t="shared" si="15"/>
        <v>1.9988198031142785</v>
      </c>
      <c r="BF16" s="296">
        <f t="shared" si="15"/>
        <v>1.9990624333959262</v>
      </c>
      <c r="BG16" s="296">
        <f t="shared" si="15"/>
        <v>1.9992427832086985</v>
      </c>
      <c r="BH16" s="296">
        <f t="shared" si="15"/>
        <v>1.9994207178789387</v>
      </c>
      <c r="BI16" s="296">
        <f t="shared" si="15"/>
        <v>1.9995917239021854</v>
      </c>
      <c r="BJ16" s="296">
        <f t="shared" si="15"/>
        <v>1.9997122531765978</v>
      </c>
      <c r="BK16" s="296">
        <f t="shared" si="15"/>
        <v>1.9997972003913911</v>
      </c>
      <c r="BL16" s="296">
        <f t="shared" si="15"/>
        <v>1.9998570675886136</v>
      </c>
      <c r="BM16" s="296">
        <f t="shared" si="15"/>
        <v>1.9998992583768203</v>
      </c>
      <c r="BN16" s="484">
        <f t="shared" si="15"/>
        <v>1.9999289914512701</v>
      </c>
      <c r="BO16" s="220"/>
      <c r="BW16" s="183"/>
      <c r="DI16" s="27"/>
      <c r="DJ16" s="27"/>
      <c r="DK16" s="422"/>
      <c r="DL16" s="416"/>
      <c r="DM16" s="416"/>
      <c r="DN16" s="416"/>
      <c r="DO16" s="416"/>
      <c r="DP16" s="416"/>
      <c r="DQ16" s="416"/>
      <c r="DR16" s="416"/>
      <c r="DS16" s="416"/>
      <c r="DT16" s="416"/>
      <c r="DU16" s="416"/>
      <c r="DV16" s="416"/>
      <c r="DW16" s="416"/>
      <c r="DX16" s="416"/>
      <c r="DY16" s="416"/>
      <c r="DZ16" s="416"/>
      <c r="EA16" s="416"/>
      <c r="EB16" s="416"/>
      <c r="EC16" s="416"/>
      <c r="ED16" s="416"/>
      <c r="EE16" s="416"/>
      <c r="EF16" s="416"/>
      <c r="EG16" s="27"/>
      <c r="EH16" s="27"/>
      <c r="EI16" s="27"/>
      <c r="EJ16" s="422"/>
      <c r="EK16" s="416"/>
      <c r="EL16" s="416"/>
      <c r="EM16" s="416"/>
      <c r="EN16" s="416"/>
      <c r="EO16" s="416"/>
      <c r="EP16" s="416"/>
      <c r="EQ16" s="416"/>
      <c r="ER16" s="416"/>
      <c r="ES16" s="416"/>
      <c r="ET16" s="416"/>
      <c r="EU16" s="416"/>
      <c r="EV16" s="416"/>
      <c r="EW16" s="416"/>
      <c r="EX16" s="416"/>
      <c r="EY16" s="416"/>
      <c r="EZ16" s="416"/>
      <c r="FA16" s="416"/>
      <c r="FB16" s="416"/>
      <c r="FC16" s="416"/>
      <c r="FD16" s="416"/>
      <c r="FE16" s="416"/>
      <c r="FF16" s="27"/>
      <c r="FG16" s="27"/>
      <c r="FH16" s="27"/>
      <c r="FI16" s="422"/>
      <c r="FJ16" s="416"/>
      <c r="FK16" s="416"/>
      <c r="FL16" s="416"/>
      <c r="FM16" s="416"/>
      <c r="FN16" s="416"/>
      <c r="FO16" s="416"/>
      <c r="FP16" s="416"/>
      <c r="FQ16" s="416"/>
      <c r="FR16" s="416"/>
      <c r="FS16" s="416"/>
      <c r="FT16" s="416"/>
      <c r="FU16" s="416"/>
      <c r="FV16" s="416"/>
      <c r="FW16" s="416"/>
      <c r="FX16" s="416"/>
      <c r="FY16" s="416"/>
      <c r="FZ16" s="416"/>
      <c r="GA16" s="416"/>
      <c r="GB16" s="416"/>
      <c r="GC16" s="416"/>
      <c r="GD16" s="416"/>
      <c r="GE16" s="27"/>
    </row>
    <row r="17" spans="2:187" ht="42" customHeight="1">
      <c r="B17" s="419"/>
      <c r="C17" s="418"/>
      <c r="D17" s="440">
        <v>1.1499999999999999</v>
      </c>
      <c r="E17" s="439">
        <f t="shared" si="3"/>
        <v>1.9979535739396799</v>
      </c>
      <c r="F17" s="483">
        <f t="shared" ref="F17:AK17" si="16">F84*F151</f>
        <v>0.49880962045613403</v>
      </c>
      <c r="G17" s="296">
        <f t="shared" si="16"/>
        <v>0.49889143393273039</v>
      </c>
      <c r="H17" s="296">
        <f t="shared" si="16"/>
        <v>0.49891817355463769</v>
      </c>
      <c r="I17" s="296">
        <f t="shared" si="16"/>
        <v>0.4989639425370595</v>
      </c>
      <c r="J17" s="296">
        <f t="shared" si="16"/>
        <v>0.4990361232003841</v>
      </c>
      <c r="K17" s="296">
        <f t="shared" si="16"/>
        <v>0.49914493999736409</v>
      </c>
      <c r="L17" s="296">
        <f t="shared" si="16"/>
        <v>0.49930471983918578</v>
      </c>
      <c r="M17" s="296">
        <f t="shared" si="16"/>
        <v>0.49943720381215051</v>
      </c>
      <c r="N17" s="296">
        <f t="shared" si="16"/>
        <v>0.50006894962130277</v>
      </c>
      <c r="O17" s="296">
        <f t="shared" si="16"/>
        <v>0.50038006966029436</v>
      </c>
      <c r="P17" s="296">
        <f t="shared" si="16"/>
        <v>0.5010074404813839</v>
      </c>
      <c r="Q17" s="296">
        <f t="shared" si="16"/>
        <v>0.5019570776230754</v>
      </c>
      <c r="R17" s="296">
        <f t="shared" si="16"/>
        <v>0.50330280118339332</v>
      </c>
      <c r="S17" s="296">
        <f t="shared" si="16"/>
        <v>0.50520883170087649</v>
      </c>
      <c r="T17" s="296">
        <f t="shared" si="16"/>
        <v>0.50790601283371584</v>
      </c>
      <c r="U17" s="296">
        <f t="shared" si="16"/>
        <v>0.51171756283675784</v>
      </c>
      <c r="V17" s="296">
        <f t="shared" si="16"/>
        <v>0.517093664284347</v>
      </c>
      <c r="W17" s="296">
        <f t="shared" si="16"/>
        <v>0.52465658715765784</v>
      </c>
      <c r="X17" s="296">
        <f t="shared" si="16"/>
        <v>0.53525709899781837</v>
      </c>
      <c r="Y17" s="296">
        <f t="shared" si="16"/>
        <v>0.55004012965043514</v>
      </c>
      <c r="Z17" s="296">
        <f t="shared" si="16"/>
        <v>0.57051157099388117</v>
      </c>
      <c r="AA17" s="296">
        <f t="shared" si="16"/>
        <v>0.59858667532061427</v>
      </c>
      <c r="AB17" s="296">
        <f t="shared" si="16"/>
        <v>0.63658213642507167</v>
      </c>
      <c r="AC17" s="296">
        <f t="shared" si="16"/>
        <v>0.68709027477887907</v>
      </c>
      <c r="AD17" s="296">
        <f t="shared" si="16"/>
        <v>0.75265588495750468</v>
      </c>
      <c r="AE17" s="296">
        <f t="shared" si="16"/>
        <v>0.83519214337924652</v>
      </c>
      <c r="AF17" s="296">
        <f t="shared" si="16"/>
        <v>0.9351635605953349</v>
      </c>
      <c r="AG17" s="296">
        <f t="shared" si="16"/>
        <v>1.0507514467979433</v>
      </c>
      <c r="AH17" s="296">
        <f t="shared" si="16"/>
        <v>1.1774235828408819</v>
      </c>
      <c r="AI17" s="296">
        <f t="shared" si="16"/>
        <v>1.3083460320432267</v>
      </c>
      <c r="AJ17" s="296">
        <f t="shared" si="16"/>
        <v>1.4357206369843738</v>
      </c>
      <c r="AK17" s="296">
        <f t="shared" si="16"/>
        <v>1.5525571068140311</v>
      </c>
      <c r="AL17" s="296">
        <f t="shared" ref="AL17:BN17" si="17">AL84*AL151</f>
        <v>1.6540791932553656</v>
      </c>
      <c r="AM17" s="296">
        <f t="shared" si="17"/>
        <v>1.7382264327087587</v>
      </c>
      <c r="AN17" s="296">
        <f t="shared" si="17"/>
        <v>1.8052855128173635</v>
      </c>
      <c r="AO17" s="296">
        <f t="shared" si="17"/>
        <v>1.8570729913644521</v>
      </c>
      <c r="AP17" s="296">
        <f t="shared" si="17"/>
        <v>1.89610425409324</v>
      </c>
      <c r="AQ17" s="296">
        <f t="shared" si="17"/>
        <v>1.9249846482620174</v>
      </c>
      <c r="AR17" s="296">
        <f t="shared" si="17"/>
        <v>1.9460642274119144</v>
      </c>
      <c r="AS17" s="296">
        <f t="shared" si="17"/>
        <v>1.9612971461778184</v>
      </c>
      <c r="AT17" s="296">
        <f t="shared" si="17"/>
        <v>1.9722257642006933</v>
      </c>
      <c r="AU17" s="296">
        <f t="shared" si="17"/>
        <v>1.980025731448311</v>
      </c>
      <c r="AV17" s="296">
        <f t="shared" si="17"/>
        <v>1.9855721130950159</v>
      </c>
      <c r="AW17" s="296">
        <f t="shared" si="17"/>
        <v>1.9895056266619304</v>
      </c>
      <c r="AX17" s="296">
        <f t="shared" si="17"/>
        <v>1.9922900690323717</v>
      </c>
      <c r="AY17" s="296">
        <f t="shared" si="17"/>
        <v>1.994258497904001</v>
      </c>
      <c r="AZ17" s="296">
        <f t="shared" si="17"/>
        <v>1.995648750441209</v>
      </c>
      <c r="BA17" s="296">
        <f t="shared" si="17"/>
        <v>1.9966300003661581</v>
      </c>
      <c r="BB17" s="296">
        <f t="shared" si="17"/>
        <v>1.9973222490101636</v>
      </c>
      <c r="BC17" s="296">
        <f t="shared" si="17"/>
        <v>1.9978373530201252</v>
      </c>
      <c r="BD17" s="296">
        <f t="shared" si="17"/>
        <v>1.9983255034238319</v>
      </c>
      <c r="BE17" s="296">
        <f t="shared" si="17"/>
        <v>1.99866968755429</v>
      </c>
      <c r="BF17" s="296">
        <f t="shared" si="17"/>
        <v>1.9989255846640992</v>
      </c>
      <c r="BG17" s="296">
        <f t="shared" si="17"/>
        <v>1.9991682028759732</v>
      </c>
      <c r="BH17" s="296">
        <f t="shared" si="17"/>
        <v>1.9993392198312427</v>
      </c>
      <c r="BI17" s="296">
        <f t="shared" si="17"/>
        <v>1.9994663173503833</v>
      </c>
      <c r="BJ17" s="296">
        <f t="shared" si="17"/>
        <v>1.9995917058816457</v>
      </c>
      <c r="BK17" s="296">
        <f t="shared" si="17"/>
        <v>1.9997122323797165</v>
      </c>
      <c r="BL17" s="296">
        <f t="shared" si="17"/>
        <v>1.9997971778349386</v>
      </c>
      <c r="BM17" s="296">
        <f t="shared" si="17"/>
        <v>1.9998570440303878</v>
      </c>
      <c r="BN17" s="484">
        <f t="shared" si="17"/>
        <v>1.9998992343889814</v>
      </c>
      <c r="BO17" s="220"/>
      <c r="BW17" s="183"/>
      <c r="DI17" s="27"/>
      <c r="DJ17" s="27"/>
      <c r="DK17" s="422"/>
      <c r="DL17" s="416"/>
      <c r="DM17" s="416"/>
      <c r="DN17" s="416"/>
      <c r="DO17" s="416"/>
      <c r="DP17" s="416"/>
      <c r="DQ17" s="416"/>
      <c r="DR17" s="416"/>
      <c r="DS17" s="416"/>
      <c r="DT17" s="416"/>
      <c r="DU17" s="416"/>
      <c r="DV17" s="416"/>
      <c r="DW17" s="416"/>
      <c r="DX17" s="416"/>
      <c r="DY17" s="416"/>
      <c r="DZ17" s="416"/>
      <c r="EA17" s="416"/>
      <c r="EB17" s="416"/>
      <c r="EC17" s="416"/>
      <c r="ED17" s="416"/>
      <c r="EE17" s="416"/>
      <c r="EF17" s="416"/>
      <c r="EG17" s="27"/>
      <c r="EH17" s="27"/>
      <c r="EI17" s="27"/>
      <c r="EJ17" s="422"/>
      <c r="EK17" s="416"/>
      <c r="EL17" s="416"/>
      <c r="EM17" s="416"/>
      <c r="EN17" s="416"/>
      <c r="EO17" s="416"/>
      <c r="EP17" s="416"/>
      <c r="EQ17" s="416"/>
      <c r="ER17" s="416"/>
      <c r="ES17" s="416"/>
      <c r="ET17" s="416"/>
      <c r="EU17" s="416"/>
      <c r="EV17" s="416"/>
      <c r="EW17" s="416"/>
      <c r="EX17" s="416"/>
      <c r="EY17" s="416"/>
      <c r="EZ17" s="416"/>
      <c r="FA17" s="416"/>
      <c r="FB17" s="416"/>
      <c r="FC17" s="416"/>
      <c r="FD17" s="416"/>
      <c r="FE17" s="416"/>
      <c r="FF17" s="27"/>
      <c r="FG17" s="27"/>
      <c r="FH17" s="27"/>
      <c r="FI17" s="422"/>
      <c r="FJ17" s="416"/>
      <c r="FK17" s="416"/>
      <c r="FL17" s="416"/>
      <c r="FM17" s="416"/>
      <c r="FN17" s="416"/>
      <c r="FO17" s="416"/>
      <c r="FP17" s="416"/>
      <c r="FQ17" s="416"/>
      <c r="FR17" s="416"/>
      <c r="FS17" s="416"/>
      <c r="FT17" s="416"/>
      <c r="FU17" s="416"/>
      <c r="FV17" s="416"/>
      <c r="FW17" s="416"/>
      <c r="FX17" s="416"/>
      <c r="FY17" s="416"/>
      <c r="FZ17" s="416"/>
      <c r="GA17" s="416"/>
      <c r="GB17" s="416"/>
      <c r="GC17" s="416"/>
      <c r="GD17" s="416"/>
      <c r="GE17" s="27"/>
    </row>
    <row r="18" spans="2:187" ht="42" customHeight="1">
      <c r="B18" s="419"/>
      <c r="C18" s="418"/>
      <c r="D18" s="438">
        <v>1.1000000000000001</v>
      </c>
      <c r="E18" s="439">
        <f t="shared" si="3"/>
        <v>1.9970968131026161</v>
      </c>
      <c r="F18" s="483">
        <f t="shared" ref="F18:AK18" si="18">F85*F152</f>
        <v>0.49830781930738982</v>
      </c>
      <c r="G18" s="296">
        <f t="shared" si="18"/>
        <v>0.49838058635188165</v>
      </c>
      <c r="H18" s="296">
        <f t="shared" si="18"/>
        <v>0.49839895604826118</v>
      </c>
      <c r="I18" s="296">
        <f t="shared" si="18"/>
        <v>0.49843732022857851</v>
      </c>
      <c r="J18" s="296">
        <f t="shared" si="18"/>
        <v>0.49850327131926658</v>
      </c>
      <c r="K18" s="296">
        <f t="shared" si="18"/>
        <v>0.4986071360395059</v>
      </c>
      <c r="L18" s="296">
        <f t="shared" si="18"/>
        <v>0.49876323250896082</v>
      </c>
      <c r="M18" s="296">
        <f t="shared" si="18"/>
        <v>0.49899167673296346</v>
      </c>
      <c r="N18" s="296">
        <f t="shared" si="18"/>
        <v>0.49918120034642238</v>
      </c>
      <c r="O18" s="296">
        <f t="shared" si="18"/>
        <v>0.50007866148161306</v>
      </c>
      <c r="P18" s="296">
        <f t="shared" si="18"/>
        <v>0.50052075533554652</v>
      </c>
      <c r="Q18" s="296">
        <f t="shared" si="18"/>
        <v>0.50141005556599394</v>
      </c>
      <c r="R18" s="296">
        <f t="shared" si="18"/>
        <v>0.50275555823467166</v>
      </c>
      <c r="S18" s="296">
        <f t="shared" si="18"/>
        <v>0.50466160263802695</v>
      </c>
      <c r="T18" s="296">
        <f t="shared" si="18"/>
        <v>0.50735926522864649</v>
      </c>
      <c r="U18" s="296">
        <f t="shared" si="18"/>
        <v>0.51117196566404699</v>
      </c>
      <c r="V18" s="296">
        <f t="shared" si="18"/>
        <v>0.51655003766132612</v>
      </c>
      <c r="W18" s="296">
        <f t="shared" si="18"/>
        <v>0.52411583256090089</v>
      </c>
      <c r="X18" s="296">
        <f t="shared" si="18"/>
        <v>0.53472011488719928</v>
      </c>
      <c r="Y18" s="296">
        <f t="shared" si="18"/>
        <v>0.54950772374195844</v>
      </c>
      <c r="Z18" s="296">
        <f t="shared" si="18"/>
        <v>0.56998438569125609</v>
      </c>
      <c r="AA18" s="296">
        <f t="shared" si="18"/>
        <v>0.59806514475058981</v>
      </c>
      <c r="AB18" s="296">
        <f t="shared" si="18"/>
        <v>0.63606649000046445</v>
      </c>
      <c r="AC18" s="296">
        <f t="shared" si="18"/>
        <v>0.68658059213093303</v>
      </c>
      <c r="AD18" s="296">
        <f t="shared" si="18"/>
        <v>0.75215219115025367</v>
      </c>
      <c r="AE18" s="296">
        <f t="shared" si="18"/>
        <v>0.8346945149311874</v>
      </c>
      <c r="AF18" s="296">
        <f t="shared" si="18"/>
        <v>0.93467219905296761</v>
      </c>
      <c r="AG18" s="296">
        <f t="shared" si="18"/>
        <v>1.050266677996653</v>
      </c>
      <c r="AH18" s="296">
        <f t="shared" si="18"/>
        <v>1.1769457655071276</v>
      </c>
      <c r="AI18" s="296">
        <f t="shared" si="18"/>
        <v>1.3078754046156376</v>
      </c>
      <c r="AJ18" s="296">
        <f t="shared" si="18"/>
        <v>1.4352571707036286</v>
      </c>
      <c r="AK18" s="296">
        <f t="shared" si="18"/>
        <v>1.5521004341748188</v>
      </c>
      <c r="AL18" s="296">
        <f t="shared" ref="AL18:BN18" si="19">AL85*AL152</f>
        <v>1.6536286387437924</v>
      </c>
      <c r="AM18" s="296">
        <f t="shared" si="19"/>
        <v>1.7377811197378648</v>
      </c>
      <c r="AN18" s="296">
        <f t="shared" si="19"/>
        <v>1.8048444943237691</v>
      </c>
      <c r="AO18" s="296">
        <f t="shared" si="19"/>
        <v>1.8566353596517136</v>
      </c>
      <c r="AP18" s="296">
        <f t="shared" si="19"/>
        <v>1.895669209968508</v>
      </c>
      <c r="AQ18" s="296">
        <f t="shared" si="19"/>
        <v>1.9245515305536218</v>
      </c>
      <c r="AR18" s="296">
        <f t="shared" si="19"/>
        <v>1.9456325140479231</v>
      </c>
      <c r="AS18" s="296">
        <f t="shared" si="19"/>
        <v>1.9608664392609021</v>
      </c>
      <c r="AT18" s="296">
        <f t="shared" si="19"/>
        <v>1.9717957686247032</v>
      </c>
      <c r="AU18" s="296">
        <f t="shared" si="19"/>
        <v>1.9795962329476025</v>
      </c>
      <c r="AV18" s="296">
        <f t="shared" si="19"/>
        <v>1.9851429586947049</v>
      </c>
      <c r="AW18" s="296">
        <f t="shared" si="19"/>
        <v>1.9890767086108032</v>
      </c>
      <c r="AX18" s="296">
        <f t="shared" si="19"/>
        <v>1.9918613122632487</v>
      </c>
      <c r="AY18" s="296">
        <f t="shared" si="19"/>
        <v>1.9938298505913878</v>
      </c>
      <c r="AZ18" s="296">
        <f t="shared" si="19"/>
        <v>1.9952201770741793</v>
      </c>
      <c r="BA18" s="296">
        <f t="shared" si="19"/>
        <v>1.9962014767654994</v>
      </c>
      <c r="BB18" s="296">
        <f t="shared" si="19"/>
        <v>1.9969321650900413</v>
      </c>
      <c r="BC18" s="296">
        <f t="shared" si="19"/>
        <v>1.9976243612893729</v>
      </c>
      <c r="BD18" s="296">
        <f t="shared" si="19"/>
        <v>1.9981125266199462</v>
      </c>
      <c r="BE18" s="296">
        <f t="shared" si="19"/>
        <v>1.9984755955890716</v>
      </c>
      <c r="BF18" s="296">
        <f t="shared" si="19"/>
        <v>1.998819759868633</v>
      </c>
      <c r="BG18" s="296">
        <f t="shared" si="19"/>
        <v>1.9990623824902638</v>
      </c>
      <c r="BH18" s="296">
        <f t="shared" si="19"/>
        <v>1.9992427266943171</v>
      </c>
      <c r="BI18" s="296">
        <f t="shared" si="19"/>
        <v>1.9994206573958142</v>
      </c>
      <c r="BJ18" s="296">
        <f t="shared" si="19"/>
        <v>1.9995916607584321</v>
      </c>
      <c r="BK18" s="296">
        <f t="shared" si="19"/>
        <v>1.9997121884226809</v>
      </c>
      <c r="BL18" s="296">
        <f t="shared" si="19"/>
        <v>1.9997971348804777</v>
      </c>
      <c r="BM18" s="296">
        <f t="shared" si="19"/>
        <v>1.9998570020265136</v>
      </c>
      <c r="BN18" s="484">
        <f t="shared" si="19"/>
        <v>1.999899193360053</v>
      </c>
      <c r="BO18" s="220"/>
      <c r="BW18" s="183"/>
      <c r="DI18" s="27"/>
      <c r="DJ18" s="27"/>
      <c r="DK18" s="422"/>
      <c r="DL18" s="416"/>
      <c r="DM18" s="416"/>
      <c r="DN18" s="416"/>
      <c r="DO18" s="416"/>
      <c r="DP18" s="416"/>
      <c r="DQ18" s="416"/>
      <c r="DR18" s="416"/>
      <c r="DS18" s="416"/>
      <c r="DT18" s="416"/>
      <c r="DU18" s="416"/>
      <c r="DV18" s="416"/>
      <c r="DW18" s="416"/>
      <c r="DX18" s="416"/>
      <c r="DY18" s="416"/>
      <c r="DZ18" s="416"/>
      <c r="EA18" s="416"/>
      <c r="EB18" s="416"/>
      <c r="EC18" s="416"/>
      <c r="ED18" s="416"/>
      <c r="EE18" s="416"/>
      <c r="EF18" s="416"/>
      <c r="EG18" s="27"/>
      <c r="EH18" s="27"/>
      <c r="EI18" s="27"/>
      <c r="EJ18" s="422"/>
      <c r="EK18" s="416"/>
      <c r="EL18" s="416"/>
      <c r="EM18" s="416"/>
      <c r="EN18" s="416"/>
      <c r="EO18" s="416"/>
      <c r="EP18" s="416"/>
      <c r="EQ18" s="416"/>
      <c r="ER18" s="416"/>
      <c r="ES18" s="416"/>
      <c r="ET18" s="416"/>
      <c r="EU18" s="416"/>
      <c r="EV18" s="416"/>
      <c r="EW18" s="416"/>
      <c r="EX18" s="416"/>
      <c r="EY18" s="416"/>
      <c r="EZ18" s="416"/>
      <c r="FA18" s="416"/>
      <c r="FB18" s="416"/>
      <c r="FC18" s="416"/>
      <c r="FD18" s="416"/>
      <c r="FE18" s="416"/>
      <c r="FF18" s="27"/>
      <c r="FG18" s="27"/>
      <c r="FH18" s="27"/>
      <c r="FI18" s="422"/>
      <c r="FJ18" s="416"/>
      <c r="FK18" s="416"/>
      <c r="FL18" s="416"/>
      <c r="FM18" s="416"/>
      <c r="FN18" s="416"/>
      <c r="FO18" s="416"/>
      <c r="FP18" s="416"/>
      <c r="FQ18" s="416"/>
      <c r="FR18" s="416"/>
      <c r="FS18" s="416"/>
      <c r="FT18" s="416"/>
      <c r="FU18" s="416"/>
      <c r="FV18" s="416"/>
      <c r="FW18" s="416"/>
      <c r="FX18" s="416"/>
      <c r="FY18" s="416"/>
      <c r="FZ18" s="416"/>
      <c r="GA18" s="416"/>
      <c r="GB18" s="416"/>
      <c r="GC18" s="416"/>
      <c r="GD18" s="416"/>
      <c r="GE18" s="27"/>
    </row>
    <row r="19" spans="2:187" ht="42" customHeight="1">
      <c r="B19" s="419"/>
      <c r="C19" s="418"/>
      <c r="D19" s="440">
        <v>1.05</v>
      </c>
      <c r="E19" s="439">
        <f t="shared" si="3"/>
        <v>1.9958818517759234</v>
      </c>
      <c r="F19" s="483">
        <f t="shared" ref="F19:AK19" si="20">F86*F153</f>
        <v>0.4975965376676188</v>
      </c>
      <c r="G19" s="296">
        <f t="shared" si="20"/>
        <v>0.49765512311729593</v>
      </c>
      <c r="H19" s="296">
        <f t="shared" si="20"/>
        <v>0.49766018122774497</v>
      </c>
      <c r="I19" s="296">
        <f t="shared" si="20"/>
        <v>0.49768662486963716</v>
      </c>
      <c r="J19" s="296">
        <f t="shared" si="20"/>
        <v>0.49774244753599323</v>
      </c>
      <c r="K19" s="296">
        <f t="shared" si="20"/>
        <v>0.49783819904867493</v>
      </c>
      <c r="L19" s="296">
        <f t="shared" si="20"/>
        <v>0.49798822831860862</v>
      </c>
      <c r="M19" s="296">
        <f t="shared" si="20"/>
        <v>0.49821250324072985</v>
      </c>
      <c r="N19" s="296">
        <f t="shared" si="20"/>
        <v>0.49853920317689099</v>
      </c>
      <c r="O19" s="296">
        <f t="shared" si="20"/>
        <v>0.49881008912302244</v>
      </c>
      <c r="P19" s="296">
        <f t="shared" si="20"/>
        <v>0.50008434573673866</v>
      </c>
      <c r="Q19" s="296">
        <f t="shared" si="20"/>
        <v>0.50071162532541624</v>
      </c>
      <c r="R19" s="296">
        <f t="shared" si="20"/>
        <v>0.50197116830148203</v>
      </c>
      <c r="S19" s="296">
        <f t="shared" si="20"/>
        <v>0.50387731332634667</v>
      </c>
      <c r="T19" s="296">
        <f t="shared" si="20"/>
        <v>0.50657588440069323</v>
      </c>
      <c r="U19" s="296">
        <f t="shared" si="20"/>
        <v>0.51039064271911283</v>
      </c>
      <c r="V19" s="296">
        <f t="shared" si="20"/>
        <v>0.51577217622120686</v>
      </c>
      <c r="W19" s="296">
        <f t="shared" si="20"/>
        <v>0.52334296806092973</v>
      </c>
      <c r="X19" s="296">
        <f t="shared" si="20"/>
        <v>0.53395376659672822</v>
      </c>
      <c r="Y19" s="296">
        <f t="shared" si="20"/>
        <v>0.54874924204663533</v>
      </c>
      <c r="Z19" s="296">
        <f t="shared" si="20"/>
        <v>0.5692348239474696</v>
      </c>
      <c r="AA19" s="296">
        <f t="shared" si="20"/>
        <v>0.5973251864477952</v>
      </c>
      <c r="AB19" s="296">
        <f t="shared" si="20"/>
        <v>0.63533645330700061</v>
      </c>
      <c r="AC19" s="296">
        <f t="shared" si="20"/>
        <v>0.68586051497256506</v>
      </c>
      <c r="AD19" s="296">
        <f t="shared" si="20"/>
        <v>0.75144197429223514</v>
      </c>
      <c r="AE19" s="296">
        <f t="shared" si="20"/>
        <v>0.83399407535974091</v>
      </c>
      <c r="AF19" s="296">
        <f t="shared" si="20"/>
        <v>0.93398157199822163</v>
      </c>
      <c r="AG19" s="296">
        <f t="shared" si="20"/>
        <v>1.0495860156408663</v>
      </c>
      <c r="AH19" s="296">
        <f t="shared" si="20"/>
        <v>1.1762752207830542</v>
      </c>
      <c r="AI19" s="296">
        <f t="shared" si="20"/>
        <v>1.307214947851959</v>
      </c>
      <c r="AJ19" s="296">
        <f t="shared" si="20"/>
        <v>1.4346064296236938</v>
      </c>
      <c r="AK19" s="296">
        <f t="shared" si="20"/>
        <v>1.5514586377874802</v>
      </c>
      <c r="AL19" s="296">
        <f t="shared" ref="AL19:BN19" si="21">AL86*AL153</f>
        <v>1.6529946857800513</v>
      </c>
      <c r="AM19" s="296">
        <f t="shared" si="21"/>
        <v>1.7371537283078615</v>
      </c>
      <c r="AN19" s="296">
        <f t="shared" si="21"/>
        <v>1.8042223647187534</v>
      </c>
      <c r="AO19" s="296">
        <f t="shared" si="21"/>
        <v>1.8560172995168684</v>
      </c>
      <c r="AP19" s="296">
        <f t="shared" si="21"/>
        <v>1.8950542039252432</v>
      </c>
      <c r="AQ19" s="296">
        <f t="shared" si="21"/>
        <v>1.9239387610931982</v>
      </c>
      <c r="AR19" s="296">
        <f t="shared" si="21"/>
        <v>1.9450213503926514</v>
      </c>
      <c r="AS19" s="296">
        <f t="shared" si="21"/>
        <v>1.9602564102832847</v>
      </c>
      <c r="AT19" s="296">
        <f t="shared" si="21"/>
        <v>1.9711865311501713</v>
      </c>
      <c r="AU19" s="296">
        <f t="shared" si="21"/>
        <v>1.9789875418373728</v>
      </c>
      <c r="AV19" s="296">
        <f t="shared" si="21"/>
        <v>1.9845346415146485</v>
      </c>
      <c r="AW19" s="296">
        <f t="shared" si="21"/>
        <v>1.9884686455505325</v>
      </c>
      <c r="AX19" s="296">
        <f t="shared" si="21"/>
        <v>1.9912534209004655</v>
      </c>
      <c r="AY19" s="296">
        <f t="shared" si="21"/>
        <v>1.9932220746846094</v>
      </c>
      <c r="AZ19" s="296">
        <f t="shared" si="21"/>
        <v>1.9946124785039308</v>
      </c>
      <c r="BA19" s="296">
        <f t="shared" si="21"/>
        <v>1.9956487984458353</v>
      </c>
      <c r="BB19" s="296">
        <f t="shared" si="21"/>
        <v>1.9966300113721507</v>
      </c>
      <c r="BC19" s="296">
        <f t="shared" si="21"/>
        <v>1.9973222304708764</v>
      </c>
      <c r="BD19" s="296">
        <f t="shared" si="21"/>
        <v>1.9978373114933439</v>
      </c>
      <c r="BE19" s="296">
        <f t="shared" si="21"/>
        <v>1.9983254443396159</v>
      </c>
      <c r="BF19" s="296">
        <f t="shared" si="21"/>
        <v>1.9986696152840973</v>
      </c>
      <c r="BG19" s="296">
        <f t="shared" si="21"/>
        <v>1.9989255027137702</v>
      </c>
      <c r="BH19" s="296">
        <f t="shared" si="21"/>
        <v>1.9991681140044439</v>
      </c>
      <c r="BI19" s="296">
        <f t="shared" si="21"/>
        <v>1.9993391262058391</v>
      </c>
      <c r="BJ19" s="296">
        <f t="shared" si="21"/>
        <v>1.9994662206814027</v>
      </c>
      <c r="BK19" s="296">
        <f t="shared" si="21"/>
        <v>1.9995916075364122</v>
      </c>
      <c r="BL19" s="296">
        <f t="shared" si="21"/>
        <v>1.9997121334756818</v>
      </c>
      <c r="BM19" s="296">
        <f t="shared" si="21"/>
        <v>1.9997970793099111</v>
      </c>
      <c r="BN19" s="484">
        <f t="shared" si="21"/>
        <v>1.9998569466902658</v>
      </c>
      <c r="BO19" s="220"/>
      <c r="BW19" s="183"/>
      <c r="DI19" s="27"/>
      <c r="DJ19" s="27"/>
      <c r="DK19" s="422"/>
      <c r="DL19" s="416"/>
      <c r="DM19" s="416"/>
      <c r="DN19" s="416"/>
      <c r="DO19" s="416"/>
      <c r="DP19" s="416"/>
      <c r="DQ19" s="416"/>
      <c r="DR19" s="416"/>
      <c r="DS19" s="416"/>
      <c r="DT19" s="416"/>
      <c r="DU19" s="416"/>
      <c r="DV19" s="416"/>
      <c r="DW19" s="416"/>
      <c r="DX19" s="416"/>
      <c r="DY19" s="416"/>
      <c r="DZ19" s="416"/>
      <c r="EA19" s="416"/>
      <c r="EB19" s="416"/>
      <c r="EC19" s="416"/>
      <c r="ED19" s="416"/>
      <c r="EE19" s="416"/>
      <c r="EF19" s="416"/>
      <c r="EG19" s="27"/>
      <c r="EH19" s="27"/>
      <c r="EI19" s="27"/>
      <c r="EJ19" s="422"/>
      <c r="EK19" s="416"/>
      <c r="EL19" s="416"/>
      <c r="EM19" s="416"/>
      <c r="EN19" s="416"/>
      <c r="EO19" s="416"/>
      <c r="EP19" s="416"/>
      <c r="EQ19" s="416"/>
      <c r="ER19" s="416"/>
      <c r="ES19" s="416"/>
      <c r="ET19" s="416"/>
      <c r="EU19" s="416"/>
      <c r="EV19" s="416"/>
      <c r="EW19" s="416"/>
      <c r="EX19" s="416"/>
      <c r="EY19" s="416"/>
      <c r="EZ19" s="416"/>
      <c r="FA19" s="416"/>
      <c r="FB19" s="416"/>
      <c r="FC19" s="416"/>
      <c r="FD19" s="416"/>
      <c r="FE19" s="416"/>
      <c r="FF19" s="27"/>
      <c r="FG19" s="27"/>
      <c r="FH19" s="27"/>
      <c r="FI19" s="422"/>
      <c r="FJ19" s="416"/>
      <c r="FK19" s="416"/>
      <c r="FL19" s="416"/>
      <c r="FM19" s="416"/>
      <c r="FN19" s="416"/>
      <c r="FO19" s="416"/>
      <c r="FP19" s="416"/>
      <c r="FQ19" s="416"/>
      <c r="FR19" s="416"/>
      <c r="FS19" s="416"/>
      <c r="FT19" s="416"/>
      <c r="FU19" s="416"/>
      <c r="FV19" s="416"/>
      <c r="FW19" s="416"/>
      <c r="FX19" s="416"/>
      <c r="FY19" s="416"/>
      <c r="FZ19" s="416"/>
      <c r="GA19" s="416"/>
      <c r="GB19" s="416"/>
      <c r="GC19" s="416"/>
      <c r="GD19" s="416"/>
      <c r="GE19" s="27"/>
    </row>
    <row r="20" spans="2:187" ht="42" customHeight="1">
      <c r="B20" s="419"/>
      <c r="C20" s="418"/>
      <c r="D20" s="438">
        <v>1</v>
      </c>
      <c r="E20" s="439">
        <f t="shared" si="3"/>
        <v>1.994159429346031</v>
      </c>
      <c r="F20" s="483">
        <f t="shared" ref="F20:AK20" si="22">F87*F154</f>
        <v>0.4965899313806928</v>
      </c>
      <c r="G20" s="296">
        <f t="shared" si="22"/>
        <v>0.49662639407787562</v>
      </c>
      <c r="H20" s="296">
        <f t="shared" si="22"/>
        <v>0.49661033756010414</v>
      </c>
      <c r="I20" s="296">
        <f t="shared" si="22"/>
        <v>0.49661760283564044</v>
      </c>
      <c r="J20" s="296">
        <f t="shared" si="22"/>
        <v>0.49665693911017716</v>
      </c>
      <c r="K20" s="296">
        <f t="shared" si="22"/>
        <v>0.49673936374483307</v>
      </c>
      <c r="L20" s="296">
        <f t="shared" si="22"/>
        <v>0.49687936177327868</v>
      </c>
      <c r="M20" s="296">
        <f t="shared" si="22"/>
        <v>0.49709671710845627</v>
      </c>
      <c r="N20" s="296">
        <f t="shared" si="22"/>
        <v>0.49741915831970285</v>
      </c>
      <c r="O20" s="296">
        <f t="shared" si="22"/>
        <v>0.49788607467636825</v>
      </c>
      <c r="P20" s="296">
        <f t="shared" si="22"/>
        <v>0.49827238586331107</v>
      </c>
      <c r="Q20" s="296">
        <f t="shared" si="22"/>
        <v>0.50007994003134548</v>
      </c>
      <c r="R20" s="296">
        <f t="shared" si="22"/>
        <v>0.50096918751883446</v>
      </c>
      <c r="S20" s="296">
        <f t="shared" si="22"/>
        <v>0.50275334639325853</v>
      </c>
      <c r="T20" s="296">
        <f t="shared" si="22"/>
        <v>0.50545360490118785</v>
      </c>
      <c r="U20" s="296">
        <f t="shared" si="22"/>
        <v>0.50927202677472627</v>
      </c>
      <c r="V20" s="296">
        <f t="shared" si="22"/>
        <v>0.51465962336417848</v>
      </c>
      <c r="W20" s="296">
        <f t="shared" si="22"/>
        <v>0.52223908209424008</v>
      </c>
      <c r="X20" s="296">
        <f t="shared" si="22"/>
        <v>0.53286109181228003</v>
      </c>
      <c r="Y20" s="296">
        <f t="shared" si="22"/>
        <v>0.54766999473604738</v>
      </c>
      <c r="Z20" s="296">
        <f t="shared" si="22"/>
        <v>0.56817067265156707</v>
      </c>
      <c r="AA20" s="296">
        <f t="shared" si="22"/>
        <v>0.59627713295706219</v>
      </c>
      <c r="AB20" s="296">
        <f t="shared" si="22"/>
        <v>0.63430484632667083</v>
      </c>
      <c r="AC20" s="296">
        <f t="shared" si="22"/>
        <v>0.68484519278064648</v>
      </c>
      <c r="AD20" s="296">
        <f t="shared" si="22"/>
        <v>0.75044249154561304</v>
      </c>
      <c r="AE20" s="296">
        <f t="shared" si="22"/>
        <v>0.83300993632831211</v>
      </c>
      <c r="AF20" s="296">
        <f t="shared" si="22"/>
        <v>0.93301238264525332</v>
      </c>
      <c r="AG20" s="296">
        <f t="shared" si="22"/>
        <v>1.0486314920751771</v>
      </c>
      <c r="AH20" s="296">
        <f t="shared" si="22"/>
        <v>1.1753350527793076</v>
      </c>
      <c r="AI20" s="296">
        <f t="shared" si="22"/>
        <v>1.3062885909802024</v>
      </c>
      <c r="AJ20" s="296">
        <f t="shared" si="22"/>
        <v>1.4336929420786821</v>
      </c>
      <c r="AK20" s="296">
        <f t="shared" si="22"/>
        <v>1.5505566514624831</v>
      </c>
      <c r="AL20" s="296">
        <f t="shared" ref="AL20:BN20" si="23">AL87*AL154</f>
        <v>1.652102520811453</v>
      </c>
      <c r="AM20" s="296">
        <f t="shared" si="23"/>
        <v>1.7362695871010889</v>
      </c>
      <c r="AN20" s="296">
        <f t="shared" si="23"/>
        <v>1.8033445221538862</v>
      </c>
      <c r="AO20" s="296">
        <f t="shared" si="23"/>
        <v>1.8551442350296836</v>
      </c>
      <c r="AP20" s="296">
        <f t="shared" si="23"/>
        <v>1.89418466264428</v>
      </c>
      <c r="AQ20" s="296">
        <f t="shared" si="23"/>
        <v>1.9230717585350419</v>
      </c>
      <c r="AR20" s="296">
        <f t="shared" si="23"/>
        <v>1.9441561436046446</v>
      </c>
      <c r="AS20" s="296">
        <f t="shared" si="23"/>
        <v>1.9593924550413504</v>
      </c>
      <c r="AT20" s="296">
        <f t="shared" si="23"/>
        <v>1.9703234378525412</v>
      </c>
      <c r="AU20" s="296">
        <f t="shared" si="23"/>
        <v>1.978125036506668</v>
      </c>
      <c r="AV20" s="296">
        <f t="shared" si="23"/>
        <v>1.9836725341634671</v>
      </c>
      <c r="AW20" s="296">
        <f t="shared" si="23"/>
        <v>1.9876068058919045</v>
      </c>
      <c r="AX20" s="296">
        <f t="shared" si="23"/>
        <v>1.9903917603846988</v>
      </c>
      <c r="AY20" s="296">
        <f t="shared" si="23"/>
        <v>1.9923605335660552</v>
      </c>
      <c r="AZ20" s="296">
        <f t="shared" si="23"/>
        <v>1.9938299592085884</v>
      </c>
      <c r="BA20" s="296">
        <f t="shared" si="23"/>
        <v>1.9952202197143551</v>
      </c>
      <c r="BB20" s="296">
        <f t="shared" si="23"/>
        <v>1.9962014674946771</v>
      </c>
      <c r="BC20" s="296">
        <f t="shared" si="23"/>
        <v>1.9969321159351294</v>
      </c>
      <c r="BD20" s="296">
        <f t="shared" si="23"/>
        <v>1.9976242820255354</v>
      </c>
      <c r="BE20" s="296">
        <f t="shared" si="23"/>
        <v>1.9981124249177269</v>
      </c>
      <c r="BF20" s="296">
        <f t="shared" si="23"/>
        <v>1.9984754773776492</v>
      </c>
      <c r="BG20" s="296">
        <f t="shared" si="23"/>
        <v>1.9988196297752445</v>
      </c>
      <c r="BH20" s="296">
        <f t="shared" si="23"/>
        <v>1.999062244098867</v>
      </c>
      <c r="BI20" s="296">
        <f t="shared" si="23"/>
        <v>1.9992425827881313</v>
      </c>
      <c r="BJ20" s="296">
        <f t="shared" si="23"/>
        <v>1.9994205101647669</v>
      </c>
      <c r="BK20" s="296">
        <f t="shared" si="23"/>
        <v>1.9995915119673242</v>
      </c>
      <c r="BL20" s="296">
        <f t="shared" si="23"/>
        <v>1.9997120395373118</v>
      </c>
      <c r="BM20" s="296">
        <f t="shared" si="23"/>
        <v>1.9997969871523122</v>
      </c>
      <c r="BN20" s="484">
        <f t="shared" si="23"/>
        <v>1.9998568565543346</v>
      </c>
      <c r="BO20" s="220"/>
      <c r="BW20" s="183"/>
      <c r="DI20" s="27"/>
      <c r="DJ20" s="27"/>
      <c r="DK20" s="422"/>
      <c r="DL20" s="416"/>
      <c r="DM20" s="416"/>
      <c r="DN20" s="416"/>
      <c r="DO20" s="416"/>
      <c r="DP20" s="416"/>
      <c r="DQ20" s="416"/>
      <c r="DR20" s="416"/>
      <c r="DS20" s="416"/>
      <c r="DT20" s="416"/>
      <c r="DU20" s="416"/>
      <c r="DV20" s="416"/>
      <c r="DW20" s="416"/>
      <c r="DX20" s="416"/>
      <c r="DY20" s="416"/>
      <c r="DZ20" s="416"/>
      <c r="EA20" s="416"/>
      <c r="EB20" s="416"/>
      <c r="EC20" s="416"/>
      <c r="ED20" s="416"/>
      <c r="EE20" s="416"/>
      <c r="EF20" s="416"/>
      <c r="EG20" s="27"/>
      <c r="EH20" s="27"/>
      <c r="EI20" s="27"/>
      <c r="EJ20" s="422"/>
      <c r="EK20" s="416"/>
      <c r="EL20" s="416"/>
      <c r="EM20" s="416"/>
      <c r="EN20" s="416"/>
      <c r="EO20" s="416"/>
      <c r="EP20" s="416"/>
      <c r="EQ20" s="416"/>
      <c r="ER20" s="416"/>
      <c r="ES20" s="416"/>
      <c r="ET20" s="416"/>
      <c r="EU20" s="416"/>
      <c r="EV20" s="416"/>
      <c r="EW20" s="416"/>
      <c r="EX20" s="416"/>
      <c r="EY20" s="416"/>
      <c r="EZ20" s="416"/>
      <c r="FA20" s="416"/>
      <c r="FB20" s="416"/>
      <c r="FC20" s="416"/>
      <c r="FD20" s="416"/>
      <c r="FE20" s="416"/>
      <c r="FF20" s="27"/>
      <c r="FG20" s="27"/>
      <c r="FH20" s="27"/>
      <c r="FI20" s="422"/>
      <c r="FJ20" s="416"/>
      <c r="FK20" s="416"/>
      <c r="FL20" s="416"/>
      <c r="FM20" s="416"/>
      <c r="FN20" s="416"/>
      <c r="FO20" s="416"/>
      <c r="FP20" s="416"/>
      <c r="FQ20" s="416"/>
      <c r="FR20" s="416"/>
      <c r="FS20" s="416"/>
      <c r="FT20" s="416"/>
      <c r="FU20" s="416"/>
      <c r="FV20" s="416"/>
      <c r="FW20" s="416"/>
      <c r="FX20" s="416"/>
      <c r="FY20" s="416"/>
      <c r="FZ20" s="416"/>
      <c r="GA20" s="416"/>
      <c r="GB20" s="416"/>
      <c r="GC20" s="416"/>
      <c r="GD20" s="416"/>
      <c r="GE20" s="27"/>
    </row>
    <row r="21" spans="2:187" ht="42" customHeight="1">
      <c r="B21" s="419"/>
      <c r="C21" s="418"/>
      <c r="D21" s="440">
        <v>0.95</v>
      </c>
      <c r="E21" s="439">
        <f t="shared" si="3"/>
        <v>1.9917185922266476</v>
      </c>
      <c r="F21" s="483">
        <f t="shared" ref="F21:AK21" si="24">F88*F155</f>
        <v>0.49516817630110371</v>
      </c>
      <c r="G21" s="296">
        <f t="shared" si="24"/>
        <v>0.49517036574356682</v>
      </c>
      <c r="H21" s="296">
        <f t="shared" si="24"/>
        <v>0.4951209587690743</v>
      </c>
      <c r="I21" s="296">
        <f t="shared" si="24"/>
        <v>0.4950974230654816</v>
      </c>
      <c r="J21" s="296">
        <f t="shared" si="24"/>
        <v>0.49510991293656414</v>
      </c>
      <c r="K21" s="296">
        <f t="shared" si="24"/>
        <v>0.49517039830583387</v>
      </c>
      <c r="L21" s="296">
        <f t="shared" si="24"/>
        <v>0.49529375096386913</v>
      </c>
      <c r="M21" s="296">
        <f t="shared" si="24"/>
        <v>0.49549956829045699</v>
      </c>
      <c r="N21" s="296">
        <f t="shared" si="24"/>
        <v>0.49581490043130405</v>
      </c>
      <c r="O21" s="296">
        <f t="shared" si="24"/>
        <v>0.49627809787612148</v>
      </c>
      <c r="P21" s="296">
        <f t="shared" si="24"/>
        <v>0.49694410979641751</v>
      </c>
      <c r="Q21" s="296">
        <f t="shared" si="24"/>
        <v>0.49749274856037745</v>
      </c>
      <c r="R21" s="296">
        <f t="shared" si="24"/>
        <v>0.50005511136410152</v>
      </c>
      <c r="S21" s="296">
        <f t="shared" si="24"/>
        <v>0.50131802016262317</v>
      </c>
      <c r="T21" s="296">
        <f t="shared" si="24"/>
        <v>0.503846391335382</v>
      </c>
      <c r="U21" s="296">
        <f t="shared" si="24"/>
        <v>0.50767131447980063</v>
      </c>
      <c r="V21" s="296">
        <f t="shared" si="24"/>
        <v>0.51306950969478848</v>
      </c>
      <c r="W21" s="296">
        <f t="shared" si="24"/>
        <v>0.52066396095868073</v>
      </c>
      <c r="X21" s="296">
        <f t="shared" si="24"/>
        <v>0.53130517694370039</v>
      </c>
      <c r="Y21" s="296">
        <f t="shared" si="24"/>
        <v>0.54613684536329354</v>
      </c>
      <c r="Z21" s="296">
        <f t="shared" si="24"/>
        <v>0.56666282128196122</v>
      </c>
      <c r="AA21" s="296">
        <f t="shared" si="24"/>
        <v>0.59479590368678048</v>
      </c>
      <c r="AB21" s="296">
        <f t="shared" si="24"/>
        <v>0.63285040645551238</v>
      </c>
      <c r="AC21" s="296">
        <f t="shared" si="24"/>
        <v>0.6834168134639792</v>
      </c>
      <c r="AD21" s="296">
        <f t="shared" si="24"/>
        <v>0.74903892828587004</v>
      </c>
      <c r="AE21" s="296">
        <f t="shared" si="24"/>
        <v>0.83162980138496911</v>
      </c>
      <c r="AF21" s="296">
        <f t="shared" si="24"/>
        <v>0.93165438557038338</v>
      </c>
      <c r="AG21" s="296">
        <f t="shared" si="24"/>
        <v>1.0472944769748187</v>
      </c>
      <c r="AH21" s="296">
        <f t="shared" si="24"/>
        <v>1.1740178503494973</v>
      </c>
      <c r="AI21" s="296">
        <f t="shared" si="24"/>
        <v>1.3049897935326451</v>
      </c>
      <c r="AJ21" s="296">
        <f t="shared" si="24"/>
        <v>1.4324107461339364</v>
      </c>
      <c r="AK21" s="296">
        <f t="shared" si="24"/>
        <v>1.5492888632179813</v>
      </c>
      <c r="AL21" s="296">
        <f t="shared" ref="AL21:BN21" si="25">AL88*AL155</f>
        <v>1.6508467176000288</v>
      </c>
      <c r="AM21" s="296">
        <f t="shared" si="25"/>
        <v>1.735023348712927</v>
      </c>
      <c r="AN21" s="296">
        <f t="shared" si="25"/>
        <v>1.8021056359872141</v>
      </c>
      <c r="AO21" s="296">
        <f t="shared" si="25"/>
        <v>1.8539108213033026</v>
      </c>
      <c r="AP21" s="296">
        <f t="shared" si="25"/>
        <v>1.892955215109263</v>
      </c>
      <c r="AQ21" s="296">
        <f t="shared" si="25"/>
        <v>1.9218451242195274</v>
      </c>
      <c r="AR21" s="296">
        <f t="shared" si="25"/>
        <v>1.9429314706172531</v>
      </c>
      <c r="AS21" s="296">
        <f t="shared" si="25"/>
        <v>1.9581691308449503</v>
      </c>
      <c r="AT21" s="296">
        <f t="shared" si="25"/>
        <v>1.9691010311494315</v>
      </c>
      <c r="AU21" s="296">
        <f t="shared" si="25"/>
        <v>1.976903248504075</v>
      </c>
      <c r="AV21" s="296">
        <f t="shared" si="25"/>
        <v>1.9824511604758599</v>
      </c>
      <c r="AW21" s="296">
        <f t="shared" si="25"/>
        <v>1.9863857081089602</v>
      </c>
      <c r="AX21" s="296">
        <f t="shared" si="25"/>
        <v>1.9891708455264701</v>
      </c>
      <c r="AY21" s="296">
        <f t="shared" si="25"/>
        <v>1.991253645141539</v>
      </c>
      <c r="AZ21" s="296">
        <f t="shared" si="25"/>
        <v>1.9932221820911431</v>
      </c>
      <c r="BA21" s="296">
        <f t="shared" si="25"/>
        <v>1.9946124951683943</v>
      </c>
      <c r="BB21" s="296">
        <f t="shared" si="25"/>
        <v>1.9956487461561712</v>
      </c>
      <c r="BC21" s="296">
        <f t="shared" si="25"/>
        <v>1.9966299075537595</v>
      </c>
      <c r="BD21" s="296">
        <f t="shared" si="25"/>
        <v>1.9973220886437884</v>
      </c>
      <c r="BE21" s="296">
        <f t="shared" si="25"/>
        <v>1.9978371418753391</v>
      </c>
      <c r="BF21" s="296">
        <f t="shared" si="25"/>
        <v>1.9983252546009334</v>
      </c>
      <c r="BG21" s="296">
        <f t="shared" si="25"/>
        <v>1.9986694113334409</v>
      </c>
      <c r="BH21" s="296">
        <f t="shared" si="25"/>
        <v>1.9989252890756584</v>
      </c>
      <c r="BI21" s="296">
        <f t="shared" si="25"/>
        <v>1.9991678941811957</v>
      </c>
      <c r="BJ21" s="296">
        <f t="shared" si="25"/>
        <v>1.9993389029827353</v>
      </c>
      <c r="BK21" s="296">
        <f t="shared" si="25"/>
        <v>1.9994659963350305</v>
      </c>
      <c r="BL21" s="296">
        <f t="shared" si="25"/>
        <v>1.9995913839902268</v>
      </c>
      <c r="BM21" s="296">
        <f t="shared" si="25"/>
        <v>1.9997119124143163</v>
      </c>
      <c r="BN21" s="484">
        <f t="shared" si="25"/>
        <v>1.9997968622535682</v>
      </c>
      <c r="BO21" s="220"/>
      <c r="BW21" s="183"/>
      <c r="DI21" s="27"/>
      <c r="DJ21" s="27"/>
      <c r="DK21" s="422"/>
      <c r="DL21" s="416"/>
      <c r="DM21" s="416"/>
      <c r="DN21" s="416"/>
      <c r="DO21" s="416"/>
      <c r="DP21" s="416"/>
      <c r="DQ21" s="416"/>
      <c r="DR21" s="416"/>
      <c r="DS21" s="416"/>
      <c r="DT21" s="416"/>
      <c r="DU21" s="416"/>
      <c r="DV21" s="416"/>
      <c r="DW21" s="416"/>
      <c r="DX21" s="416"/>
      <c r="DY21" s="416"/>
      <c r="DZ21" s="416"/>
      <c r="EA21" s="416"/>
      <c r="EB21" s="416"/>
      <c r="EC21" s="416"/>
      <c r="ED21" s="416"/>
      <c r="EE21" s="416"/>
      <c r="EF21" s="416"/>
      <c r="EG21" s="27"/>
      <c r="EH21" s="27"/>
      <c r="EI21" s="27"/>
      <c r="EJ21" s="422"/>
      <c r="EK21" s="416"/>
      <c r="EL21" s="416"/>
      <c r="EM21" s="416"/>
      <c r="EN21" s="416"/>
      <c r="EO21" s="416"/>
      <c r="EP21" s="416"/>
      <c r="EQ21" s="416"/>
      <c r="ER21" s="416"/>
      <c r="ES21" s="416"/>
      <c r="ET21" s="416"/>
      <c r="EU21" s="416"/>
      <c r="EV21" s="416"/>
      <c r="EW21" s="416"/>
      <c r="EX21" s="416"/>
      <c r="EY21" s="416"/>
      <c r="EZ21" s="416"/>
      <c r="FA21" s="416"/>
      <c r="FB21" s="416"/>
      <c r="FC21" s="416"/>
      <c r="FD21" s="416"/>
      <c r="FE21" s="416"/>
      <c r="FF21" s="27"/>
      <c r="FG21" s="27"/>
      <c r="FH21" s="27"/>
      <c r="FI21" s="422"/>
      <c r="FJ21" s="416"/>
      <c r="FK21" s="416"/>
      <c r="FL21" s="416"/>
      <c r="FM21" s="416"/>
      <c r="FN21" s="416"/>
      <c r="FO21" s="416"/>
      <c r="FP21" s="416"/>
      <c r="FQ21" s="416"/>
      <c r="FR21" s="416"/>
      <c r="FS21" s="416"/>
      <c r="FT21" s="416"/>
      <c r="FU21" s="416"/>
      <c r="FV21" s="416"/>
      <c r="FW21" s="416"/>
      <c r="FX21" s="416"/>
      <c r="FY21" s="416"/>
      <c r="FZ21" s="416"/>
      <c r="GA21" s="416"/>
      <c r="GB21" s="416"/>
      <c r="GC21" s="416"/>
      <c r="GD21" s="416"/>
      <c r="GE21" s="27"/>
    </row>
    <row r="22" spans="2:187" ht="42" customHeight="1">
      <c r="B22" s="419"/>
      <c r="C22" s="418"/>
      <c r="D22" s="438">
        <v>0.9</v>
      </c>
      <c r="E22" s="439">
        <f t="shared" si="3"/>
        <v>1.9882617021061479</v>
      </c>
      <c r="F22" s="483">
        <f t="shared" ref="F22:AK22" si="26">F89*F156</f>
        <v>0.49316487329859476</v>
      </c>
      <c r="G22" s="296">
        <f t="shared" si="26"/>
        <v>0.49311447061189156</v>
      </c>
      <c r="H22" s="296">
        <f t="shared" si="26"/>
        <v>0.49301272185314748</v>
      </c>
      <c r="I22" s="296">
        <f t="shared" si="26"/>
        <v>0.49293988640630837</v>
      </c>
      <c r="J22" s="296">
        <f t="shared" si="26"/>
        <v>0.49290869132429121</v>
      </c>
      <c r="K22" s="296">
        <f t="shared" si="26"/>
        <v>0.4929330043332199</v>
      </c>
      <c r="L22" s="296">
        <f t="shared" si="26"/>
        <v>0.49302864499819515</v>
      </c>
      <c r="M22" s="296">
        <f t="shared" si="26"/>
        <v>0.49321513381833765</v>
      </c>
      <c r="N22" s="296">
        <f t="shared" si="26"/>
        <v>0.49351853168605159</v>
      </c>
      <c r="O22" s="296">
        <f t="shared" si="26"/>
        <v>0.49397551748216356</v>
      </c>
      <c r="P22" s="296">
        <f t="shared" si="26"/>
        <v>0.49463894501488609</v>
      </c>
      <c r="Q22" s="296">
        <f t="shared" si="26"/>
        <v>0.49558534817424521</v>
      </c>
      <c r="R22" s="296">
        <f t="shared" si="26"/>
        <v>0.4963628235471973</v>
      </c>
      <c r="S22" s="296">
        <f t="shared" si="26"/>
        <v>0.49999826172731887</v>
      </c>
      <c r="T22" s="296">
        <f t="shared" si="26"/>
        <v>0.50179752803603528</v>
      </c>
      <c r="U22" s="296">
        <f t="shared" si="26"/>
        <v>0.5053827180705055</v>
      </c>
      <c r="V22" s="296">
        <f t="shared" si="26"/>
        <v>0.51079941271091323</v>
      </c>
      <c r="W22" s="296">
        <f t="shared" si="26"/>
        <v>0.5184197329938629</v>
      </c>
      <c r="X22" s="296">
        <f t="shared" si="26"/>
        <v>0.5290937007512696</v>
      </c>
      <c r="Y22" s="296">
        <f t="shared" si="26"/>
        <v>0.54396368045077148</v>
      </c>
      <c r="Z22" s="296">
        <f t="shared" si="26"/>
        <v>0.56453159033457245</v>
      </c>
      <c r="AA22" s="296">
        <f t="shared" si="26"/>
        <v>0.59270804957353518</v>
      </c>
      <c r="AB22" s="296">
        <f t="shared" si="26"/>
        <v>0.63080536502638584</v>
      </c>
      <c r="AC22" s="296">
        <f t="shared" si="26"/>
        <v>0.68141252197390501</v>
      </c>
      <c r="AD22" s="296">
        <f t="shared" si="26"/>
        <v>0.74707249165810041</v>
      </c>
      <c r="AE22" s="296">
        <f t="shared" si="26"/>
        <v>0.82969810498598451</v>
      </c>
      <c r="AF22" s="296">
        <f t="shared" si="26"/>
        <v>0.92975448300918828</v>
      </c>
      <c r="AG22" s="296">
        <f t="shared" si="26"/>
        <v>1.0454236805136432</v>
      </c>
      <c r="AH22" s="296">
        <f t="shared" si="26"/>
        <v>1.1721735775934483</v>
      </c>
      <c r="AI22" s="296">
        <f t="shared" si="26"/>
        <v>1.3031693261265631</v>
      </c>
      <c r="AJ22" s="296">
        <f t="shared" si="26"/>
        <v>1.4306110772673126</v>
      </c>
      <c r="AK22" s="296">
        <f t="shared" si="26"/>
        <v>1.547506732109118</v>
      </c>
      <c r="AL22" s="296">
        <f t="shared" ref="AL22:BN22" si="27">AL89*AL156</f>
        <v>1.6490788049918621</v>
      </c>
      <c r="AM22" s="296">
        <f t="shared" si="27"/>
        <v>1.7332665262534703</v>
      </c>
      <c r="AN22" s="296">
        <f t="shared" si="27"/>
        <v>1.8003571651437937</v>
      </c>
      <c r="AO22" s="296">
        <f t="shared" si="27"/>
        <v>1.8521684530359346</v>
      </c>
      <c r="AP22" s="296">
        <f t="shared" si="27"/>
        <v>1.8912171963450284</v>
      </c>
      <c r="AQ22" s="296">
        <f t="shared" si="27"/>
        <v>1.9201101438506463</v>
      </c>
      <c r="AR22" s="296">
        <f t="shared" si="27"/>
        <v>1.9411985791233763</v>
      </c>
      <c r="AS22" s="296">
        <f t="shared" si="27"/>
        <v>1.9564376574155544</v>
      </c>
      <c r="AT22" s="296">
        <f t="shared" si="27"/>
        <v>1.967370510831737</v>
      </c>
      <c r="AU22" s="296">
        <f t="shared" si="27"/>
        <v>1.975173363745123</v>
      </c>
      <c r="AV22" s="296">
        <f t="shared" si="27"/>
        <v>1.980721696871973</v>
      </c>
      <c r="AW22" s="296">
        <f t="shared" si="27"/>
        <v>1.9846565222091435</v>
      </c>
      <c r="AX22" s="296">
        <f t="shared" si="27"/>
        <v>1.987607244439167</v>
      </c>
      <c r="AY22" s="296">
        <f t="shared" si="27"/>
        <v>1.9903919934724894</v>
      </c>
      <c r="AZ22" s="296">
        <f t="shared" si="27"/>
        <v>1.9923606088854642</v>
      </c>
      <c r="BA22" s="296">
        <f t="shared" si="27"/>
        <v>1.993829915797275</v>
      </c>
      <c r="BB22" s="296">
        <f t="shared" si="27"/>
        <v>1.9952200883532147</v>
      </c>
      <c r="BC22" s="296">
        <f t="shared" si="27"/>
        <v>1.9962012718213653</v>
      </c>
      <c r="BD22" s="296">
        <f t="shared" si="27"/>
        <v>1.9969318736914978</v>
      </c>
      <c r="BE22" s="296">
        <f t="shared" si="27"/>
        <v>1.9976240062326083</v>
      </c>
      <c r="BF22" s="296">
        <f t="shared" si="27"/>
        <v>1.9981121251816711</v>
      </c>
      <c r="BG22" s="296">
        <f t="shared" si="27"/>
        <v>1.9984751610272202</v>
      </c>
      <c r="BH22" s="296">
        <f t="shared" si="27"/>
        <v>1.9988193024009213</v>
      </c>
      <c r="BI22" s="296">
        <f t="shared" si="27"/>
        <v>1.9990619100766656</v>
      </c>
      <c r="BJ22" s="296">
        <f t="shared" si="27"/>
        <v>1.9992422456407317</v>
      </c>
      <c r="BK22" s="296">
        <f t="shared" si="27"/>
        <v>1.9994201728326366</v>
      </c>
      <c r="BL22" s="296">
        <f t="shared" si="27"/>
        <v>1.9995911770114907</v>
      </c>
      <c r="BM22" s="296">
        <f t="shared" si="27"/>
        <v>1.9997117092730965</v>
      </c>
      <c r="BN22" s="484">
        <f t="shared" si="27"/>
        <v>1.9997966637166305</v>
      </c>
      <c r="BO22" s="220"/>
      <c r="BW22" s="183"/>
      <c r="DI22" s="27"/>
      <c r="DJ22" s="27"/>
      <c r="DK22" s="422"/>
      <c r="DL22" s="416"/>
      <c r="DM22" s="416"/>
      <c r="DN22" s="416"/>
      <c r="DO22" s="416"/>
      <c r="DP22" s="416"/>
      <c r="DQ22" s="416"/>
      <c r="DR22" s="416"/>
      <c r="DS22" s="416"/>
      <c r="DT22" s="416"/>
      <c r="DU22" s="416"/>
      <c r="DV22" s="416"/>
      <c r="DW22" s="416"/>
      <c r="DX22" s="416"/>
      <c r="DY22" s="416"/>
      <c r="DZ22" s="416"/>
      <c r="EA22" s="416"/>
      <c r="EB22" s="416"/>
      <c r="EC22" s="416"/>
      <c r="ED22" s="416"/>
      <c r="EE22" s="416"/>
      <c r="EF22" s="416"/>
      <c r="EG22" s="27"/>
      <c r="EH22" s="27"/>
      <c r="EI22" s="27"/>
      <c r="EJ22" s="422"/>
      <c r="EK22" s="416"/>
      <c r="EL22" s="416"/>
      <c r="EM22" s="416"/>
      <c r="EN22" s="416"/>
      <c r="EO22" s="416"/>
      <c r="EP22" s="416"/>
      <c r="EQ22" s="416"/>
      <c r="ER22" s="416"/>
      <c r="ES22" s="416"/>
      <c r="ET22" s="416"/>
      <c r="EU22" s="416"/>
      <c r="EV22" s="416"/>
      <c r="EW22" s="416"/>
      <c r="EX22" s="416"/>
      <c r="EY22" s="416"/>
      <c r="EZ22" s="416"/>
      <c r="FA22" s="416"/>
      <c r="FB22" s="416"/>
      <c r="FC22" s="416"/>
      <c r="FD22" s="416"/>
      <c r="FE22" s="416"/>
      <c r="FF22" s="27"/>
      <c r="FG22" s="27"/>
      <c r="FH22" s="27"/>
      <c r="FI22" s="422"/>
      <c r="FJ22" s="416"/>
      <c r="FK22" s="416"/>
      <c r="FL22" s="416"/>
      <c r="FM22" s="416"/>
      <c r="FN22" s="416"/>
      <c r="FO22" s="416"/>
      <c r="FP22" s="416"/>
      <c r="FQ22" s="416"/>
      <c r="FR22" s="416"/>
      <c r="FS22" s="416"/>
      <c r="FT22" s="416"/>
      <c r="FU22" s="416"/>
      <c r="FV22" s="416"/>
      <c r="FW22" s="416"/>
      <c r="FX22" s="416"/>
      <c r="FY22" s="416"/>
      <c r="FZ22" s="416"/>
      <c r="GA22" s="416"/>
      <c r="GB22" s="416"/>
      <c r="GC22" s="416"/>
      <c r="GD22" s="416"/>
      <c r="GE22" s="27"/>
    </row>
    <row r="23" spans="2:187" ht="42" customHeight="1">
      <c r="B23" s="420"/>
      <c r="C23" s="419"/>
      <c r="D23" s="440">
        <v>0.85</v>
      </c>
      <c r="E23" s="439">
        <f t="shared" si="3"/>
        <v>1.9833698310912737</v>
      </c>
      <c r="F23" s="483">
        <f t="shared" ref="F23:AK23" si="28">F90*F157</f>
        <v>0.490350357467771</v>
      </c>
      <c r="G23" s="296">
        <f t="shared" si="28"/>
        <v>0.49022030320191867</v>
      </c>
      <c r="H23" s="296">
        <f t="shared" si="28"/>
        <v>0.49003717128832425</v>
      </c>
      <c r="I23" s="296">
        <f t="shared" si="28"/>
        <v>0.4898858775168447</v>
      </c>
      <c r="J23" s="296">
        <f t="shared" si="28"/>
        <v>0.48978376932920625</v>
      </c>
      <c r="K23" s="296">
        <f t="shared" si="28"/>
        <v>0.48974841864009039</v>
      </c>
      <c r="L23" s="296">
        <f t="shared" si="28"/>
        <v>0.48979779906219861</v>
      </c>
      <c r="M23" s="296">
        <f t="shared" si="28"/>
        <v>0.48995176607590107</v>
      </c>
      <c r="N23" s="296">
        <f t="shared" si="28"/>
        <v>0.49023501595221491</v>
      </c>
      <c r="O23" s="296">
        <f t="shared" si="28"/>
        <v>0.49068155657372226</v>
      </c>
      <c r="P23" s="296">
        <f t="shared" si="28"/>
        <v>0.4913407509628418</v>
      </c>
      <c r="Q23" s="296">
        <f t="shared" si="28"/>
        <v>0.49228526248322352</v>
      </c>
      <c r="R23" s="296">
        <f t="shared" si="28"/>
        <v>0.49362759412465912</v>
      </c>
      <c r="S23" s="296">
        <f t="shared" si="28"/>
        <v>0.494736829717555</v>
      </c>
      <c r="T23" s="296">
        <f t="shared" si="28"/>
        <v>0.49990284385623934</v>
      </c>
      <c r="U23" s="296">
        <f t="shared" si="28"/>
        <v>0.5024775308911168</v>
      </c>
      <c r="V23" s="296">
        <f t="shared" si="28"/>
        <v>0.50756411203136631</v>
      </c>
      <c r="W23" s="296">
        <f t="shared" si="28"/>
        <v>0.51522893756684163</v>
      </c>
      <c r="X23" s="296">
        <f t="shared" si="28"/>
        <v>0.52595844807649572</v>
      </c>
      <c r="Y23" s="296">
        <f t="shared" si="28"/>
        <v>0.54089232808093812</v>
      </c>
      <c r="Z23" s="296">
        <f t="shared" si="28"/>
        <v>0.56152885512156947</v>
      </c>
      <c r="AA23" s="296">
        <f t="shared" si="28"/>
        <v>0.58977477718308657</v>
      </c>
      <c r="AB23" s="296">
        <f t="shared" si="28"/>
        <v>0.62793903554239783</v>
      </c>
      <c r="AC23" s="296">
        <f t="shared" si="28"/>
        <v>0.6786082702462084</v>
      </c>
      <c r="AD23" s="296">
        <f t="shared" si="28"/>
        <v>0.74432429183238591</v>
      </c>
      <c r="AE23" s="296">
        <f t="shared" si="28"/>
        <v>0.82699977661388213</v>
      </c>
      <c r="AF23" s="296">
        <f t="shared" si="28"/>
        <v>0.92710029600300947</v>
      </c>
      <c r="AG23" s="296">
        <f t="shared" si="28"/>
        <v>1.0428085107097138</v>
      </c>
      <c r="AH23" s="296">
        <f t="shared" si="28"/>
        <v>1.1695927329396898</v>
      </c>
      <c r="AI23" s="296">
        <f t="shared" si="28"/>
        <v>1.3006182666606263</v>
      </c>
      <c r="AJ23" s="296">
        <f t="shared" si="28"/>
        <v>1.4280852436120288</v>
      </c>
      <c r="AK23" s="296">
        <f t="shared" si="28"/>
        <v>1.5450015816706111</v>
      </c>
      <c r="AL23" s="296">
        <f t="shared" ref="AL23:BN23" si="29">AL90*AL157</f>
        <v>1.6465900098669097</v>
      </c>
      <c r="AM23" s="296">
        <f t="shared" si="29"/>
        <v>1.7307902079291246</v>
      </c>
      <c r="AN23" s="296">
        <f t="shared" si="29"/>
        <v>1.7978900583645672</v>
      </c>
      <c r="AO23" s="296">
        <f t="shared" si="29"/>
        <v>1.8497079584733109</v>
      </c>
      <c r="AP23" s="296">
        <f t="shared" si="29"/>
        <v>1.8887613392460723</v>
      </c>
      <c r="AQ23" s="296">
        <f t="shared" si="29"/>
        <v>1.917657479073503</v>
      </c>
      <c r="AR23" s="296">
        <f t="shared" si="29"/>
        <v>1.9387480795932668</v>
      </c>
      <c r="AS23" s="296">
        <f t="shared" si="29"/>
        <v>1.9539886094797914</v>
      </c>
      <c r="AT23" s="296">
        <f t="shared" si="29"/>
        <v>1.9649224271510259</v>
      </c>
      <c r="AU23" s="296">
        <f t="shared" si="29"/>
        <v>1.9727259159561632</v>
      </c>
      <c r="AV23" s="296">
        <f t="shared" si="29"/>
        <v>1.978274666031633</v>
      </c>
      <c r="AW23" s="296">
        <f t="shared" si="29"/>
        <v>1.9824519875083193</v>
      </c>
      <c r="AX23" s="296">
        <f t="shared" si="29"/>
        <v>1.986386176403909</v>
      </c>
      <c r="AY23" s="296">
        <f t="shared" si="29"/>
        <v>1.9891710410897718</v>
      </c>
      <c r="AZ23" s="296">
        <f t="shared" si="29"/>
        <v>1.9912536371938965</v>
      </c>
      <c r="BA23" s="296">
        <f t="shared" si="29"/>
        <v>1.993222024531744</v>
      </c>
      <c r="BB23" s="296">
        <f t="shared" si="29"/>
        <v>1.9946122289962775</v>
      </c>
      <c r="BC23" s="296">
        <f t="shared" si="29"/>
        <v>1.9956484019511984</v>
      </c>
      <c r="BD23" s="296">
        <f t="shared" si="29"/>
        <v>1.9966295076670146</v>
      </c>
      <c r="BE23" s="296">
        <f t="shared" si="29"/>
        <v>1.997321649179985</v>
      </c>
      <c r="BF23" s="296">
        <f t="shared" si="29"/>
        <v>1.9978366744971783</v>
      </c>
      <c r="BG23" s="296">
        <f t="shared" si="29"/>
        <v>1.9983247681884075</v>
      </c>
      <c r="BH23" s="296">
        <f t="shared" si="29"/>
        <v>1.9986689127447481</v>
      </c>
      <c r="BI23" s="296">
        <f t="shared" si="29"/>
        <v>1.998924783737553</v>
      </c>
      <c r="BJ23" s="296">
        <f t="shared" si="29"/>
        <v>1.999167386558506</v>
      </c>
      <c r="BK23" s="296">
        <f t="shared" si="29"/>
        <v>1.9993383969453418</v>
      </c>
      <c r="BL23" s="296">
        <f t="shared" si="29"/>
        <v>1.9994654953597257</v>
      </c>
      <c r="BM23" s="296">
        <f t="shared" si="29"/>
        <v>1.9995908912967859</v>
      </c>
      <c r="BN23" s="484">
        <f t="shared" si="29"/>
        <v>1.9997114310525848</v>
      </c>
      <c r="BO23" s="220"/>
      <c r="BW23" s="183"/>
      <c r="DI23" s="27"/>
      <c r="DJ23" s="27"/>
      <c r="DK23" s="422"/>
      <c r="DL23" s="416"/>
      <c r="DM23" s="416"/>
      <c r="DN23" s="416"/>
      <c r="DO23" s="416"/>
      <c r="DP23" s="416"/>
      <c r="DQ23" s="416"/>
      <c r="DR23" s="416"/>
      <c r="DS23" s="416"/>
      <c r="DT23" s="416"/>
      <c r="DU23" s="416"/>
      <c r="DV23" s="416"/>
      <c r="DW23" s="416"/>
      <c r="DX23" s="416"/>
      <c r="DY23" s="416"/>
      <c r="DZ23" s="416"/>
      <c r="EA23" s="416"/>
      <c r="EB23" s="416"/>
      <c r="EC23" s="416"/>
      <c r="ED23" s="416"/>
      <c r="EE23" s="416"/>
      <c r="EF23" s="416"/>
      <c r="EG23" s="27"/>
      <c r="EH23" s="27"/>
      <c r="EI23" s="27"/>
      <c r="EJ23" s="422"/>
      <c r="EK23" s="416"/>
      <c r="EL23" s="416"/>
      <c r="EM23" s="416"/>
      <c r="EN23" s="416"/>
      <c r="EO23" s="416"/>
      <c r="EP23" s="416"/>
      <c r="EQ23" s="416"/>
      <c r="ER23" s="416"/>
      <c r="ES23" s="416"/>
      <c r="ET23" s="416"/>
      <c r="EU23" s="416"/>
      <c r="EV23" s="416"/>
      <c r="EW23" s="416"/>
      <c r="EX23" s="416"/>
      <c r="EY23" s="416"/>
      <c r="EZ23" s="416"/>
      <c r="FA23" s="416"/>
      <c r="FB23" s="416"/>
      <c r="FC23" s="416"/>
      <c r="FD23" s="416"/>
      <c r="FE23" s="416"/>
      <c r="FF23" s="27"/>
      <c r="FG23" s="27"/>
      <c r="FH23" s="27"/>
      <c r="FI23" s="422"/>
      <c r="FJ23" s="416"/>
      <c r="FK23" s="416"/>
      <c r="FL23" s="416"/>
      <c r="FM23" s="416"/>
      <c r="FN23" s="416"/>
      <c r="FO23" s="416"/>
      <c r="FP23" s="416"/>
      <c r="FQ23" s="416"/>
      <c r="FR23" s="416"/>
      <c r="FS23" s="416"/>
      <c r="FT23" s="416"/>
      <c r="FU23" s="416"/>
      <c r="FV23" s="416"/>
      <c r="FW23" s="416"/>
      <c r="FX23" s="416"/>
      <c r="FY23" s="416"/>
      <c r="FZ23" s="416"/>
      <c r="GA23" s="416"/>
      <c r="GB23" s="416"/>
      <c r="GC23" s="416"/>
      <c r="GD23" s="416"/>
      <c r="GE23" s="27"/>
    </row>
    <row r="24" spans="2:187" ht="42" customHeight="1">
      <c r="B24" s="420"/>
      <c r="C24" s="419"/>
      <c r="D24" s="438">
        <v>0.8</v>
      </c>
      <c r="E24" s="439">
        <f t="shared" si="3"/>
        <v>1.9764553624550463</v>
      </c>
      <c r="F24" s="483">
        <f t="shared" ref="F24:AK24" si="30">F91*F158</f>
        <v>0.48640992499705027</v>
      </c>
      <c r="G24" s="296">
        <f t="shared" si="30"/>
        <v>0.48616137262980741</v>
      </c>
      <c r="H24" s="296">
        <f t="shared" si="30"/>
        <v>0.48585339270794575</v>
      </c>
      <c r="I24" s="296">
        <f t="shared" si="30"/>
        <v>0.48557836091263024</v>
      </c>
      <c r="J24" s="296">
        <f t="shared" si="30"/>
        <v>0.48536170787979493</v>
      </c>
      <c r="K24" s="296">
        <f t="shared" si="30"/>
        <v>0.48522807824748976</v>
      </c>
      <c r="L24" s="296">
        <f t="shared" si="30"/>
        <v>0.48520011243791578</v>
      </c>
      <c r="M24" s="296">
        <f t="shared" si="30"/>
        <v>0.48529914972635985</v>
      </c>
      <c r="N24" s="296">
        <f t="shared" si="30"/>
        <v>0.48554820003255972</v>
      </c>
      <c r="O24" s="296">
        <f t="shared" si="30"/>
        <v>0.48597705823642917</v>
      </c>
      <c r="P24" s="296">
        <f t="shared" si="30"/>
        <v>0.4866292625713402</v>
      </c>
      <c r="Q24" s="296">
        <f t="shared" si="30"/>
        <v>0.48757090528029001</v>
      </c>
      <c r="R24" s="296">
        <f t="shared" si="30"/>
        <v>0.48891200995437878</v>
      </c>
      <c r="S24" s="296">
        <f t="shared" si="30"/>
        <v>0.49082929186534602</v>
      </c>
      <c r="T24" s="296">
        <f t="shared" si="30"/>
        <v>0.49243021305053003</v>
      </c>
      <c r="U24" s="296">
        <f t="shared" si="30"/>
        <v>0.49978746750240305</v>
      </c>
      <c r="V24" s="296">
        <f t="shared" si="30"/>
        <v>0.50349073760714402</v>
      </c>
      <c r="W24" s="296">
        <f t="shared" si="30"/>
        <v>0.51070603523270341</v>
      </c>
      <c r="X24" s="296">
        <f t="shared" si="30"/>
        <v>0.52152905724895426</v>
      </c>
      <c r="Y24" s="296">
        <f t="shared" si="30"/>
        <v>0.53656830991742632</v>
      </c>
      <c r="Z24" s="296">
        <f t="shared" si="30"/>
        <v>0.55731532246630133</v>
      </c>
      <c r="AA24" s="296">
        <f t="shared" si="30"/>
        <v>0.58567016098473645</v>
      </c>
      <c r="AB24" s="296">
        <f t="shared" si="30"/>
        <v>0.62393640802445849</v>
      </c>
      <c r="AC24" s="296">
        <f t="shared" si="30"/>
        <v>0.67469737271790442</v>
      </c>
      <c r="AD24" s="296">
        <f t="shared" si="30"/>
        <v>0.74049360164664435</v>
      </c>
      <c r="AE24" s="296">
        <f t="shared" si="30"/>
        <v>0.82323809226675781</v>
      </c>
      <c r="AF24" s="296">
        <f t="shared" si="30"/>
        <v>0.92339759851249237</v>
      </c>
      <c r="AG24" s="296">
        <f t="shared" si="30"/>
        <v>1.0391561413773782</v>
      </c>
      <c r="AH24" s="296">
        <f t="shared" si="30"/>
        <v>1.1659831289293359</v>
      </c>
      <c r="AI24" s="296">
        <f t="shared" si="30"/>
        <v>1.2970445736147267</v>
      </c>
      <c r="AJ24" s="296">
        <f t="shared" si="30"/>
        <v>1.4245410642504606</v>
      </c>
      <c r="AK24" s="296">
        <f t="shared" si="30"/>
        <v>1.5414809580738758</v>
      </c>
      <c r="AL24" s="296">
        <f t="shared" ref="AL24:BN24" si="31">AL91*AL158</f>
        <v>1.6430875726983936</v>
      </c>
      <c r="AM24" s="296">
        <f t="shared" si="31"/>
        <v>1.7273013529939258</v>
      </c>
      <c r="AN24" s="296">
        <f t="shared" si="31"/>
        <v>1.7944110430987925</v>
      </c>
      <c r="AO24" s="296">
        <f t="shared" si="31"/>
        <v>1.8462358872219957</v>
      </c>
      <c r="AP24" s="296">
        <f t="shared" si="31"/>
        <v>1.8852940636309561</v>
      </c>
      <c r="AQ24" s="296">
        <f t="shared" si="31"/>
        <v>1.9141934582996765</v>
      </c>
      <c r="AR24" s="296">
        <f t="shared" si="31"/>
        <v>1.9352862376657476</v>
      </c>
      <c r="AS24" s="296">
        <f t="shared" si="31"/>
        <v>1.9505282103127093</v>
      </c>
      <c r="AT24" s="296">
        <f t="shared" si="31"/>
        <v>1.9614629751178498</v>
      </c>
      <c r="AU24" s="296">
        <f t="shared" si="31"/>
        <v>1.969267081421145</v>
      </c>
      <c r="AV24" s="296">
        <f t="shared" si="31"/>
        <v>1.9751748821746882</v>
      </c>
      <c r="AW24" s="296">
        <f t="shared" si="31"/>
        <v>1.9807225936585422</v>
      </c>
      <c r="AX24" s="296">
        <f t="shared" si="31"/>
        <v>1.9846569504680618</v>
      </c>
      <c r="AY24" s="296">
        <f t="shared" si="31"/>
        <v>1.9876073256574043</v>
      </c>
      <c r="AZ24" s="296">
        <f t="shared" si="31"/>
        <v>1.9903918212085054</v>
      </c>
      <c r="BA24" s="296">
        <f t="shared" si="31"/>
        <v>1.9923602536827489</v>
      </c>
      <c r="BB24" s="296">
        <f t="shared" si="31"/>
        <v>1.9938294299708019</v>
      </c>
      <c r="BC24" s="296">
        <f t="shared" si="31"/>
        <v>1.9952195099929166</v>
      </c>
      <c r="BD24" s="296">
        <f t="shared" si="31"/>
        <v>1.9962006283581701</v>
      </c>
      <c r="BE24" s="296">
        <f t="shared" si="31"/>
        <v>1.9969311844488824</v>
      </c>
      <c r="BF24" s="296">
        <f t="shared" si="31"/>
        <v>1.997623284986126</v>
      </c>
      <c r="BG24" s="296">
        <f t="shared" si="31"/>
        <v>1.9981113826100139</v>
      </c>
      <c r="BH24" s="296">
        <f t="shared" si="31"/>
        <v>1.9984744054550305</v>
      </c>
      <c r="BI24" s="296">
        <f t="shared" si="31"/>
        <v>1.9988185405557304</v>
      </c>
      <c r="BJ24" s="296">
        <f t="shared" si="31"/>
        <v>1.9990611477325468</v>
      </c>
      <c r="BK24" s="296">
        <f t="shared" si="31"/>
        <v>1.9992414879604428</v>
      </c>
      <c r="BL24" s="296">
        <f t="shared" si="31"/>
        <v>1.999419424608071</v>
      </c>
      <c r="BM24" s="296">
        <f t="shared" si="31"/>
        <v>1.9995904428298676</v>
      </c>
      <c r="BN24" s="484">
        <f t="shared" si="31"/>
        <v>1.9997109935906918</v>
      </c>
      <c r="BO24" s="220"/>
      <c r="BW24" s="183"/>
      <c r="DI24" s="27"/>
      <c r="DJ24" s="27"/>
      <c r="DK24" s="422"/>
      <c r="DL24" s="416"/>
      <c r="DM24" s="416"/>
      <c r="DN24" s="416"/>
      <c r="DO24" s="416"/>
      <c r="DP24" s="416"/>
      <c r="DQ24" s="416"/>
      <c r="DR24" s="416"/>
      <c r="DS24" s="416"/>
      <c r="DT24" s="416"/>
      <c r="DU24" s="416"/>
      <c r="DV24" s="416"/>
      <c r="DW24" s="416"/>
      <c r="DX24" s="416"/>
      <c r="DY24" s="416"/>
      <c r="DZ24" s="416"/>
      <c r="EA24" s="416"/>
      <c r="EB24" s="416"/>
      <c r="EC24" s="416"/>
      <c r="ED24" s="416"/>
      <c r="EE24" s="416"/>
      <c r="EF24" s="416"/>
      <c r="EG24" s="27"/>
      <c r="EH24" s="27"/>
      <c r="EI24" s="27"/>
      <c r="EJ24" s="422"/>
      <c r="EK24" s="416"/>
      <c r="EL24" s="416"/>
      <c r="EM24" s="416"/>
      <c r="EN24" s="416"/>
      <c r="EO24" s="416"/>
      <c r="EP24" s="416"/>
      <c r="EQ24" s="416"/>
      <c r="ER24" s="416"/>
      <c r="ES24" s="416"/>
      <c r="ET24" s="416"/>
      <c r="EU24" s="416"/>
      <c r="EV24" s="416"/>
      <c r="EW24" s="416"/>
      <c r="EX24" s="416"/>
      <c r="EY24" s="416"/>
      <c r="EZ24" s="416"/>
      <c r="FA24" s="416"/>
      <c r="FB24" s="416"/>
      <c r="FC24" s="416"/>
      <c r="FD24" s="416"/>
      <c r="FE24" s="416"/>
      <c r="FF24" s="27"/>
      <c r="FG24" s="27"/>
      <c r="FH24" s="27"/>
      <c r="FI24" s="422"/>
      <c r="FJ24" s="416"/>
      <c r="FK24" s="416"/>
      <c r="FL24" s="416"/>
      <c r="FM24" s="416"/>
      <c r="FN24" s="416"/>
      <c r="FO24" s="416"/>
      <c r="FP24" s="416"/>
      <c r="FQ24" s="416"/>
      <c r="FR24" s="416"/>
      <c r="FS24" s="416"/>
      <c r="FT24" s="416"/>
      <c r="FU24" s="416"/>
      <c r="FV24" s="416"/>
      <c r="FW24" s="416"/>
      <c r="FX24" s="416"/>
      <c r="FY24" s="416"/>
      <c r="FZ24" s="416"/>
      <c r="GA24" s="416"/>
      <c r="GB24" s="416"/>
      <c r="GC24" s="416"/>
      <c r="GD24" s="416"/>
      <c r="GE24" s="27"/>
    </row>
    <row r="25" spans="2:187" ht="42" customHeight="1">
      <c r="B25" s="420"/>
      <c r="C25" s="419"/>
      <c r="D25" s="440">
        <v>0.75</v>
      </c>
      <c r="E25" s="439">
        <f t="shared" si="3"/>
        <v>1.9666980965850436</v>
      </c>
      <c r="F25" s="483">
        <f t="shared" ref="F25:AK25" si="32">F92*F159</f>
        <v>0.48091593216105777</v>
      </c>
      <c r="G25" s="296">
        <f t="shared" si="32"/>
        <v>0.48049531398362805</v>
      </c>
      <c r="H25" s="296">
        <f t="shared" si="32"/>
        <v>0.47999943279684087</v>
      </c>
      <c r="I25" s="296">
        <f t="shared" si="32"/>
        <v>0.47953192593742655</v>
      </c>
      <c r="J25" s="296">
        <f t="shared" si="32"/>
        <v>0.4791318482251688</v>
      </c>
      <c r="K25" s="296">
        <f t="shared" si="32"/>
        <v>0.4788369887664724</v>
      </c>
      <c r="L25" s="296">
        <f t="shared" si="32"/>
        <v>0.47867973138705455</v>
      </c>
      <c r="M25" s="296">
        <f t="shared" si="32"/>
        <v>0.47868574023950755</v>
      </c>
      <c r="N25" s="296">
        <f t="shared" si="32"/>
        <v>0.47887645969393461</v>
      </c>
      <c r="O25" s="296">
        <f t="shared" si="32"/>
        <v>0.47927519087002624</v>
      </c>
      <c r="P25" s="296">
        <f t="shared" si="32"/>
        <v>0.47991575809728282</v>
      </c>
      <c r="Q25" s="296">
        <f t="shared" si="32"/>
        <v>0.48085303918964323</v>
      </c>
      <c r="R25" s="296">
        <f t="shared" si="32"/>
        <v>0.48219285798067302</v>
      </c>
      <c r="S25" s="296">
        <f t="shared" si="32"/>
        <v>0.48412125729455491</v>
      </c>
      <c r="T25" s="296">
        <f t="shared" si="32"/>
        <v>0.48689252736927807</v>
      </c>
      <c r="U25" s="296">
        <f t="shared" si="32"/>
        <v>0.48923849137047637</v>
      </c>
      <c r="V25" s="296">
        <f t="shared" si="32"/>
        <v>0.49974284671812946</v>
      </c>
      <c r="W25" s="296">
        <f t="shared" si="32"/>
        <v>0.50509136999548354</v>
      </c>
      <c r="X25" s="296">
        <f t="shared" si="32"/>
        <v>0.51530107911601153</v>
      </c>
      <c r="Y25" s="296">
        <f t="shared" si="32"/>
        <v>0.53051145912079833</v>
      </c>
      <c r="Z25" s="296">
        <f t="shared" si="32"/>
        <v>0.55143269902642633</v>
      </c>
      <c r="AA25" s="296">
        <f t="shared" si="32"/>
        <v>0.57995384470642497</v>
      </c>
      <c r="AB25" s="296">
        <f t="shared" si="32"/>
        <v>0.61837059682900863</v>
      </c>
      <c r="AC25" s="296">
        <f t="shared" si="32"/>
        <v>0.66926224161164383</v>
      </c>
      <c r="AD25" s="296">
        <f t="shared" si="32"/>
        <v>0.73516871675189543</v>
      </c>
      <c r="AE25" s="296">
        <f t="shared" si="32"/>
        <v>0.81800469878408633</v>
      </c>
      <c r="AF25" s="296">
        <f t="shared" si="32"/>
        <v>0.91823964907588973</v>
      </c>
      <c r="AG25" s="296">
        <f t="shared" si="32"/>
        <v>1.0340603258856556</v>
      </c>
      <c r="AH25" s="296">
        <f t="shared" si="32"/>
        <v>1.1609383519802028</v>
      </c>
      <c r="AI25" s="296">
        <f t="shared" si="32"/>
        <v>1.2920413248968836</v>
      </c>
      <c r="AJ25" s="296">
        <f t="shared" si="32"/>
        <v>1.4195709838235853</v>
      </c>
      <c r="AK25" s="296">
        <f t="shared" si="32"/>
        <v>1.5365366837030645</v>
      </c>
      <c r="AL25" s="296">
        <f t="shared" ref="AL25:BN25" si="33">AL92*AL159</f>
        <v>1.6381627770121447</v>
      </c>
      <c r="AM25" s="296">
        <f t="shared" si="33"/>
        <v>1.7223908159638344</v>
      </c>
      <c r="AN25" s="296">
        <f t="shared" si="33"/>
        <v>1.7895106524601956</v>
      </c>
      <c r="AO25" s="296">
        <f t="shared" si="33"/>
        <v>1.8413425422071048</v>
      </c>
      <c r="AP25" s="296">
        <f t="shared" si="33"/>
        <v>1.8804055129202972</v>
      </c>
      <c r="AQ25" s="296">
        <f t="shared" si="33"/>
        <v>1.9093081169899619</v>
      </c>
      <c r="AR25" s="296">
        <f t="shared" si="33"/>
        <v>1.9304030168669208</v>
      </c>
      <c r="AS25" s="296">
        <f t="shared" si="33"/>
        <v>1.945646375951563</v>
      </c>
      <c r="AT25" s="296">
        <f t="shared" si="33"/>
        <v>1.9565820395458775</v>
      </c>
      <c r="AU25" s="296">
        <f t="shared" si="33"/>
        <v>1.9649251561839456</v>
      </c>
      <c r="AV25" s="296">
        <f t="shared" si="33"/>
        <v>1.9727275766406676</v>
      </c>
      <c r="AW25" s="296">
        <f t="shared" si="33"/>
        <v>1.9782755274113506</v>
      </c>
      <c r="AX25" s="296">
        <f t="shared" si="33"/>
        <v>1.9824522605480839</v>
      </c>
      <c r="AY25" s="296">
        <f t="shared" si="33"/>
        <v>1.9863860220263296</v>
      </c>
      <c r="AZ25" s="296">
        <f t="shared" si="33"/>
        <v>1.9891705796530779</v>
      </c>
      <c r="BA25" s="296">
        <f t="shared" si="33"/>
        <v>1.9912529575065194</v>
      </c>
      <c r="BB25" s="296">
        <f t="shared" si="33"/>
        <v>1.9932211910205944</v>
      </c>
      <c r="BC25" s="296">
        <f t="shared" si="33"/>
        <v>1.9946112880469529</v>
      </c>
      <c r="BD25" s="296">
        <f t="shared" si="33"/>
        <v>1.995647386309199</v>
      </c>
      <c r="BE25" s="296">
        <f t="shared" si="33"/>
        <v>1.9966284398829983</v>
      </c>
      <c r="BF25" s="296">
        <f t="shared" si="33"/>
        <v>1.997320545364633</v>
      </c>
      <c r="BG25" s="296">
        <f t="shared" si="33"/>
        <v>1.997835547298453</v>
      </c>
      <c r="BH25" s="296">
        <f t="shared" si="33"/>
        <v>1.9983236276679031</v>
      </c>
      <c r="BI25" s="296">
        <f t="shared" si="33"/>
        <v>1.9986677674313904</v>
      </c>
      <c r="BJ25" s="296">
        <f t="shared" si="33"/>
        <v>1.9989236411953601</v>
      </c>
      <c r="BK25" s="296">
        <f t="shared" si="33"/>
        <v>1.9991662538095036</v>
      </c>
      <c r="BL25" s="296">
        <f t="shared" si="33"/>
        <v>1.99933728080422</v>
      </c>
      <c r="BM25" s="296">
        <f t="shared" si="33"/>
        <v>1.9994644025081767</v>
      </c>
      <c r="BN25" s="484">
        <f t="shared" si="33"/>
        <v>1.9995898282965359</v>
      </c>
      <c r="BO25" s="220"/>
      <c r="BW25" s="183"/>
      <c r="DI25" s="27"/>
      <c r="DJ25" s="27"/>
      <c r="DK25" s="422"/>
      <c r="DL25" s="416"/>
      <c r="DM25" s="416"/>
      <c r="DN25" s="416"/>
      <c r="DO25" s="416"/>
      <c r="DP25" s="416"/>
      <c r="DQ25" s="416"/>
      <c r="DR25" s="416"/>
      <c r="DS25" s="416"/>
      <c r="DT25" s="416"/>
      <c r="DU25" s="416"/>
      <c r="DV25" s="416"/>
      <c r="DW25" s="416"/>
      <c r="DX25" s="416"/>
      <c r="DY25" s="416"/>
      <c r="DZ25" s="416"/>
      <c r="EA25" s="416"/>
      <c r="EB25" s="416"/>
      <c r="EC25" s="416"/>
      <c r="ED25" s="416"/>
      <c r="EE25" s="416"/>
      <c r="EF25" s="416"/>
      <c r="EG25" s="27"/>
      <c r="EH25" s="27"/>
      <c r="EI25" s="27"/>
      <c r="EJ25" s="422"/>
      <c r="EK25" s="416"/>
      <c r="EL25" s="416"/>
      <c r="EM25" s="416"/>
      <c r="EN25" s="416"/>
      <c r="EO25" s="416"/>
      <c r="EP25" s="416"/>
      <c r="EQ25" s="416"/>
      <c r="ER25" s="416"/>
      <c r="ES25" s="416"/>
      <c r="ET25" s="416"/>
      <c r="EU25" s="416"/>
      <c r="EV25" s="416"/>
      <c r="EW25" s="416"/>
      <c r="EX25" s="416"/>
      <c r="EY25" s="416"/>
      <c r="EZ25" s="416"/>
      <c r="FA25" s="416"/>
      <c r="FB25" s="416"/>
      <c r="FC25" s="416"/>
      <c r="FD25" s="416"/>
      <c r="FE25" s="416"/>
      <c r="FF25" s="27"/>
      <c r="FG25" s="27"/>
      <c r="FH25" s="27"/>
      <c r="FI25" s="422"/>
      <c r="FJ25" s="416"/>
      <c r="FK25" s="416"/>
      <c r="FL25" s="416"/>
      <c r="FM25" s="416"/>
      <c r="FN25" s="416"/>
      <c r="FO25" s="416"/>
      <c r="FP25" s="416"/>
      <c r="FQ25" s="416"/>
      <c r="FR25" s="416"/>
      <c r="FS25" s="416"/>
      <c r="FT25" s="416"/>
      <c r="FU25" s="416"/>
      <c r="FV25" s="416"/>
      <c r="FW25" s="416"/>
      <c r="FX25" s="416"/>
      <c r="FY25" s="416"/>
      <c r="FZ25" s="416"/>
      <c r="GA25" s="416"/>
      <c r="GB25" s="416"/>
      <c r="GC25" s="416"/>
      <c r="GD25" s="416"/>
      <c r="GE25" s="27"/>
    </row>
    <row r="26" spans="2:187" ht="42" customHeight="1">
      <c r="B26" s="420"/>
      <c r="C26" s="419"/>
      <c r="D26" s="438">
        <v>0.7</v>
      </c>
      <c r="E26" s="439">
        <f t="shared" si="3"/>
        <v>1.9529611702270435</v>
      </c>
      <c r="F26" s="483">
        <f t="shared" ref="F26:AK26" si="34">F93*F160</f>
        <v>0.47329275492567408</v>
      </c>
      <c r="G26" s="296">
        <f t="shared" si="34"/>
        <v>0.47263037723191292</v>
      </c>
      <c r="H26" s="296">
        <f t="shared" si="34"/>
        <v>0.4718592268238011</v>
      </c>
      <c r="I26" s="296">
        <f t="shared" si="34"/>
        <v>0.47109843045797262</v>
      </c>
      <c r="J26" s="296">
        <f t="shared" si="34"/>
        <v>0.47040877193908043</v>
      </c>
      <c r="K26" s="296">
        <f t="shared" si="34"/>
        <v>0.46985158594162868</v>
      </c>
      <c r="L26" s="296">
        <f t="shared" si="34"/>
        <v>0.46947889257295322</v>
      </c>
      <c r="M26" s="296">
        <f t="shared" si="34"/>
        <v>0.46932722791439779</v>
      </c>
      <c r="N26" s="296">
        <f t="shared" si="34"/>
        <v>0.46941809964204373</v>
      </c>
      <c r="O26" s="296">
        <f t="shared" si="34"/>
        <v>0.46976520973729197</v>
      </c>
      <c r="P26" s="296">
        <f t="shared" si="34"/>
        <v>0.47038625088677893</v>
      </c>
      <c r="Q26" s="296">
        <f t="shared" si="34"/>
        <v>0.47131688304148323</v>
      </c>
      <c r="R26" s="296">
        <f t="shared" si="34"/>
        <v>0.47265576873220483</v>
      </c>
      <c r="S26" s="296">
        <f t="shared" si="34"/>
        <v>0.47460523398614757</v>
      </c>
      <c r="T26" s="296">
        <f t="shared" si="34"/>
        <v>0.4774366435720942</v>
      </c>
      <c r="U26" s="296">
        <f t="shared" si="34"/>
        <v>0.4815046590821781</v>
      </c>
      <c r="V26" s="296">
        <f t="shared" si="34"/>
        <v>0.48499524431402885</v>
      </c>
      <c r="W26" s="296">
        <f t="shared" si="34"/>
        <v>0.50001697930944899</v>
      </c>
      <c r="X26" s="296">
        <f t="shared" si="34"/>
        <v>0.50773748935282415</v>
      </c>
      <c r="Y26" s="296">
        <f t="shared" si="34"/>
        <v>0.52208276273542864</v>
      </c>
      <c r="Z26" s="296">
        <f t="shared" si="34"/>
        <v>0.54327121172749493</v>
      </c>
      <c r="AA26" s="296">
        <f t="shared" si="34"/>
        <v>0.57203774237213001</v>
      </c>
      <c r="AB26" s="296">
        <f t="shared" si="34"/>
        <v>0.61066787581448068</v>
      </c>
      <c r="AC26" s="296">
        <f t="shared" si="34"/>
        <v>0.66173752955864884</v>
      </c>
      <c r="AD26" s="296">
        <f t="shared" si="34"/>
        <v>0.72778839041290111</v>
      </c>
      <c r="AE26" s="296">
        <f t="shared" si="34"/>
        <v>0.81073970992522149</v>
      </c>
      <c r="AF26" s="296">
        <f t="shared" si="34"/>
        <v>0.91106634149242804</v>
      </c>
      <c r="AG26" s="296">
        <f t="shared" si="34"/>
        <v>1.0269599382971872</v>
      </c>
      <c r="AH26" s="296">
        <f t="shared" si="34"/>
        <v>1.1538959459773663</v>
      </c>
      <c r="AI26" s="296">
        <f t="shared" si="34"/>
        <v>1.2850447149579654</v>
      </c>
      <c r="AJ26" s="296">
        <f t="shared" si="34"/>
        <v>1.412609988411115</v>
      </c>
      <c r="AK26" s="296">
        <f t="shared" si="34"/>
        <v>1.5296027494394184</v>
      </c>
      <c r="AL26" s="296">
        <f t="shared" ref="AL26:BN26" si="35">AL93*AL160</f>
        <v>1.6312488449394145</v>
      </c>
      <c r="AM26" s="296">
        <f t="shared" si="35"/>
        <v>1.7154912547406582</v>
      </c>
      <c r="AN26" s="296">
        <f t="shared" si="35"/>
        <v>1.7826211466488249</v>
      </c>
      <c r="AO26" s="296">
        <f t="shared" si="35"/>
        <v>1.8344599118331246</v>
      </c>
      <c r="AP26" s="296">
        <f t="shared" si="35"/>
        <v>1.8735274938496995</v>
      </c>
      <c r="AQ26" s="296">
        <f t="shared" si="35"/>
        <v>1.9024331421844958</v>
      </c>
      <c r="AR26" s="296">
        <f t="shared" si="35"/>
        <v>1.9235300259513626</v>
      </c>
      <c r="AS26" s="296">
        <f t="shared" si="35"/>
        <v>1.9387746640110075</v>
      </c>
      <c r="AT26" s="296">
        <f t="shared" si="35"/>
        <v>1.9505330265168204</v>
      </c>
      <c r="AU26" s="296">
        <f t="shared" si="35"/>
        <v>1.9614659723269909</v>
      </c>
      <c r="AV26" s="296">
        <f t="shared" si="35"/>
        <v>1.9692687257977064</v>
      </c>
      <c r="AW26" s="296">
        <f t="shared" si="35"/>
        <v>1.9751755358776841</v>
      </c>
      <c r="AX26" s="296">
        <f t="shared" si="35"/>
        <v>1.9807225307428962</v>
      </c>
      <c r="AY26" s="296">
        <f t="shared" si="35"/>
        <v>1.9846563743976935</v>
      </c>
      <c r="AZ26" s="296">
        <f t="shared" si="35"/>
        <v>1.9876063859376236</v>
      </c>
      <c r="BA26" s="296">
        <f t="shared" si="35"/>
        <v>1.9903906259547564</v>
      </c>
      <c r="BB26" s="296">
        <f t="shared" si="35"/>
        <v>1.9923588807380488</v>
      </c>
      <c r="BC26" s="296">
        <f t="shared" si="35"/>
        <v>1.9938279344128527</v>
      </c>
      <c r="BD26" s="296">
        <f t="shared" si="35"/>
        <v>1.9952179299386654</v>
      </c>
      <c r="BE26" s="296">
        <f t="shared" si="35"/>
        <v>1.9961989899511876</v>
      </c>
      <c r="BF26" s="296">
        <f t="shared" si="35"/>
        <v>1.9969295060706573</v>
      </c>
      <c r="BG26" s="296">
        <f t="shared" si="35"/>
        <v>1.997621581458449</v>
      </c>
      <c r="BH26" s="296">
        <f t="shared" si="35"/>
        <v>1.9981096663992213</v>
      </c>
      <c r="BI26" s="296">
        <f t="shared" si="35"/>
        <v>1.9984726874835748</v>
      </c>
      <c r="BJ26" s="296">
        <f t="shared" si="35"/>
        <v>1.9988168309249541</v>
      </c>
      <c r="BK26" s="296">
        <f t="shared" si="35"/>
        <v>1.9990594563472717</v>
      </c>
      <c r="BL26" s="296">
        <f t="shared" si="35"/>
        <v>1.9992398246670851</v>
      </c>
      <c r="BM26" s="296">
        <f t="shared" si="35"/>
        <v>1.9994177992517934</v>
      </c>
      <c r="BN26" s="484">
        <f t="shared" si="35"/>
        <v>1.9995888652501683</v>
      </c>
      <c r="BO26" s="220"/>
      <c r="BW26" s="183"/>
      <c r="DI26" s="27"/>
      <c r="DJ26" s="27"/>
      <c r="DK26" s="422"/>
      <c r="DL26" s="416"/>
      <c r="DM26" s="416"/>
      <c r="DN26" s="416"/>
      <c r="DO26" s="416"/>
      <c r="DP26" s="416"/>
      <c r="DQ26" s="416"/>
      <c r="DR26" s="416"/>
      <c r="DS26" s="416"/>
      <c r="DT26" s="416"/>
      <c r="DU26" s="416"/>
      <c r="DV26" s="416"/>
      <c r="DW26" s="416"/>
      <c r="DX26" s="416"/>
      <c r="DY26" s="416"/>
      <c r="DZ26" s="416"/>
      <c r="EA26" s="416"/>
      <c r="EB26" s="416"/>
      <c r="EC26" s="416"/>
      <c r="ED26" s="416"/>
      <c r="EE26" s="416"/>
      <c r="EF26" s="416"/>
      <c r="EG26" s="27"/>
      <c r="EH26" s="27"/>
      <c r="EI26" s="27"/>
      <c r="EJ26" s="422"/>
      <c r="EK26" s="416"/>
      <c r="EL26" s="416"/>
      <c r="EM26" s="416"/>
      <c r="EN26" s="416"/>
      <c r="EO26" s="416"/>
      <c r="EP26" s="416"/>
      <c r="EQ26" s="416"/>
      <c r="ER26" s="416"/>
      <c r="ES26" s="416"/>
      <c r="ET26" s="416"/>
      <c r="EU26" s="416"/>
      <c r="EV26" s="416"/>
      <c r="EW26" s="416"/>
      <c r="EX26" s="416"/>
      <c r="EY26" s="416"/>
      <c r="EZ26" s="416"/>
      <c r="FA26" s="416"/>
      <c r="FB26" s="416"/>
      <c r="FC26" s="416"/>
      <c r="FD26" s="416"/>
      <c r="FE26" s="416"/>
      <c r="FF26" s="27"/>
      <c r="FG26" s="27"/>
      <c r="FH26" s="27"/>
      <c r="FI26" s="422"/>
      <c r="FJ26" s="416"/>
      <c r="FK26" s="416"/>
      <c r="FL26" s="416"/>
      <c r="FM26" s="416"/>
      <c r="FN26" s="416"/>
      <c r="FO26" s="416"/>
      <c r="FP26" s="416"/>
      <c r="FQ26" s="416"/>
      <c r="FR26" s="416"/>
      <c r="FS26" s="416"/>
      <c r="FT26" s="416"/>
      <c r="FU26" s="416"/>
      <c r="FV26" s="416"/>
      <c r="FW26" s="416"/>
      <c r="FX26" s="416"/>
      <c r="FY26" s="416"/>
      <c r="FZ26" s="416"/>
      <c r="GA26" s="416"/>
      <c r="GB26" s="416"/>
      <c r="GC26" s="416"/>
      <c r="GD26" s="416"/>
      <c r="GE26" s="27"/>
    </row>
    <row r="27" spans="2:187" ht="42" customHeight="1">
      <c r="B27" s="420"/>
      <c r="C27" s="419"/>
      <c r="D27" s="440">
        <v>0.65</v>
      </c>
      <c r="E27" s="439">
        <f t="shared" si="3"/>
        <v>1.9336844702689007</v>
      </c>
      <c r="F27" s="483">
        <f t="shared" ref="F27:AK27" si="36">F94*F161</f>
        <v>0.46277384233920765</v>
      </c>
      <c r="G27" s="296">
        <f t="shared" si="36"/>
        <v>0.46178666413013686</v>
      </c>
      <c r="H27" s="296">
        <f t="shared" si="36"/>
        <v>0.46062730816653424</v>
      </c>
      <c r="I27" s="296">
        <f t="shared" si="36"/>
        <v>0.45943300049555302</v>
      </c>
      <c r="J27" s="296">
        <f t="shared" si="36"/>
        <v>0.45829631850781061</v>
      </c>
      <c r="K27" s="296">
        <f t="shared" si="36"/>
        <v>0.45731856036966451</v>
      </c>
      <c r="L27" s="296">
        <f t="shared" si="36"/>
        <v>0.45658972128457964</v>
      </c>
      <c r="M27" s="296">
        <f t="shared" si="36"/>
        <v>0.45617147891703291</v>
      </c>
      <c r="N27" s="296">
        <f t="shared" si="36"/>
        <v>0.45609119283887978</v>
      </c>
      <c r="O27" s="296">
        <f t="shared" si="36"/>
        <v>0.45634948526843711</v>
      </c>
      <c r="P27" s="296">
        <f t="shared" si="36"/>
        <v>0.45693753751218114</v>
      </c>
      <c r="Q27" s="296">
        <f t="shared" si="36"/>
        <v>0.45785800700751128</v>
      </c>
      <c r="R27" s="296">
        <f t="shared" si="36"/>
        <v>0.45919727917933006</v>
      </c>
      <c r="S27" s="296">
        <f t="shared" si="36"/>
        <v>0.46118617204833662</v>
      </c>
      <c r="T27" s="296">
        <f t="shared" si="36"/>
        <v>0.46412530946138986</v>
      </c>
      <c r="U27" s="296">
        <f t="shared" si="36"/>
        <v>0.46838911275354356</v>
      </c>
      <c r="V27" s="296">
        <f t="shared" si="36"/>
        <v>0.47444741276021324</v>
      </c>
      <c r="W27" s="296">
        <f t="shared" si="36"/>
        <v>0.47967400771424473</v>
      </c>
      <c r="X27" s="296">
        <f t="shared" si="36"/>
        <v>0.50111951065251215</v>
      </c>
      <c r="Y27" s="296">
        <f t="shared" si="36"/>
        <v>0.5121551244375564</v>
      </c>
      <c r="Z27" s="296">
        <f t="shared" si="36"/>
        <v>0.53203397417063736</v>
      </c>
      <c r="AA27" s="296">
        <f t="shared" si="36"/>
        <v>0.5611465856466199</v>
      </c>
      <c r="AB27" s="296">
        <f t="shared" si="36"/>
        <v>0.60006411191473108</v>
      </c>
      <c r="AC27" s="296">
        <f t="shared" si="36"/>
        <v>0.65136302364212439</v>
      </c>
      <c r="AD27" s="296">
        <f t="shared" si="36"/>
        <v>0.71759209985967742</v>
      </c>
      <c r="AE27" s="296">
        <f t="shared" si="36"/>
        <v>0.80068022981838849</v>
      </c>
      <c r="AF27" s="296">
        <f t="shared" si="36"/>
        <v>0.9011116814571325</v>
      </c>
      <c r="AG27" s="296">
        <f t="shared" si="36"/>
        <v>1.0170858845808282</v>
      </c>
      <c r="AH27" s="296">
        <f t="shared" si="36"/>
        <v>1.1440840595509463</v>
      </c>
      <c r="AI27" s="296">
        <f t="shared" si="36"/>
        <v>1.2752806092628293</v>
      </c>
      <c r="AJ27" s="296">
        <f t="shared" si="36"/>
        <v>1.4028821527221522</v>
      </c>
      <c r="AK27" s="296">
        <f t="shared" si="36"/>
        <v>1.5199018890069218</v>
      </c>
      <c r="AL27" s="296">
        <f t="shared" ref="AL27:BN27" si="37">AL94*AL161</f>
        <v>1.6215675461485575</v>
      </c>
      <c r="AM27" s="296">
        <f t="shared" si="37"/>
        <v>1.7058237697159024</v>
      </c>
      <c r="AN27" s="296">
        <f t="shared" si="37"/>
        <v>1.7729631743451868</v>
      </c>
      <c r="AO27" s="296">
        <f t="shared" si="37"/>
        <v>1.8248083461892901</v>
      </c>
      <c r="AP27" s="296">
        <f t="shared" si="37"/>
        <v>1.863880161714256</v>
      </c>
      <c r="AQ27" s="296">
        <f t="shared" si="37"/>
        <v>1.8927885628078163</v>
      </c>
      <c r="AR27" s="296">
        <f t="shared" si="37"/>
        <v>1.9138872117302148</v>
      </c>
      <c r="AS27" s="296">
        <f t="shared" si="37"/>
        <v>1.9304113754615948</v>
      </c>
      <c r="AT27" s="296">
        <f t="shared" si="37"/>
        <v>1.9456516708921729</v>
      </c>
      <c r="AU27" s="296">
        <f t="shared" si="37"/>
        <v>1.9565850659143966</v>
      </c>
      <c r="AV27" s="296">
        <f t="shared" si="37"/>
        <v>1.9649265276943602</v>
      </c>
      <c r="AW27" s="296">
        <f t="shared" si="37"/>
        <v>1.9727277548057469</v>
      </c>
      <c r="AX27" s="296">
        <f t="shared" si="37"/>
        <v>1.9782748526044058</v>
      </c>
      <c r="AY27" s="296">
        <f t="shared" si="37"/>
        <v>1.9824509821141174</v>
      </c>
      <c r="AZ27" s="296">
        <f t="shared" si="37"/>
        <v>1.9863843198227316</v>
      </c>
      <c r="BA27" s="296">
        <f t="shared" si="37"/>
        <v>1.9891685832527968</v>
      </c>
      <c r="BB27" s="296">
        <f t="shared" si="37"/>
        <v>1.9912507588195074</v>
      </c>
      <c r="BC27" s="296">
        <f t="shared" si="37"/>
        <v>1.9932188539553484</v>
      </c>
      <c r="BD27" s="296">
        <f t="shared" si="37"/>
        <v>1.9946088570261877</v>
      </c>
      <c r="BE27" s="296">
        <f t="shared" si="37"/>
        <v>1.9956448908472355</v>
      </c>
      <c r="BF27" s="296">
        <f t="shared" si="37"/>
        <v>1.9966259004302078</v>
      </c>
      <c r="BG27" s="296">
        <f t="shared" si="37"/>
        <v>1.9973179797685872</v>
      </c>
      <c r="BH27" s="296">
        <f t="shared" si="37"/>
        <v>1.9978329710785938</v>
      </c>
      <c r="BI27" s="296">
        <f t="shared" si="37"/>
        <v>1.9983210550583834</v>
      </c>
      <c r="BJ27" s="296">
        <f t="shared" si="37"/>
        <v>1.9986652125342885</v>
      </c>
      <c r="BK27" s="296">
        <f t="shared" si="37"/>
        <v>1.9989211182157851</v>
      </c>
      <c r="BL27" s="296">
        <f t="shared" si="37"/>
        <v>1.9991637772170154</v>
      </c>
      <c r="BM27" s="296">
        <f t="shared" si="37"/>
        <v>1.9993348654666985</v>
      </c>
      <c r="BN27" s="484">
        <f t="shared" si="37"/>
        <v>1.999462063375558</v>
      </c>
      <c r="BO27" s="220"/>
      <c r="BW27" s="183"/>
      <c r="DI27" s="27"/>
      <c r="DJ27" s="27"/>
      <c r="DK27" s="422"/>
      <c r="DL27" s="416"/>
      <c r="DM27" s="416"/>
      <c r="DN27" s="416"/>
      <c r="DO27" s="416"/>
      <c r="DP27" s="416"/>
      <c r="DQ27" s="416"/>
      <c r="DR27" s="416"/>
      <c r="DS27" s="416"/>
      <c r="DT27" s="416"/>
      <c r="DU27" s="416"/>
      <c r="DV27" s="416"/>
      <c r="DW27" s="416"/>
      <c r="DX27" s="416"/>
      <c r="DY27" s="416"/>
      <c r="DZ27" s="416"/>
      <c r="EA27" s="416"/>
      <c r="EB27" s="416"/>
      <c r="EC27" s="416"/>
      <c r="ED27" s="416"/>
      <c r="EE27" s="416"/>
      <c r="EF27" s="416"/>
      <c r="EG27" s="27"/>
      <c r="EH27" s="27"/>
      <c r="EI27" s="27"/>
      <c r="EJ27" s="422"/>
      <c r="EK27" s="416"/>
      <c r="EL27" s="416"/>
      <c r="EM27" s="416"/>
      <c r="EN27" s="416"/>
      <c r="EO27" s="416"/>
      <c r="EP27" s="416"/>
      <c r="EQ27" s="416"/>
      <c r="ER27" s="416"/>
      <c r="ES27" s="416"/>
      <c r="ET27" s="416"/>
      <c r="EU27" s="416"/>
      <c r="EV27" s="416"/>
      <c r="EW27" s="416"/>
      <c r="EX27" s="416"/>
      <c r="EY27" s="416"/>
      <c r="EZ27" s="416"/>
      <c r="FA27" s="416"/>
      <c r="FB27" s="416"/>
      <c r="FC27" s="416"/>
      <c r="FD27" s="416"/>
      <c r="FE27" s="416"/>
      <c r="FF27" s="27"/>
      <c r="FG27" s="27"/>
      <c r="FH27" s="27"/>
      <c r="FI27" s="422"/>
      <c r="FJ27" s="416"/>
      <c r="FK27" s="416"/>
      <c r="FL27" s="416"/>
      <c r="FM27" s="416"/>
      <c r="FN27" s="416"/>
      <c r="FO27" s="416"/>
      <c r="FP27" s="416"/>
      <c r="FQ27" s="416"/>
      <c r="FR27" s="416"/>
      <c r="FS27" s="416"/>
      <c r="FT27" s="416"/>
      <c r="FU27" s="416"/>
      <c r="FV27" s="416"/>
      <c r="FW27" s="416"/>
      <c r="FX27" s="416"/>
      <c r="FY27" s="416"/>
      <c r="FZ27" s="416"/>
      <c r="GA27" s="416"/>
      <c r="GB27" s="416"/>
      <c r="GC27" s="416"/>
      <c r="GD27" s="416"/>
      <c r="GE27" s="27"/>
    </row>
    <row r="28" spans="2:187" ht="42" customHeight="1">
      <c r="B28" s="420"/>
      <c r="C28" s="419"/>
      <c r="D28" s="438">
        <v>0.6</v>
      </c>
      <c r="E28" s="439">
        <f t="shared" si="3"/>
        <v>1.9067575411046935</v>
      </c>
      <c r="F28" s="483">
        <f t="shared" ref="F28:AK28" si="38">F95*F162</f>
        <v>0.44835094616930982</v>
      </c>
      <c r="G28" s="296">
        <f t="shared" si="38"/>
        <v>0.44695346904885547</v>
      </c>
      <c r="H28" s="296">
        <f t="shared" si="38"/>
        <v>0.44527535787560985</v>
      </c>
      <c r="I28" s="296">
        <f t="shared" si="38"/>
        <v>0.44346837147775309</v>
      </c>
      <c r="J28" s="296">
        <f t="shared" si="38"/>
        <v>0.44166527790550497</v>
      </c>
      <c r="K28" s="296">
        <f t="shared" si="38"/>
        <v>0.44002975315559401</v>
      </c>
      <c r="L28" s="296">
        <f t="shared" si="38"/>
        <v>0.4387212162325892</v>
      </c>
      <c r="M28" s="296">
        <f t="shared" si="38"/>
        <v>0.43785580392667484</v>
      </c>
      <c r="N28" s="296">
        <f t="shared" si="38"/>
        <v>0.43748279289394637</v>
      </c>
      <c r="O28" s="296">
        <f t="shared" si="38"/>
        <v>0.43758804377121857</v>
      </c>
      <c r="P28" s="296">
        <f t="shared" si="38"/>
        <v>0.43812008912092071</v>
      </c>
      <c r="Q28" s="296">
        <f t="shared" si="38"/>
        <v>0.43902499083808622</v>
      </c>
      <c r="R28" s="296">
        <f t="shared" si="38"/>
        <v>0.44036802285309729</v>
      </c>
      <c r="S28" s="296">
        <f t="shared" si="38"/>
        <v>0.44242984585506639</v>
      </c>
      <c r="T28" s="296">
        <f t="shared" si="38"/>
        <v>0.44556074674309032</v>
      </c>
      <c r="U28" s="296">
        <f t="shared" si="38"/>
        <v>0.45016453672953594</v>
      </c>
      <c r="V28" s="296">
        <f t="shared" si="38"/>
        <v>0.45670821377507392</v>
      </c>
      <c r="W28" s="296">
        <f t="shared" si="38"/>
        <v>0.46575637412942078</v>
      </c>
      <c r="X28" s="296">
        <f t="shared" si="38"/>
        <v>0.47346380994817011</v>
      </c>
      <c r="Y28" s="296">
        <f t="shared" si="38"/>
        <v>0.50385154687755396</v>
      </c>
      <c r="Z28" s="296">
        <f t="shared" si="38"/>
        <v>0.5192956895061881</v>
      </c>
      <c r="AA28" s="296">
        <f t="shared" si="38"/>
        <v>0.54627276950608794</v>
      </c>
      <c r="AB28" s="296">
        <f t="shared" si="38"/>
        <v>0.58555221538385727</v>
      </c>
      <c r="AC28" s="296">
        <f t="shared" si="38"/>
        <v>0.63712590226613974</v>
      </c>
      <c r="AD28" s="296">
        <f t="shared" si="38"/>
        <v>0.70355909607298572</v>
      </c>
      <c r="AE28" s="296">
        <f t="shared" si="38"/>
        <v>0.78679764186438539</v>
      </c>
      <c r="AF28" s="296">
        <f t="shared" si="38"/>
        <v>0.88734023044216048</v>
      </c>
      <c r="AG28" s="296">
        <f t="shared" si="38"/>
        <v>1.0033972211020181</v>
      </c>
      <c r="AH28" s="296">
        <f t="shared" si="38"/>
        <v>1.1304575026963668</v>
      </c>
      <c r="AI28" s="296">
        <f t="shared" si="38"/>
        <v>1.2617006524775092</v>
      </c>
      <c r="AJ28" s="296">
        <f t="shared" si="38"/>
        <v>1.3893368331123976</v>
      </c>
      <c r="AK28" s="296">
        <f t="shared" si="38"/>
        <v>1.5063818525136232</v>
      </c>
      <c r="AL28" s="296">
        <f t="shared" ref="AL28:BN28" si="39">AL95*AL162</f>
        <v>1.6080655340881727</v>
      </c>
      <c r="AM28" s="296">
        <f t="shared" si="39"/>
        <v>1.6923342834485016</v>
      </c>
      <c r="AN28" s="296">
        <f t="shared" si="39"/>
        <v>1.7594821799814548</v>
      </c>
      <c r="AO28" s="296">
        <f t="shared" si="39"/>
        <v>1.8113329805565015</v>
      </c>
      <c r="AP28" s="296">
        <f t="shared" si="39"/>
        <v>1.8504084526549363</v>
      </c>
      <c r="AQ28" s="296">
        <f t="shared" si="39"/>
        <v>1.8793191861511478</v>
      </c>
      <c r="AR28" s="296">
        <f t="shared" si="39"/>
        <v>1.902447411932624</v>
      </c>
      <c r="AS28" s="296">
        <f t="shared" si="39"/>
        <v>1.9235392020296669</v>
      </c>
      <c r="AT28" s="296">
        <f t="shared" si="39"/>
        <v>1.9387800777591475</v>
      </c>
      <c r="AU28" s="296">
        <f t="shared" si="39"/>
        <v>1.9505357023506809</v>
      </c>
      <c r="AV28" s="296">
        <f t="shared" si="39"/>
        <v>1.9614666772921514</v>
      </c>
      <c r="AW28" s="296">
        <f t="shared" si="39"/>
        <v>1.9692680223721901</v>
      </c>
      <c r="AX28" s="296">
        <f t="shared" si="39"/>
        <v>1.9751738354465465</v>
      </c>
      <c r="AY28" s="296">
        <f t="shared" si="39"/>
        <v>1.9807201295540895</v>
      </c>
      <c r="AZ28" s="296">
        <f t="shared" si="39"/>
        <v>1.9846534861658041</v>
      </c>
      <c r="BA28" s="296">
        <f t="shared" si="39"/>
        <v>1.987603162729805</v>
      </c>
      <c r="BB28" s="296">
        <f t="shared" si="39"/>
        <v>1.9903871739972228</v>
      </c>
      <c r="BC28" s="296">
        <f t="shared" si="39"/>
        <v>1.9923552748993216</v>
      </c>
      <c r="BD28" s="296">
        <f t="shared" si="39"/>
        <v>1.993824225329879</v>
      </c>
      <c r="BE28" s="296">
        <f t="shared" si="39"/>
        <v>1.9952141499886604</v>
      </c>
      <c r="BF28" s="296">
        <f t="shared" si="39"/>
        <v>1.9961951624722842</v>
      </c>
      <c r="BG28" s="296">
        <f t="shared" si="39"/>
        <v>1.9969256524390442</v>
      </c>
      <c r="BH28" s="296">
        <f t="shared" si="39"/>
        <v>1.9976177212406059</v>
      </c>
      <c r="BI28" s="296">
        <f t="shared" si="39"/>
        <v>1.9981058191974035</v>
      </c>
      <c r="BJ28" s="296">
        <f t="shared" si="39"/>
        <v>1.9984688732954949</v>
      </c>
      <c r="BK28" s="296">
        <f t="shared" si="39"/>
        <v>1.9988130704935323</v>
      </c>
      <c r="BL28" s="296">
        <f t="shared" si="39"/>
        <v>1.9990557715707558</v>
      </c>
      <c r="BM28" s="296">
        <f t="shared" si="39"/>
        <v>1.9992362381293529</v>
      </c>
      <c r="BN28" s="484">
        <f t="shared" si="39"/>
        <v>1.9994143337230061</v>
      </c>
      <c r="BO28" s="220"/>
      <c r="BW28" s="183"/>
      <c r="DI28" s="27"/>
      <c r="DJ28" s="27"/>
      <c r="DK28" s="422"/>
      <c r="DL28" s="416"/>
      <c r="DM28" s="416"/>
      <c r="DN28" s="416"/>
      <c r="DO28" s="416"/>
      <c r="DP28" s="416"/>
      <c r="DQ28" s="416"/>
      <c r="DR28" s="416"/>
      <c r="DS28" s="416"/>
      <c r="DT28" s="416"/>
      <c r="DU28" s="416"/>
      <c r="DV28" s="416"/>
      <c r="DW28" s="416"/>
      <c r="DX28" s="416"/>
      <c r="DY28" s="416"/>
      <c r="DZ28" s="416"/>
      <c r="EA28" s="416"/>
      <c r="EB28" s="416"/>
      <c r="EC28" s="416"/>
      <c r="ED28" s="416"/>
      <c r="EE28" s="416"/>
      <c r="EF28" s="416"/>
      <c r="EG28" s="27"/>
      <c r="EH28" s="27"/>
      <c r="EI28" s="27"/>
      <c r="EJ28" s="422"/>
      <c r="EK28" s="416"/>
      <c r="EL28" s="416"/>
      <c r="EM28" s="416"/>
      <c r="EN28" s="416"/>
      <c r="EO28" s="416"/>
      <c r="EP28" s="416"/>
      <c r="EQ28" s="416"/>
      <c r="ER28" s="416"/>
      <c r="ES28" s="416"/>
      <c r="ET28" s="416"/>
      <c r="EU28" s="416"/>
      <c r="EV28" s="416"/>
      <c r="EW28" s="416"/>
      <c r="EX28" s="416"/>
      <c r="EY28" s="416"/>
      <c r="EZ28" s="416"/>
      <c r="FA28" s="416"/>
      <c r="FB28" s="416"/>
      <c r="FC28" s="416"/>
      <c r="FD28" s="416"/>
      <c r="FE28" s="416"/>
      <c r="FF28" s="27"/>
      <c r="FG28" s="27"/>
      <c r="FH28" s="27"/>
      <c r="FI28" s="422"/>
      <c r="FJ28" s="416"/>
      <c r="FK28" s="416"/>
      <c r="FL28" s="416"/>
      <c r="FM28" s="416"/>
      <c r="FN28" s="416"/>
      <c r="FO28" s="416"/>
      <c r="FP28" s="416"/>
      <c r="FQ28" s="416"/>
      <c r="FR28" s="416"/>
      <c r="FS28" s="416"/>
      <c r="FT28" s="416"/>
      <c r="FU28" s="416"/>
      <c r="FV28" s="416"/>
      <c r="FW28" s="416"/>
      <c r="FX28" s="416"/>
      <c r="FY28" s="416"/>
      <c r="FZ28" s="416"/>
      <c r="GA28" s="416"/>
      <c r="GB28" s="416"/>
      <c r="GC28" s="416"/>
      <c r="GD28" s="416"/>
      <c r="GE28" s="27"/>
    </row>
    <row r="29" spans="2:187" ht="42" customHeight="1">
      <c r="B29" s="420"/>
      <c r="C29" s="419"/>
      <c r="D29" s="440">
        <v>0.55000000000000004</v>
      </c>
      <c r="E29" s="439">
        <f t="shared" si="3"/>
        <v>1.8693839219995994</v>
      </c>
      <c r="F29" s="483">
        <f t="shared" ref="F29:AK29" si="40">F96*F163</f>
        <v>0.42871819614620332</v>
      </c>
      <c r="G29" s="296">
        <f t="shared" si="40"/>
        <v>0.42684552429479899</v>
      </c>
      <c r="H29" s="296">
        <f t="shared" si="40"/>
        <v>0.42452593524229082</v>
      </c>
      <c r="I29" s="296">
        <f t="shared" si="40"/>
        <v>0.42190881076003234</v>
      </c>
      <c r="J29" s="296">
        <f t="shared" si="40"/>
        <v>0.41916449970858827</v>
      </c>
      <c r="K29" s="296">
        <f t="shared" si="40"/>
        <v>0.41654128281309116</v>
      </c>
      <c r="L29" s="296">
        <f t="shared" si="40"/>
        <v>0.414315090998428</v>
      </c>
      <c r="M29" s="296">
        <f t="shared" si="40"/>
        <v>0.41271208455457092</v>
      </c>
      <c r="N29" s="296">
        <f t="shared" si="40"/>
        <v>0.41184270536670775</v>
      </c>
      <c r="O29" s="296">
        <f t="shared" si="40"/>
        <v>0.41168506563008345</v>
      </c>
      <c r="P29" s="296">
        <f t="shared" si="40"/>
        <v>0.41212190035642227</v>
      </c>
      <c r="Q29" s="296">
        <f t="shared" si="40"/>
        <v>0.41300293010894062</v>
      </c>
      <c r="R29" s="296">
        <f t="shared" si="40"/>
        <v>0.41435716190680083</v>
      </c>
      <c r="S29" s="296">
        <f t="shared" si="40"/>
        <v>0.41655204558933373</v>
      </c>
      <c r="T29" s="296">
        <f t="shared" si="40"/>
        <v>0.42002053644999582</v>
      </c>
      <c r="U29" s="296">
        <f t="shared" si="40"/>
        <v>0.42520526362928412</v>
      </c>
      <c r="V29" s="296">
        <f t="shared" si="40"/>
        <v>0.43254717746596077</v>
      </c>
      <c r="W29" s="296">
        <f t="shared" si="40"/>
        <v>0.44252420621153943</v>
      </c>
      <c r="X29" s="296">
        <f t="shared" si="40"/>
        <v>0.45575467798466546</v>
      </c>
      <c r="Y29" s="296">
        <f t="shared" si="40"/>
        <v>0.46663057843287847</v>
      </c>
      <c r="Z29" s="296">
        <f t="shared" si="40"/>
        <v>0.50913360682638598</v>
      </c>
      <c r="AA29" s="296">
        <f t="shared" si="40"/>
        <v>0.5301460700910664</v>
      </c>
      <c r="AB29" s="296">
        <f t="shared" si="40"/>
        <v>0.56582316031290503</v>
      </c>
      <c r="AC29" s="296">
        <f t="shared" si="40"/>
        <v>0.61769598443861007</v>
      </c>
      <c r="AD29" s="296">
        <f t="shared" si="40"/>
        <v>0.68434086296595897</v>
      </c>
      <c r="AE29" s="296">
        <f t="shared" si="40"/>
        <v>0.76772897894497727</v>
      </c>
      <c r="AF29" s="296">
        <f t="shared" si="40"/>
        <v>0.86837823126834346</v>
      </c>
      <c r="AG29" s="296">
        <f t="shared" si="40"/>
        <v>0.98451239119871448</v>
      </c>
      <c r="AH29" s="296">
        <f t="shared" si="40"/>
        <v>1.1116292025341346</v>
      </c>
      <c r="AI29" s="296">
        <f t="shared" si="40"/>
        <v>1.2429139406684253</v>
      </c>
      <c r="AJ29" s="296">
        <f t="shared" si="40"/>
        <v>1.3705805131224771</v>
      </c>
      <c r="AK29" s="296">
        <f t="shared" si="40"/>
        <v>1.4876473755071702</v>
      </c>
      <c r="AL29" s="296">
        <f t="shared" ref="AL29:BN29" si="41">AL96*AL163</f>
        <v>1.5893463959604275</v>
      </c>
      <c r="AM29" s="296">
        <f t="shared" si="41"/>
        <v>1.6736256400364435</v>
      </c>
      <c r="AN29" s="296">
        <f t="shared" si="41"/>
        <v>1.7407805312776787</v>
      </c>
      <c r="AO29" s="296">
        <f t="shared" si="41"/>
        <v>1.7926358777612525</v>
      </c>
      <c r="AP29" s="296">
        <f t="shared" si="41"/>
        <v>1.8317142328947602</v>
      </c>
      <c r="AQ29" s="296">
        <f t="shared" si="41"/>
        <v>1.8639041066502247</v>
      </c>
      <c r="AR29" s="296">
        <f t="shared" si="41"/>
        <v>1.8928041712890826</v>
      </c>
      <c r="AS29" s="296">
        <f t="shared" si="41"/>
        <v>1.913896664056052</v>
      </c>
      <c r="AT29" s="296">
        <f t="shared" si="41"/>
        <v>1.9304163509295758</v>
      </c>
      <c r="AU29" s="296">
        <f t="shared" si="41"/>
        <v>1.945653424223204</v>
      </c>
      <c r="AV29" s="296">
        <f t="shared" si="41"/>
        <v>1.9565845130378798</v>
      </c>
      <c r="AW29" s="296">
        <f t="shared" si="41"/>
        <v>1.964924338656755</v>
      </c>
      <c r="AX29" s="296">
        <f t="shared" si="41"/>
        <v>1.9727244118865601</v>
      </c>
      <c r="AY29" s="296">
        <f t="shared" si="41"/>
        <v>1.9782707045456389</v>
      </c>
      <c r="AZ29" s="296">
        <f t="shared" si="41"/>
        <v>1.9824462780724641</v>
      </c>
      <c r="BA29" s="296">
        <f t="shared" si="41"/>
        <v>1.9863792346987348</v>
      </c>
      <c r="BB29" s="296">
        <f t="shared" si="41"/>
        <v>1.9891632421373118</v>
      </c>
      <c r="BC29" s="296">
        <f t="shared" si="41"/>
        <v>1.9912452477872638</v>
      </c>
      <c r="BD29" s="296">
        <f t="shared" si="41"/>
        <v>1.9932132294625302</v>
      </c>
      <c r="BE29" s="296">
        <f t="shared" si="41"/>
        <v>1.9946031559370176</v>
      </c>
      <c r="BF29" s="296">
        <f t="shared" si="41"/>
        <v>1.9956391389181203</v>
      </c>
      <c r="BG29" s="296">
        <f t="shared" si="41"/>
        <v>1.9966201232977336</v>
      </c>
      <c r="BH29" s="296">
        <f t="shared" si="41"/>
        <v>1.9973122038973186</v>
      </c>
      <c r="BI29" s="296">
        <f t="shared" si="41"/>
        <v>1.9978272238027297</v>
      </c>
      <c r="BJ29" s="296">
        <f t="shared" si="41"/>
        <v>1.9983153652660011</v>
      </c>
      <c r="BK29" s="296">
        <f t="shared" si="41"/>
        <v>1.9986596116836615</v>
      </c>
      <c r="BL29" s="296">
        <f t="shared" si="41"/>
        <v>1.9989156396269561</v>
      </c>
      <c r="BM29" s="296">
        <f t="shared" si="41"/>
        <v>1.9991584554292889</v>
      </c>
      <c r="BN29" s="484">
        <f t="shared" si="41"/>
        <v>1.9993297356839681</v>
      </c>
      <c r="BO29" s="220"/>
      <c r="BW29" s="183"/>
      <c r="DI29" s="27"/>
      <c r="DJ29" s="27"/>
      <c r="DK29" s="422"/>
      <c r="DL29" s="416"/>
      <c r="DM29" s="416"/>
      <c r="DN29" s="416"/>
      <c r="DO29" s="416"/>
      <c r="DP29" s="416"/>
      <c r="DQ29" s="416"/>
      <c r="DR29" s="416"/>
      <c r="DS29" s="416"/>
      <c r="DT29" s="416"/>
      <c r="DU29" s="416"/>
      <c r="DV29" s="416"/>
      <c r="DW29" s="416"/>
      <c r="DX29" s="416"/>
      <c r="DY29" s="416"/>
      <c r="DZ29" s="416"/>
      <c r="EA29" s="416"/>
      <c r="EB29" s="416"/>
      <c r="EC29" s="416"/>
      <c r="ED29" s="416"/>
      <c r="EE29" s="416"/>
      <c r="EF29" s="416"/>
      <c r="EG29" s="27"/>
      <c r="EH29" s="27"/>
      <c r="EI29" s="27"/>
      <c r="EJ29" s="422"/>
      <c r="EK29" s="416"/>
      <c r="EL29" s="416"/>
      <c r="EM29" s="416"/>
      <c r="EN29" s="416"/>
      <c r="EO29" s="416"/>
      <c r="EP29" s="416"/>
      <c r="EQ29" s="416"/>
      <c r="ER29" s="416"/>
      <c r="ES29" s="416"/>
      <c r="ET29" s="416"/>
      <c r="EU29" s="416"/>
      <c r="EV29" s="416"/>
      <c r="EW29" s="416"/>
      <c r="EX29" s="416"/>
      <c r="EY29" s="416"/>
      <c r="EZ29" s="416"/>
      <c r="FA29" s="416"/>
      <c r="FB29" s="416"/>
      <c r="FC29" s="416"/>
      <c r="FD29" s="416"/>
      <c r="FE29" s="416"/>
      <c r="FF29" s="27"/>
      <c r="FG29" s="27"/>
      <c r="FH29" s="27"/>
      <c r="FI29" s="422"/>
      <c r="FJ29" s="416"/>
      <c r="FK29" s="416"/>
      <c r="FL29" s="416"/>
      <c r="FM29" s="416"/>
      <c r="FN29" s="416"/>
      <c r="FO29" s="416"/>
      <c r="FP29" s="416"/>
      <c r="FQ29" s="416"/>
      <c r="FR29" s="416"/>
      <c r="FS29" s="416"/>
      <c r="FT29" s="416"/>
      <c r="FU29" s="416"/>
      <c r="FV29" s="416"/>
      <c r="FW29" s="416"/>
      <c r="FX29" s="416"/>
      <c r="FY29" s="416"/>
      <c r="FZ29" s="416"/>
      <c r="GA29" s="416"/>
      <c r="GB29" s="416"/>
      <c r="GC29" s="416"/>
      <c r="GD29" s="416"/>
      <c r="GE29" s="27"/>
    </row>
    <row r="30" spans="2:187" ht="42" customHeight="1">
      <c r="B30" s="420"/>
      <c r="C30" s="419"/>
      <c r="D30" s="438">
        <v>0.5</v>
      </c>
      <c r="E30" s="439">
        <f t="shared" si="3"/>
        <v>1.8179682505576986</v>
      </c>
      <c r="F30" s="483">
        <f t="shared" ref="F30:AK30" si="42">F97*F164</f>
        <v>0.40222053658052304</v>
      </c>
      <c r="G30" s="296">
        <f t="shared" si="42"/>
        <v>0.39986460193039314</v>
      </c>
      <c r="H30" s="296">
        <f t="shared" si="42"/>
        <v>0.3968388962565525</v>
      </c>
      <c r="I30" s="296">
        <f t="shared" si="42"/>
        <v>0.39325393356349092</v>
      </c>
      <c r="J30" s="296">
        <f t="shared" si="42"/>
        <v>0.38928850581851743</v>
      </c>
      <c r="K30" s="296">
        <f t="shared" si="42"/>
        <v>0.38527807224472133</v>
      </c>
      <c r="L30" s="296">
        <f t="shared" si="42"/>
        <v>0.38166808224250509</v>
      </c>
      <c r="M30" s="296">
        <f t="shared" si="42"/>
        <v>0.37888683655822158</v>
      </c>
      <c r="N30" s="296">
        <f t="shared" si="42"/>
        <v>0.37719184846358794</v>
      </c>
      <c r="O30" s="296">
        <f t="shared" si="42"/>
        <v>0.37658748091225885</v>
      </c>
      <c r="P30" s="296">
        <f t="shared" si="42"/>
        <v>0.37686323396135007</v>
      </c>
      <c r="Q30" s="296">
        <f t="shared" si="42"/>
        <v>0.37770771608166109</v>
      </c>
      <c r="R30" s="296">
        <f t="shared" si="42"/>
        <v>0.37908811581388002</v>
      </c>
      <c r="S30" s="296">
        <f t="shared" si="42"/>
        <v>0.38152118648454325</v>
      </c>
      <c r="T30" s="296">
        <f t="shared" si="42"/>
        <v>0.38557237613440742</v>
      </c>
      <c r="U30" s="296">
        <f t="shared" si="42"/>
        <v>0.39172157490945686</v>
      </c>
      <c r="V30" s="296">
        <f t="shared" si="42"/>
        <v>0.40032094673032637</v>
      </c>
      <c r="W30" s="296">
        <f t="shared" si="42"/>
        <v>0.41166771931602664</v>
      </c>
      <c r="X30" s="296">
        <f t="shared" si="42"/>
        <v>0.42619060867438224</v>
      </c>
      <c r="Y30" s="296">
        <f t="shared" si="42"/>
        <v>0.44466342005150961</v>
      </c>
      <c r="Z30" s="296">
        <f t="shared" si="42"/>
        <v>0.45906891382206666</v>
      </c>
      <c r="AA30" s="296">
        <f t="shared" si="42"/>
        <v>0.51769825250345169</v>
      </c>
      <c r="AB30" s="296">
        <f t="shared" si="42"/>
        <v>0.54552882729584984</v>
      </c>
      <c r="AC30" s="296">
        <f t="shared" si="42"/>
        <v>0.59136689960100985</v>
      </c>
      <c r="AD30" s="296">
        <f t="shared" si="42"/>
        <v>0.65820148903554121</v>
      </c>
      <c r="AE30" s="296">
        <f t="shared" si="42"/>
        <v>0.74171767991163562</v>
      </c>
      <c r="AF30" s="296">
        <f t="shared" si="42"/>
        <v>0.8424550607290443</v>
      </c>
      <c r="AG30" s="296">
        <f t="shared" si="42"/>
        <v>0.9586513337263306</v>
      </c>
      <c r="AH30" s="296">
        <f t="shared" si="42"/>
        <v>1.085812822184264</v>
      </c>
      <c r="AI30" s="296">
        <f t="shared" si="42"/>
        <v>1.2171299995502285</v>
      </c>
      <c r="AJ30" s="296">
        <f t="shared" si="42"/>
        <v>1.3448200179357777</v>
      </c>
      <c r="AK30" s="296">
        <f t="shared" si="42"/>
        <v>1.4619035400166327</v>
      </c>
      <c r="AL30" s="296">
        <f t="shared" ref="AL30:BN30" si="43">AL97*AL164</f>
        <v>1.5636140999322945</v>
      </c>
      <c r="AM30" s="296">
        <f t="shared" si="43"/>
        <v>1.6479011001758308</v>
      </c>
      <c r="AN30" s="296">
        <f t="shared" si="43"/>
        <v>1.7150610390612158</v>
      </c>
      <c r="AO30" s="296">
        <f t="shared" si="43"/>
        <v>1.7669195594535083</v>
      </c>
      <c r="AP30" s="296">
        <f t="shared" si="43"/>
        <v>1.8113724018688293</v>
      </c>
      <c r="AQ30" s="296">
        <f t="shared" si="43"/>
        <v>1.850434493479967</v>
      </c>
      <c r="AR30" s="296">
        <f t="shared" si="43"/>
        <v>1.879335320541224</v>
      </c>
      <c r="AS30" s="296">
        <f t="shared" si="43"/>
        <v>1.9024563324844335</v>
      </c>
      <c r="AT30" s="296">
        <f t="shared" si="43"/>
        <v>1.9235429207729593</v>
      </c>
      <c r="AU30" s="296">
        <f t="shared" si="43"/>
        <v>1.9387800594471061</v>
      </c>
      <c r="AV30" s="296">
        <f t="shared" si="43"/>
        <v>1.9505330213352656</v>
      </c>
      <c r="AW30" s="296">
        <f t="shared" si="43"/>
        <v>1.961462107651067</v>
      </c>
      <c r="AX30" s="296">
        <f t="shared" si="43"/>
        <v>1.9692621258533836</v>
      </c>
      <c r="AY30" s="296">
        <f t="shared" si="43"/>
        <v>1.9751670155506917</v>
      </c>
      <c r="AZ30" s="296">
        <f t="shared" si="43"/>
        <v>1.9807126711043979</v>
      </c>
      <c r="BA30" s="296">
        <f t="shared" si="43"/>
        <v>1.9846455961931146</v>
      </c>
      <c r="BB30" s="296">
        <f t="shared" si="43"/>
        <v>1.9875949861164584</v>
      </c>
      <c r="BC30" s="296">
        <f t="shared" si="43"/>
        <v>1.9903788079932039</v>
      </c>
      <c r="BD30" s="296">
        <f t="shared" si="43"/>
        <v>1.9923467862865438</v>
      </c>
      <c r="BE30" s="296">
        <f t="shared" si="43"/>
        <v>1.9938156543461669</v>
      </c>
      <c r="BF30" s="296">
        <f t="shared" si="43"/>
        <v>1.9952055239268309</v>
      </c>
      <c r="BG30" s="296">
        <f t="shared" si="43"/>
        <v>1.9961865150708993</v>
      </c>
      <c r="BH30" s="296">
        <f t="shared" si="43"/>
        <v>1.9969170196776147</v>
      </c>
      <c r="BI30" s="296">
        <f t="shared" si="43"/>
        <v>1.9976091419117299</v>
      </c>
      <c r="BJ30" s="296">
        <f t="shared" si="43"/>
        <v>1.9980973371875894</v>
      </c>
      <c r="BK30" s="296">
        <f t="shared" si="43"/>
        <v>1.9984605364655605</v>
      </c>
      <c r="BL30" s="296">
        <f t="shared" si="43"/>
        <v>1.9988049298945463</v>
      </c>
      <c r="BM30" s="296">
        <f t="shared" si="43"/>
        <v>1.9990478809978374</v>
      </c>
      <c r="BN30" s="484">
        <f t="shared" si="43"/>
        <v>1.9992286519190032</v>
      </c>
      <c r="BO30" s="220"/>
      <c r="BW30" s="183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</row>
    <row r="31" spans="2:187" ht="42" customHeight="1">
      <c r="B31" s="420"/>
      <c r="C31" s="419"/>
      <c r="D31" s="440">
        <v>0.45</v>
      </c>
      <c r="E31" s="439">
        <f t="shared" si="3"/>
        <v>1.7480901807647533</v>
      </c>
      <c r="F31" s="483">
        <f t="shared" ref="F31:AK31" si="44">F98*F165</f>
        <v>0.36683105282622097</v>
      </c>
      <c r="G31" s="296">
        <f t="shared" si="44"/>
        <v>0.36408314983072293</v>
      </c>
      <c r="H31" s="296">
        <f t="shared" si="44"/>
        <v>0.36041733070550047</v>
      </c>
      <c r="I31" s="296">
        <f t="shared" si="44"/>
        <v>0.35585348494581404</v>
      </c>
      <c r="J31" s="296">
        <f t="shared" si="44"/>
        <v>0.35051087409968545</v>
      </c>
      <c r="K31" s="296">
        <f t="shared" si="44"/>
        <v>0.34476024730516136</v>
      </c>
      <c r="L31" s="296">
        <f t="shared" si="44"/>
        <v>0.33923432631869266</v>
      </c>
      <c r="M31" s="296">
        <f t="shared" si="44"/>
        <v>0.33467965373449809</v>
      </c>
      <c r="N31" s="296">
        <f t="shared" si="44"/>
        <v>0.33166322667485681</v>
      </c>
      <c r="O31" s="296">
        <f t="shared" si="44"/>
        <v>0.33031794406186116</v>
      </c>
      <c r="P31" s="296">
        <f t="shared" si="44"/>
        <v>0.33032529564672702</v>
      </c>
      <c r="Q31" s="296">
        <f t="shared" si="44"/>
        <v>0.33111419951239929</v>
      </c>
      <c r="R31" s="296">
        <f t="shared" si="44"/>
        <v>0.33254850498902139</v>
      </c>
      <c r="S31" s="296">
        <f t="shared" si="44"/>
        <v>0.33539542136206241</v>
      </c>
      <c r="T31" s="296">
        <f t="shared" si="44"/>
        <v>0.34041729417052879</v>
      </c>
      <c r="U31" s="296">
        <f t="shared" si="44"/>
        <v>0.34808685035288689</v>
      </c>
      <c r="V31" s="296">
        <f t="shared" si="44"/>
        <v>0.35852393643354813</v>
      </c>
      <c r="W31" s="296">
        <f t="shared" si="44"/>
        <v>0.37169573092470565</v>
      </c>
      <c r="X31" s="296">
        <f t="shared" si="44"/>
        <v>0.38777366098108113</v>
      </c>
      <c r="Y31" s="296">
        <f t="shared" si="44"/>
        <v>0.40742529395455562</v>
      </c>
      <c r="Z31" s="296">
        <f t="shared" si="44"/>
        <v>0.43164583608742313</v>
      </c>
      <c r="AA31" s="296">
        <f t="shared" si="44"/>
        <v>0.44992686826013073</v>
      </c>
      <c r="AB31" s="296">
        <f t="shared" si="44"/>
        <v>0.52998189640933457</v>
      </c>
      <c r="AC31" s="296">
        <f t="shared" si="44"/>
        <v>0.56606558115604366</v>
      </c>
      <c r="AD31" s="296">
        <f t="shared" si="44"/>
        <v>0.62299762091720923</v>
      </c>
      <c r="AE31" s="296">
        <f t="shared" si="44"/>
        <v>0.70659591329630567</v>
      </c>
      <c r="AF31" s="296">
        <f t="shared" si="44"/>
        <v>0.80738728058565623</v>
      </c>
      <c r="AG31" s="296">
        <f t="shared" si="44"/>
        <v>0.92362068746735082</v>
      </c>
      <c r="AH31" s="296">
        <f t="shared" si="44"/>
        <v>1.0508086961892316</v>
      </c>
      <c r="AI31" s="296">
        <f t="shared" si="44"/>
        <v>1.1821451656716306</v>
      </c>
      <c r="AJ31" s="296">
        <f t="shared" si="44"/>
        <v>1.3098491580532901</v>
      </c>
      <c r="AK31" s="296">
        <f t="shared" si="44"/>
        <v>1.4269425673103422</v>
      </c>
      <c r="AL31" s="296">
        <f t="shared" ref="AL31:BN31" si="45">AL98*AL165</f>
        <v>1.5286598691896156</v>
      </c>
      <c r="AM31" s="296">
        <f t="shared" si="45"/>
        <v>1.6129512573280325</v>
      </c>
      <c r="AN31" s="296">
        <f t="shared" si="45"/>
        <v>1.6801138935944266</v>
      </c>
      <c r="AO31" s="296">
        <f t="shared" si="45"/>
        <v>1.7408440194895523</v>
      </c>
      <c r="AP31" s="296">
        <f t="shared" si="45"/>
        <v>1.7926784057820555</v>
      </c>
      <c r="AQ31" s="296">
        <f t="shared" si="45"/>
        <v>1.8317411495001572</v>
      </c>
      <c r="AR31" s="296">
        <f t="shared" si="45"/>
        <v>1.8639196127000521</v>
      </c>
      <c r="AS31" s="296">
        <f t="shared" si="45"/>
        <v>1.8928114113804975</v>
      </c>
      <c r="AT31" s="296">
        <f t="shared" si="45"/>
        <v>1.9138979283229989</v>
      </c>
      <c r="AU31" s="296">
        <f t="shared" si="45"/>
        <v>1.930413328766365</v>
      </c>
      <c r="AV31" s="296">
        <f t="shared" si="45"/>
        <v>1.9456473364073581</v>
      </c>
      <c r="AW31" s="296">
        <f t="shared" si="45"/>
        <v>1.9565762499228152</v>
      </c>
      <c r="AX31" s="296">
        <f t="shared" si="45"/>
        <v>1.9649145442928211</v>
      </c>
      <c r="AY31" s="296">
        <f t="shared" si="45"/>
        <v>1.9727135439219778</v>
      </c>
      <c r="AZ31" s="296">
        <f t="shared" si="45"/>
        <v>1.97825910178441</v>
      </c>
      <c r="BA31" s="296">
        <f t="shared" si="45"/>
        <v>1.9824341817547924</v>
      </c>
      <c r="BB31" s="296">
        <f t="shared" si="45"/>
        <v>1.9863668102268961</v>
      </c>
      <c r="BC31" s="296">
        <f t="shared" si="45"/>
        <v>1.9891506086129538</v>
      </c>
      <c r="BD31" s="296">
        <f t="shared" si="45"/>
        <v>1.9912324817740013</v>
      </c>
      <c r="BE31" s="296">
        <f t="shared" si="45"/>
        <v>1.9932003725460643</v>
      </c>
      <c r="BF31" s="296">
        <f t="shared" si="45"/>
        <v>1.994590241148386</v>
      </c>
      <c r="BG31" s="296">
        <f t="shared" si="45"/>
        <v>1.9956262101420839</v>
      </c>
      <c r="BH31" s="296">
        <f t="shared" si="45"/>
        <v>1.9966072301089561</v>
      </c>
      <c r="BI31" s="296">
        <f t="shared" si="45"/>
        <v>1.9972994053378363</v>
      </c>
      <c r="BJ31" s="296">
        <f t="shared" si="45"/>
        <v>1.9978145864653709</v>
      </c>
      <c r="BK31" s="296">
        <f t="shared" si="45"/>
        <v>1.998302962437668</v>
      </c>
      <c r="BL31" s="296">
        <f t="shared" si="45"/>
        <v>1.9986475235076118</v>
      </c>
      <c r="BM31" s="296">
        <f t="shared" si="45"/>
        <v>1.9989039496759395</v>
      </c>
      <c r="BN31" s="484">
        <f t="shared" si="45"/>
        <v>1.9991472476173411</v>
      </c>
      <c r="BO31" s="220"/>
      <c r="BW31" s="183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</row>
    <row r="32" spans="2:187" ht="42" customHeight="1">
      <c r="B32" s="420"/>
      <c r="C32" s="419"/>
      <c r="D32" s="438">
        <v>0.4</v>
      </c>
      <c r="E32" s="439">
        <f t="shared" si="3"/>
        <v>1.6546746312739109</v>
      </c>
      <c r="F32" s="483">
        <f t="shared" ref="F32:AK32" si="46">F99*F166</f>
        <v>0.32020739993760811</v>
      </c>
      <c r="G32" s="296">
        <f t="shared" si="46"/>
        <v>0.31728968175583555</v>
      </c>
      <c r="H32" s="296">
        <f t="shared" si="46"/>
        <v>0.31325163721145066</v>
      </c>
      <c r="I32" s="296">
        <f t="shared" si="46"/>
        <v>0.30798148368199563</v>
      </c>
      <c r="J32" s="296">
        <f t="shared" si="46"/>
        <v>0.30144838769265897</v>
      </c>
      <c r="K32" s="296">
        <f t="shared" si="46"/>
        <v>0.29392758508799893</v>
      </c>
      <c r="L32" s="296">
        <f t="shared" si="46"/>
        <v>0.28614048950420612</v>
      </c>
      <c r="M32" s="296">
        <f t="shared" si="46"/>
        <v>0.27920451978269406</v>
      </c>
      <c r="N32" s="296">
        <f t="shared" si="46"/>
        <v>0.27422808784644875</v>
      </c>
      <c r="O32" s="296">
        <f t="shared" si="46"/>
        <v>0.27171360160729519</v>
      </c>
      <c r="P32" s="296">
        <f t="shared" si="46"/>
        <v>0.2712887495184807</v>
      </c>
      <c r="Q32" s="296">
        <f t="shared" si="46"/>
        <v>0.27199453170062488</v>
      </c>
      <c r="R32" s="296">
        <f t="shared" si="46"/>
        <v>0.27352901234458815</v>
      </c>
      <c r="S32" s="296">
        <f t="shared" si="46"/>
        <v>0.27705899176614474</v>
      </c>
      <c r="T32" s="296">
        <f t="shared" si="46"/>
        <v>0.28359359279494556</v>
      </c>
      <c r="U32" s="296">
        <f t="shared" si="46"/>
        <v>0.29343645198714396</v>
      </c>
      <c r="V32" s="296">
        <f t="shared" si="46"/>
        <v>0.30621048685651492</v>
      </c>
      <c r="W32" s="296">
        <f t="shared" si="46"/>
        <v>0.32140273768771271</v>
      </c>
      <c r="X32" s="296">
        <f t="shared" si="46"/>
        <v>0.3389607840680024</v>
      </c>
      <c r="Y32" s="296">
        <f t="shared" si="46"/>
        <v>0.35956856986501945</v>
      </c>
      <c r="Z32" s="296">
        <f t="shared" si="46"/>
        <v>0.38464218211220869</v>
      </c>
      <c r="AA32" s="296">
        <f t="shared" si="46"/>
        <v>0.41444211531757297</v>
      </c>
      <c r="AB32" s="296">
        <f t="shared" si="46"/>
        <v>0.43752538393083196</v>
      </c>
      <c r="AC32" s="296">
        <f t="shared" si="46"/>
        <v>0.54634740172110507</v>
      </c>
      <c r="AD32" s="296">
        <f t="shared" si="46"/>
        <v>0.59220539910602477</v>
      </c>
      <c r="AE32" s="296">
        <f t="shared" si="46"/>
        <v>0.65986390340881829</v>
      </c>
      <c r="AF32" s="296">
        <f t="shared" si="46"/>
        <v>0.76066045937533677</v>
      </c>
      <c r="AG32" s="296">
        <f t="shared" si="46"/>
        <v>0.87689706583148497</v>
      </c>
      <c r="AH32" s="296">
        <f t="shared" si="46"/>
        <v>1.0040879361936188</v>
      </c>
      <c r="AI32" s="296">
        <f t="shared" si="46"/>
        <v>1.1354271601620445</v>
      </c>
      <c r="AJ32" s="296">
        <f t="shared" si="46"/>
        <v>1.2631335623537367</v>
      </c>
      <c r="AK32" s="296">
        <f t="shared" si="46"/>
        <v>1.380228791864339</v>
      </c>
      <c r="AL32" s="296">
        <f t="shared" ref="AL32:BN32" si="47">AL99*AL166</f>
        <v>1.4819472306944657</v>
      </c>
      <c r="AM32" s="296">
        <f t="shared" si="47"/>
        <v>1.5662391248956395</v>
      </c>
      <c r="AN32" s="296">
        <f t="shared" si="47"/>
        <v>1.6480007073747751</v>
      </c>
      <c r="AO32" s="296">
        <f t="shared" si="47"/>
        <v>1.7151288003809855</v>
      </c>
      <c r="AP32" s="296">
        <f t="shared" si="47"/>
        <v>1.7669633612667139</v>
      </c>
      <c r="AQ32" s="296">
        <f t="shared" si="47"/>
        <v>1.8113985800447319</v>
      </c>
      <c r="AR32" s="296">
        <f t="shared" si="47"/>
        <v>1.850447796354084</v>
      </c>
      <c r="AS32" s="296">
        <f t="shared" si="47"/>
        <v>1.8793392280931833</v>
      </c>
      <c r="AT32" s="296">
        <f t="shared" si="47"/>
        <v>1.9024534370179322</v>
      </c>
      <c r="AU32" s="296">
        <f t="shared" si="47"/>
        <v>1.923535105192582</v>
      </c>
      <c r="AV32" s="296">
        <f t="shared" si="47"/>
        <v>1.9387687062376657</v>
      </c>
      <c r="AW32" s="296">
        <f t="shared" si="47"/>
        <v>1.9505191395990469</v>
      </c>
      <c r="AX32" s="296">
        <f t="shared" si="47"/>
        <v>1.9614464203373834</v>
      </c>
      <c r="AY32" s="296">
        <f t="shared" si="47"/>
        <v>1.969245179524211</v>
      </c>
      <c r="AZ32" s="296">
        <f t="shared" si="47"/>
        <v>1.9751492065985943</v>
      </c>
      <c r="BA32" s="296">
        <f t="shared" si="47"/>
        <v>1.9806942769562346</v>
      </c>
      <c r="BB32" s="296">
        <f t="shared" si="47"/>
        <v>1.9846268260519353</v>
      </c>
      <c r="BC32" s="296">
        <f t="shared" si="47"/>
        <v>1.9875759818533785</v>
      </c>
      <c r="BD32" s="296">
        <f t="shared" si="47"/>
        <v>1.9903596546425315</v>
      </c>
      <c r="BE32" s="296">
        <f t="shared" si="47"/>
        <v>1.9923275352822443</v>
      </c>
      <c r="BF32" s="296">
        <f t="shared" si="47"/>
        <v>1.9937963425204299</v>
      </c>
      <c r="BG32" s="296">
        <f t="shared" si="47"/>
        <v>1.9951862083494472</v>
      </c>
      <c r="BH32" s="296">
        <f t="shared" si="47"/>
        <v>1.9961672714290306</v>
      </c>
      <c r="BI32" s="296">
        <f t="shared" si="47"/>
        <v>1.9968979369806872</v>
      </c>
      <c r="BJ32" s="296">
        <f t="shared" si="47"/>
        <v>1.9975903217109376</v>
      </c>
      <c r="BK32" s="296">
        <f t="shared" si="47"/>
        <v>1.9980788955120001</v>
      </c>
      <c r="BL32" s="296">
        <f t="shared" si="47"/>
        <v>1.9984425984804044</v>
      </c>
      <c r="BM32" s="296">
        <f t="shared" si="47"/>
        <v>1.9987876254918049</v>
      </c>
      <c r="BN32" s="484">
        <f t="shared" si="47"/>
        <v>1.9990313412470291</v>
      </c>
      <c r="BO32" s="220"/>
      <c r="BW32" s="183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422"/>
      <c r="EI32" s="422"/>
      <c r="EJ32" s="422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</row>
    <row r="33" spans="2:187" ht="42" customHeight="1">
      <c r="B33" s="420"/>
      <c r="C33" s="419"/>
      <c r="D33" s="440">
        <v>0.35</v>
      </c>
      <c r="E33" s="439">
        <f t="shared" si="3"/>
        <v>1.5325108207472455</v>
      </c>
      <c r="F33" s="483">
        <f t="shared" ref="F33:AK33" si="48">F100*F167</f>
        <v>0.25990720731983685</v>
      </c>
      <c r="G33" s="296">
        <f t="shared" si="48"/>
        <v>0.25717089290543216</v>
      </c>
      <c r="H33" s="296">
        <f t="shared" si="48"/>
        <v>0.2532555558039814</v>
      </c>
      <c r="I33" s="296">
        <f t="shared" si="48"/>
        <v>0.24793031996394033</v>
      </c>
      <c r="J33" s="296">
        <f t="shared" si="48"/>
        <v>0.24096793823621279</v>
      </c>
      <c r="K33" s="296">
        <f t="shared" si="48"/>
        <v>0.23239259316125782</v>
      </c>
      <c r="L33" s="296">
        <f t="shared" si="48"/>
        <v>0.22275149764008031</v>
      </c>
      <c r="M33" s="296">
        <f t="shared" si="48"/>
        <v>0.21332636888427467</v>
      </c>
      <c r="N33" s="296">
        <f t="shared" si="48"/>
        <v>0.20588628163198694</v>
      </c>
      <c r="O33" s="296">
        <f t="shared" si="48"/>
        <v>0.2017141427627375</v>
      </c>
      <c r="P33" s="296">
        <f t="shared" si="48"/>
        <v>0.20064295687551284</v>
      </c>
      <c r="Q33" s="296">
        <f t="shared" si="48"/>
        <v>0.20122893362897371</v>
      </c>
      <c r="R33" s="296">
        <f t="shared" si="48"/>
        <v>0.20292676196489701</v>
      </c>
      <c r="S33" s="296">
        <f t="shared" si="48"/>
        <v>0.20747603971441397</v>
      </c>
      <c r="T33" s="296">
        <f t="shared" si="48"/>
        <v>0.21606010188385744</v>
      </c>
      <c r="U33" s="296">
        <f t="shared" si="48"/>
        <v>0.22842128809761952</v>
      </c>
      <c r="V33" s="296">
        <f t="shared" si="48"/>
        <v>0.24338556779109521</v>
      </c>
      <c r="W33" s="296">
        <f t="shared" si="48"/>
        <v>0.26002748322987035</v>
      </c>
      <c r="X33" s="296">
        <f t="shared" si="48"/>
        <v>0.27832888538701406</v>
      </c>
      <c r="Y33" s="296">
        <f t="shared" si="48"/>
        <v>0.29919920437333503</v>
      </c>
      <c r="Z33" s="296">
        <f t="shared" si="48"/>
        <v>0.32427472097506205</v>
      </c>
      <c r="AA33" s="296">
        <f t="shared" si="48"/>
        <v>0.35574329896475304</v>
      </c>
      <c r="AB33" s="296">
        <f t="shared" si="48"/>
        <v>0.39133319560653912</v>
      </c>
      <c r="AC33" s="296">
        <f t="shared" si="48"/>
        <v>0.41967611722234838</v>
      </c>
      <c r="AD33" s="296">
        <f t="shared" si="48"/>
        <v>0.56731352982106464</v>
      </c>
      <c r="AE33" s="296">
        <f t="shared" si="48"/>
        <v>0.62404945620359042</v>
      </c>
      <c r="AF33" s="296">
        <f t="shared" si="48"/>
        <v>0.70747995309617073</v>
      </c>
      <c r="AG33" s="296">
        <f t="shared" si="48"/>
        <v>0.81588475975330021</v>
      </c>
      <c r="AH33" s="296">
        <f t="shared" si="48"/>
        <v>0.94305094849300974</v>
      </c>
      <c r="AI33" s="296">
        <f t="shared" si="48"/>
        <v>1.0743740543087386</v>
      </c>
      <c r="AJ33" s="296">
        <f t="shared" si="48"/>
        <v>1.2020698911253587</v>
      </c>
      <c r="AK33" s="296">
        <f t="shared" si="48"/>
        <v>1.3191580118126838</v>
      </c>
      <c r="AL33" s="296">
        <f t="shared" ref="AL33:BN33" si="49">AL100*AL167</f>
        <v>1.4271533968904313</v>
      </c>
      <c r="AM33" s="296">
        <f t="shared" si="49"/>
        <v>1.5288112609501849</v>
      </c>
      <c r="AN33" s="296">
        <f t="shared" si="49"/>
        <v>1.6130560879200988</v>
      </c>
      <c r="AO33" s="296">
        <f t="shared" si="49"/>
        <v>1.6801831701817647</v>
      </c>
      <c r="AP33" s="296">
        <f t="shared" si="49"/>
        <v>1.7408869103753088</v>
      </c>
      <c r="AQ33" s="296">
        <f t="shared" si="49"/>
        <v>1.792701742135494</v>
      </c>
      <c r="AR33" s="296">
        <f t="shared" si="49"/>
        <v>1.8317500311931729</v>
      </c>
      <c r="AS33" s="296">
        <f t="shared" si="49"/>
        <v>1.8639178961758793</v>
      </c>
      <c r="AT33" s="296">
        <f t="shared" si="49"/>
        <v>1.8928019185255311</v>
      </c>
      <c r="AU33" s="296">
        <f t="shared" si="49"/>
        <v>1.9138827496148372</v>
      </c>
      <c r="AV33" s="296">
        <f t="shared" si="49"/>
        <v>1.9303940073538823</v>
      </c>
      <c r="AW33" s="296">
        <f t="shared" si="49"/>
        <v>1.9456249894148843</v>
      </c>
      <c r="AX33" s="296">
        <f t="shared" si="49"/>
        <v>1.9565517424334988</v>
      </c>
      <c r="AY33" s="296">
        <f t="shared" si="49"/>
        <v>1.9648885163389609</v>
      </c>
      <c r="AZ33" s="296">
        <f t="shared" si="49"/>
        <v>1.9726864529769617</v>
      </c>
      <c r="BA33" s="296">
        <f t="shared" si="49"/>
        <v>1.9782313094922246</v>
      </c>
      <c r="BB33" s="296">
        <f t="shared" si="49"/>
        <v>1.9824059448461915</v>
      </c>
      <c r="BC33" s="296">
        <f t="shared" si="49"/>
        <v>1.9863382940750012</v>
      </c>
      <c r="BD33" s="296">
        <f t="shared" si="49"/>
        <v>1.9891219290800737</v>
      </c>
      <c r="BE33" s="296">
        <f t="shared" si="49"/>
        <v>1.9912036955282915</v>
      </c>
      <c r="BF33" s="296">
        <f t="shared" si="49"/>
        <v>1.9931715166208819</v>
      </c>
      <c r="BG33" s="296">
        <f t="shared" si="49"/>
        <v>1.9945614032238332</v>
      </c>
      <c r="BH33" s="296">
        <f t="shared" si="49"/>
        <v>1.9955975028320041</v>
      </c>
      <c r="BI33" s="296">
        <f t="shared" si="49"/>
        <v>1.9965787878053867</v>
      </c>
      <c r="BJ33" s="296">
        <f t="shared" si="49"/>
        <v>1.9972713904382613</v>
      </c>
      <c r="BK33" s="296">
        <f t="shared" si="49"/>
        <v>1.9977871808851313</v>
      </c>
      <c r="BL33" s="296">
        <f t="shared" si="49"/>
        <v>1.9982763616158052</v>
      </c>
      <c r="BM33" s="296">
        <f t="shared" si="49"/>
        <v>1.9986219325967027</v>
      </c>
      <c r="BN33" s="484">
        <f t="shared" si="49"/>
        <v>1.9988795721231334</v>
      </c>
      <c r="BO33" s="220"/>
      <c r="BW33" s="183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422"/>
      <c r="EI33" s="422"/>
      <c r="EJ33" s="422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</row>
    <row r="34" spans="2:187" ht="42" customHeight="1">
      <c r="B34" s="420"/>
      <c r="C34" s="419"/>
      <c r="D34" s="438">
        <v>0.3</v>
      </c>
      <c r="E34" s="439">
        <f t="shared" si="3"/>
        <v>1.3772676782073403</v>
      </c>
      <c r="F34" s="483">
        <f t="shared" ref="F34:AK34" si="50">F101*F168</f>
        <v>0.18384959917058655</v>
      </c>
      <c r="G34" s="296">
        <f t="shared" si="50"/>
        <v>0.18172773237216269</v>
      </c>
      <c r="H34" s="296">
        <f t="shared" si="50"/>
        <v>0.17859662435139284</v>
      </c>
      <c r="I34" s="296">
        <f t="shared" si="50"/>
        <v>0.17419870020990988</v>
      </c>
      <c r="J34" s="296">
        <f t="shared" si="50"/>
        <v>0.16819059061871605</v>
      </c>
      <c r="K34" s="296">
        <f t="shared" si="50"/>
        <v>0.16033032520096061</v>
      </c>
      <c r="L34" s="296">
        <f t="shared" si="50"/>
        <v>0.15073750029786231</v>
      </c>
      <c r="M34" s="296">
        <f t="shared" si="50"/>
        <v>0.14030655267022898</v>
      </c>
      <c r="N34" s="296">
        <f t="shared" si="50"/>
        <v>0.13098701472710411</v>
      </c>
      <c r="O34" s="296">
        <f t="shared" si="50"/>
        <v>0.12506339720627524</v>
      </c>
      <c r="P34" s="296">
        <f t="shared" si="50"/>
        <v>0.12319417667677066</v>
      </c>
      <c r="Q34" s="296">
        <f t="shared" si="50"/>
        <v>0.12362199629145375</v>
      </c>
      <c r="R34" s="296">
        <f t="shared" si="50"/>
        <v>0.12552050337512133</v>
      </c>
      <c r="S34" s="296">
        <f t="shared" si="50"/>
        <v>0.13123950712516874</v>
      </c>
      <c r="T34" s="296">
        <f t="shared" si="50"/>
        <v>0.14168743211183915</v>
      </c>
      <c r="U34" s="296">
        <f t="shared" si="50"/>
        <v>0.15551541685406431</v>
      </c>
      <c r="V34" s="296">
        <f t="shared" si="50"/>
        <v>0.17093156731831496</v>
      </c>
      <c r="W34" s="296">
        <f t="shared" si="50"/>
        <v>0.18717804319431158</v>
      </c>
      <c r="X34" s="296">
        <f t="shared" si="50"/>
        <v>0.20466803952541629</v>
      </c>
      <c r="Y34" s="296">
        <f t="shared" si="50"/>
        <v>0.22464651987933523</v>
      </c>
      <c r="Z34" s="296">
        <f t="shared" si="50"/>
        <v>0.24892424361093501</v>
      </c>
      <c r="AA34" s="296">
        <f t="shared" si="50"/>
        <v>0.27974957610578444</v>
      </c>
      <c r="AB34" s="296">
        <f t="shared" si="50"/>
        <v>0.31972885001659235</v>
      </c>
      <c r="AC34" s="296">
        <f t="shared" si="50"/>
        <v>0.36096644624575797</v>
      </c>
      <c r="AD34" s="296">
        <f t="shared" si="50"/>
        <v>0.39532046850573738</v>
      </c>
      <c r="AE34" s="296">
        <f t="shared" si="50"/>
        <v>0.59348325008260128</v>
      </c>
      <c r="AF34" s="296">
        <f t="shared" si="50"/>
        <v>0.66087711598734056</v>
      </c>
      <c r="AG34" s="296">
        <f t="shared" si="50"/>
        <v>0.76148076518542862</v>
      </c>
      <c r="AH34" s="296">
        <f t="shared" si="50"/>
        <v>0.87755450279593761</v>
      </c>
      <c r="AI34" s="296">
        <f t="shared" si="50"/>
        <v>1.0046068243473376</v>
      </c>
      <c r="AJ34" s="296">
        <f t="shared" si="50"/>
        <v>1.1358283223414618</v>
      </c>
      <c r="AK34" s="296">
        <f t="shared" si="50"/>
        <v>1.2634359454377737</v>
      </c>
      <c r="AL34" s="296">
        <f t="shared" ref="AL34:BN34" si="51">AL101*AL168</f>
        <v>1.3804500803902988</v>
      </c>
      <c r="AM34" s="296">
        <f t="shared" si="51"/>
        <v>1.4821036676709824</v>
      </c>
      <c r="AN34" s="296">
        <f t="shared" si="51"/>
        <v>1.5663450298786989</v>
      </c>
      <c r="AO34" s="296">
        <f t="shared" si="51"/>
        <v>1.6480687103371372</v>
      </c>
      <c r="AP34" s="296">
        <f t="shared" si="51"/>
        <v>1.715168037659935</v>
      </c>
      <c r="AQ34" s="296">
        <f t="shared" si="51"/>
        <v>1.7669809694164507</v>
      </c>
      <c r="AR34" s="296">
        <f t="shared" si="51"/>
        <v>1.8114000754202264</v>
      </c>
      <c r="AS34" s="296">
        <f t="shared" si="51"/>
        <v>1.8504372499867032</v>
      </c>
      <c r="AT34" s="296">
        <f t="shared" si="51"/>
        <v>1.8793196937764707</v>
      </c>
      <c r="AU34" s="296">
        <f t="shared" si="51"/>
        <v>1.9024271996887969</v>
      </c>
      <c r="AV34" s="296">
        <f t="shared" si="51"/>
        <v>1.9235038415438857</v>
      </c>
      <c r="AW34" s="296">
        <f t="shared" si="51"/>
        <v>1.9387337503274999</v>
      </c>
      <c r="AX34" s="296">
        <f t="shared" si="51"/>
        <v>1.9504815001400475</v>
      </c>
      <c r="AY34" s="296">
        <f t="shared" si="51"/>
        <v>1.9614068349878664</v>
      </c>
      <c r="AZ34" s="296">
        <f t="shared" si="51"/>
        <v>1.9692042614379606</v>
      </c>
      <c r="BA34" s="296">
        <f t="shared" si="51"/>
        <v>1.9751074095780436</v>
      </c>
      <c r="BB34" s="296">
        <f t="shared" si="51"/>
        <v>1.9806519102130902</v>
      </c>
      <c r="BC34" s="296">
        <f t="shared" si="51"/>
        <v>1.9845841301344254</v>
      </c>
      <c r="BD34" s="296">
        <f t="shared" si="51"/>
        <v>1.9875331011138253</v>
      </c>
      <c r="BE34" s="296">
        <f t="shared" si="51"/>
        <v>1.9903166427098826</v>
      </c>
      <c r="BF34" s="296">
        <f t="shared" si="51"/>
        <v>1.9922844498051611</v>
      </c>
      <c r="BG34" s="296">
        <f t="shared" si="51"/>
        <v>1.9937533101311957</v>
      </c>
      <c r="BH34" s="296">
        <f t="shared" si="51"/>
        <v>1.9951433955648878</v>
      </c>
      <c r="BI34" s="296">
        <f t="shared" si="51"/>
        <v>1.9961248960944804</v>
      </c>
      <c r="BJ34" s="296">
        <f t="shared" si="51"/>
        <v>1.9968562542315988</v>
      </c>
      <c r="BK34" s="296">
        <f t="shared" si="51"/>
        <v>1.9975496162715545</v>
      </c>
      <c r="BL34" s="296">
        <f t="shared" si="51"/>
        <v>1.9980394795529179</v>
      </c>
      <c r="BM34" s="296">
        <f t="shared" si="51"/>
        <v>1.99840479342304</v>
      </c>
      <c r="BN34" s="484">
        <f t="shared" si="51"/>
        <v>1.998751746179579</v>
      </c>
      <c r="BO34" s="220"/>
      <c r="BW34" s="183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422"/>
      <c r="EI34" s="422"/>
      <c r="EJ34" s="422"/>
      <c r="EK34" s="422"/>
      <c r="EL34" s="422"/>
      <c r="EM34" s="422"/>
      <c r="EN34" s="422"/>
      <c r="EO34" s="422"/>
      <c r="EP34" s="422"/>
      <c r="EQ34" s="422"/>
      <c r="ER34" s="422"/>
      <c r="ES34" s="422"/>
      <c r="ET34" s="422"/>
      <c r="EU34" s="422"/>
      <c r="EV34" s="422"/>
      <c r="EW34" s="422"/>
      <c r="EX34" s="422"/>
      <c r="EY34" s="422"/>
      <c r="EZ34" s="422"/>
      <c r="FA34" s="422"/>
      <c r="FB34" s="422"/>
      <c r="FC34" s="422"/>
      <c r="FD34" s="422"/>
      <c r="FE34" s="422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</row>
    <row r="35" spans="2:187" ht="42" customHeight="1">
      <c r="B35" s="420"/>
      <c r="C35" s="419"/>
      <c r="D35" s="440">
        <v>0.25</v>
      </c>
      <c r="E35" s="439">
        <f t="shared" si="3"/>
        <v>1.1870209777867129</v>
      </c>
      <c r="F35" s="483">
        <f t="shared" ref="F35:AK35" si="52">F102*F169</f>
        <v>9.1048236320216538E-2</v>
      </c>
      <c r="G35" s="296">
        <f t="shared" si="52"/>
        <v>8.9974445298603128E-2</v>
      </c>
      <c r="H35" s="296">
        <f t="shared" si="52"/>
        <v>8.8316317024889193E-2</v>
      </c>
      <c r="I35" s="296">
        <f t="shared" si="52"/>
        <v>8.5935528373907194E-2</v>
      </c>
      <c r="J35" s="296">
        <f t="shared" si="52"/>
        <v>8.258018178092208E-2</v>
      </c>
      <c r="K35" s="296">
        <f t="shared" si="52"/>
        <v>7.7985746746973089E-2</v>
      </c>
      <c r="L35" s="296">
        <f t="shared" si="52"/>
        <v>7.198000913211984E-2</v>
      </c>
      <c r="M35" s="296">
        <f t="shared" si="52"/>
        <v>6.4730984334070804E-2</v>
      </c>
      <c r="N35" s="296">
        <f t="shared" si="52"/>
        <v>5.7200594661189798E-2</v>
      </c>
      <c r="O35" s="296">
        <f t="shared" si="52"/>
        <v>5.1453929741712853E-2</v>
      </c>
      <c r="P35" s="296">
        <f t="shared" si="52"/>
        <v>4.9268719914929246E-2</v>
      </c>
      <c r="Q35" s="296">
        <f t="shared" si="52"/>
        <v>4.9542347265684211E-2</v>
      </c>
      <c r="R35" s="296">
        <f t="shared" si="52"/>
        <v>5.1417672581020743E-2</v>
      </c>
      <c r="S35" s="296">
        <f t="shared" si="52"/>
        <v>5.7165255904799629E-2</v>
      </c>
      <c r="T35" s="296">
        <f t="shared" si="52"/>
        <v>6.658649318716213E-2</v>
      </c>
      <c r="U35" s="296">
        <f t="shared" si="52"/>
        <v>7.7812961730541461E-2</v>
      </c>
      <c r="V35" s="296">
        <f t="shared" si="52"/>
        <v>8.9796192144200579E-2</v>
      </c>
      <c r="W35" s="296">
        <f t="shared" si="52"/>
        <v>0.10265573886921177</v>
      </c>
      <c r="X35" s="296">
        <f t="shared" si="52"/>
        <v>0.11727034595811944</v>
      </c>
      <c r="Y35" s="296">
        <f t="shared" si="52"/>
        <v>0.13500604711843706</v>
      </c>
      <c r="Z35" s="296">
        <f t="shared" si="52"/>
        <v>0.15762155245569714</v>
      </c>
      <c r="AA35" s="296">
        <f t="shared" si="52"/>
        <v>0.18725430210151375</v>
      </c>
      <c r="AB35" s="296">
        <f t="shared" si="52"/>
        <v>0.22639620570204935</v>
      </c>
      <c r="AC35" s="296">
        <f t="shared" si="52"/>
        <v>0.27776989735210289</v>
      </c>
      <c r="AD35" s="296">
        <f t="shared" si="52"/>
        <v>0.32328062125048163</v>
      </c>
      <c r="AE35" s="296">
        <f t="shared" si="52"/>
        <v>0.36368897962151525</v>
      </c>
      <c r="AF35" s="296">
        <f t="shared" si="52"/>
        <v>0.62515823139341908</v>
      </c>
      <c r="AG35" s="296">
        <f t="shared" si="52"/>
        <v>0.70834450999758403</v>
      </c>
      <c r="AH35" s="296">
        <f t="shared" si="52"/>
        <v>0.81656625190827226</v>
      </c>
      <c r="AI35" s="296">
        <f t="shared" si="52"/>
        <v>0.9435861817215947</v>
      </c>
      <c r="AJ35" s="296">
        <f t="shared" si="52"/>
        <v>1.0747856233084021</v>
      </c>
      <c r="AK35" s="296">
        <f t="shared" si="52"/>
        <v>1.2023779679595425</v>
      </c>
      <c r="AL35" s="296">
        <f t="shared" ref="AL35:BN35" si="53">AL102*AL169</f>
        <v>1.3193812117514669</v>
      </c>
      <c r="AM35" s="296">
        <f t="shared" si="53"/>
        <v>1.4273093687549556</v>
      </c>
      <c r="AN35" s="296">
        <f t="shared" si="53"/>
        <v>1.5289150971499881</v>
      </c>
      <c r="AO35" s="296">
        <f t="shared" si="53"/>
        <v>1.613119274909218</v>
      </c>
      <c r="AP35" s="296">
        <f t="shared" si="53"/>
        <v>1.6802151223780513</v>
      </c>
      <c r="AQ35" s="296">
        <f t="shared" si="53"/>
        <v>1.7408951392056216</v>
      </c>
      <c r="AR35" s="296">
        <f t="shared" si="53"/>
        <v>1.792691820105023</v>
      </c>
      <c r="AS35" s="296">
        <f t="shared" si="53"/>
        <v>1.8317262222181414</v>
      </c>
      <c r="AT35" s="296">
        <f t="shared" si="53"/>
        <v>1.8638834399302864</v>
      </c>
      <c r="AU35" s="296">
        <f t="shared" si="53"/>
        <v>1.892759235683217</v>
      </c>
      <c r="AV35" s="296">
        <f t="shared" si="53"/>
        <v>1.9138338244344419</v>
      </c>
      <c r="AW35" s="296">
        <f t="shared" si="53"/>
        <v>1.9303403757627773</v>
      </c>
      <c r="AX35" s="296">
        <f t="shared" si="53"/>
        <v>1.9455678048497669</v>
      </c>
      <c r="AY35" s="296">
        <f t="shared" si="53"/>
        <v>1.9564920178909451</v>
      </c>
      <c r="AZ35" s="296">
        <f t="shared" si="53"/>
        <v>1.9648270322867065</v>
      </c>
      <c r="BA35" s="296">
        <f t="shared" si="53"/>
        <v>1.9726237675449183</v>
      </c>
      <c r="BB35" s="296">
        <f t="shared" si="53"/>
        <v>1.9781678951717925</v>
      </c>
      <c r="BC35" s="296">
        <f t="shared" si="53"/>
        <v>1.9823421207611369</v>
      </c>
      <c r="BD35" s="296">
        <f t="shared" si="53"/>
        <v>1.9862742281149912</v>
      </c>
      <c r="BE35" s="296">
        <f t="shared" si="53"/>
        <v>1.9890577131062481</v>
      </c>
      <c r="BF35" s="296">
        <f t="shared" si="53"/>
        <v>1.9911393990947539</v>
      </c>
      <c r="BG35" s="296">
        <f t="shared" si="53"/>
        <v>1.9931073178229539</v>
      </c>
      <c r="BH35" s="296">
        <f t="shared" si="53"/>
        <v>1.9944975778407881</v>
      </c>
      <c r="BI35" s="296">
        <f t="shared" si="53"/>
        <v>1.9955343928724645</v>
      </c>
      <c r="BJ35" s="296">
        <f t="shared" si="53"/>
        <v>1.9965167922236013</v>
      </c>
      <c r="BK35" s="296">
        <f t="shared" si="53"/>
        <v>1.9972109695881963</v>
      </c>
      <c r="BL35" s="296">
        <f t="shared" si="53"/>
        <v>1.9977288277523393</v>
      </c>
      <c r="BM35" s="296">
        <f t="shared" si="53"/>
        <v>1.9982205782829066</v>
      </c>
      <c r="BN35" s="484">
        <f t="shared" si="53"/>
        <v>1.9985692115328773</v>
      </c>
      <c r="BO35" s="220"/>
      <c r="BW35" s="183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422"/>
      <c r="EK35" s="416"/>
      <c r="EL35" s="416"/>
      <c r="EM35" s="416"/>
      <c r="EN35" s="416"/>
      <c r="EO35" s="416"/>
      <c r="EP35" s="416"/>
      <c r="EQ35" s="416"/>
      <c r="ER35" s="416"/>
      <c r="ES35" s="416"/>
      <c r="ET35" s="416"/>
      <c r="EU35" s="416"/>
      <c r="EV35" s="416"/>
      <c r="EW35" s="416"/>
      <c r="EX35" s="416"/>
      <c r="EY35" s="416"/>
      <c r="EZ35" s="416"/>
      <c r="FA35" s="416"/>
      <c r="FB35" s="416"/>
      <c r="FC35" s="416"/>
      <c r="FD35" s="416"/>
      <c r="FE35" s="416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</row>
    <row r="36" spans="2:187" ht="42" customHeight="1">
      <c r="B36" s="420"/>
      <c r="C36" s="419"/>
      <c r="D36" s="438">
        <v>0.2</v>
      </c>
      <c r="E36" s="439">
        <f t="shared" si="3"/>
        <v>0.96398252880503787</v>
      </c>
      <c r="F36" s="483">
        <f t="shared" ref="F36:AK36" si="54">F103*F170</f>
        <v>-1.7525581604713552E-2</v>
      </c>
      <c r="G36" s="296">
        <f t="shared" si="54"/>
        <v>-1.7200110754501702E-2</v>
      </c>
      <c r="H36" s="296">
        <f t="shared" si="54"/>
        <v>-1.6824265252087908E-2</v>
      </c>
      <c r="I36" s="296">
        <f t="shared" si="54"/>
        <v>-1.6283200619015066E-2</v>
      </c>
      <c r="J36" s="296">
        <f t="shared" si="54"/>
        <v>-1.5515256252084325E-2</v>
      </c>
      <c r="K36" s="296">
        <f t="shared" si="54"/>
        <v>-1.4448088620413203E-2</v>
      </c>
      <c r="L36" s="296">
        <f t="shared" si="54"/>
        <v>-1.301158190082213E-2</v>
      </c>
      <c r="M36" s="296">
        <f t="shared" si="54"/>
        <v>-1.1171798699065212E-2</v>
      </c>
      <c r="N36" s="296">
        <f t="shared" si="54"/>
        <v>-9.0099095024681383E-3</v>
      </c>
      <c r="O36" s="296">
        <f t="shared" si="54"/>
        <v>-6.8977722673297616E-3</v>
      </c>
      <c r="P36" s="296">
        <f t="shared" si="54"/>
        <v>-5.6118845835900801E-3</v>
      </c>
      <c r="Q36" s="296">
        <f t="shared" si="54"/>
        <v>-5.1810035931492068E-3</v>
      </c>
      <c r="R36" s="296">
        <f t="shared" si="54"/>
        <v>-5.1379272619193833E-3</v>
      </c>
      <c r="S36" s="296">
        <f t="shared" si="54"/>
        <v>-5.53316603577485E-3</v>
      </c>
      <c r="T36" s="296">
        <f t="shared" si="54"/>
        <v>-5.2876101161355906E-3</v>
      </c>
      <c r="U36" s="296">
        <f t="shared" si="54"/>
        <v>-3.5419159599199604E-3</v>
      </c>
      <c r="V36" s="296">
        <f t="shared" si="54"/>
        <v>2.7338229816457551E-4</v>
      </c>
      <c r="W36" s="296">
        <f t="shared" si="54"/>
        <v>6.7386670933218852E-3</v>
      </c>
      <c r="X36" s="296">
        <f t="shared" si="54"/>
        <v>1.6615576684426054E-2</v>
      </c>
      <c r="Y36" s="296">
        <f t="shared" si="54"/>
        <v>3.0958091907414543E-2</v>
      </c>
      <c r="Z36" s="296">
        <f t="shared" si="54"/>
        <v>5.1195972560220786E-2</v>
      </c>
      <c r="AA36" s="296">
        <f t="shared" si="54"/>
        <v>7.9186742874446756E-2</v>
      </c>
      <c r="AB36" s="296">
        <f t="shared" si="54"/>
        <v>0.11720584303383118</v>
      </c>
      <c r="AC36" s="296">
        <f t="shared" si="54"/>
        <v>0.16781700644511147</v>
      </c>
      <c r="AD36" s="296">
        <f t="shared" si="54"/>
        <v>0.22905010351403735</v>
      </c>
      <c r="AE36" s="296">
        <f t="shared" si="54"/>
        <v>0.27996153329224932</v>
      </c>
      <c r="AF36" s="296">
        <f t="shared" si="54"/>
        <v>0.32499594434496626</v>
      </c>
      <c r="AG36" s="296">
        <f t="shared" si="54"/>
        <v>0.66175680577490281</v>
      </c>
      <c r="AH36" s="296">
        <f t="shared" si="54"/>
        <v>0.76216562054268699</v>
      </c>
      <c r="AI36" s="296">
        <f t="shared" si="54"/>
        <v>0.87808532687340779</v>
      </c>
      <c r="AJ36" s="296">
        <f t="shared" si="54"/>
        <v>1.0050129355590742</v>
      </c>
      <c r="AK36" s="296">
        <f t="shared" si="54"/>
        <v>1.1361321338595105</v>
      </c>
      <c r="AL36" s="296">
        <f t="shared" ref="AL36:BN36" si="55">AL103*AL170</f>
        <v>1.2636558185658542</v>
      </c>
      <c r="AM36" s="296">
        <f t="shared" si="55"/>
        <v>1.3806017498942924</v>
      </c>
      <c r="AN36" s="296">
        <f t="shared" si="55"/>
        <v>1.4822007240559829</v>
      </c>
      <c r="AO36" s="296">
        <f t="shared" si="55"/>
        <v>1.5663989813394104</v>
      </c>
      <c r="AP36" s="296">
        <f t="shared" si="55"/>
        <v>1.6480891840592655</v>
      </c>
      <c r="AQ36" s="296">
        <f t="shared" si="55"/>
        <v>1.7151620919640054</v>
      </c>
      <c r="AR36" s="296">
        <f t="shared" si="55"/>
        <v>1.7669542145705437</v>
      </c>
      <c r="AS36" s="296">
        <f t="shared" si="55"/>
        <v>1.8113568411562717</v>
      </c>
      <c r="AT36" s="296">
        <f t="shared" si="55"/>
        <v>1.8503808522316347</v>
      </c>
      <c r="AU36" s="296">
        <f t="shared" si="55"/>
        <v>1.8792529376446916</v>
      </c>
      <c r="AV36" s="296">
        <f t="shared" si="55"/>
        <v>1.9023523093179133</v>
      </c>
      <c r="AW36" s="296">
        <f t="shared" si="55"/>
        <v>1.9234225442780635</v>
      </c>
      <c r="AX36" s="296">
        <f t="shared" si="55"/>
        <v>1.9386476599016687</v>
      </c>
      <c r="AY36" s="296">
        <f t="shared" si="55"/>
        <v>1.9503919115145467</v>
      </c>
      <c r="AZ36" s="296">
        <f t="shared" si="55"/>
        <v>1.9613147181856279</v>
      </c>
      <c r="BA36" s="296">
        <f t="shared" si="55"/>
        <v>1.9691105036064784</v>
      </c>
      <c r="BB36" s="296">
        <f t="shared" si="55"/>
        <v>1.9750126602885849</v>
      </c>
      <c r="BC36" s="296">
        <f t="shared" si="55"/>
        <v>1.9805565718007456</v>
      </c>
      <c r="BD36" s="296">
        <f t="shared" si="55"/>
        <v>1.9844884991275211</v>
      </c>
      <c r="BE36" s="296">
        <f t="shared" si="55"/>
        <v>1.9874372869096231</v>
      </c>
      <c r="BF36" s="296">
        <f t="shared" si="55"/>
        <v>1.9902207108702197</v>
      </c>
      <c r="BG36" s="296">
        <f t="shared" si="55"/>
        <v>1.9921887086464143</v>
      </c>
      <c r="BH36" s="296">
        <f t="shared" si="55"/>
        <v>1.9936581902400201</v>
      </c>
      <c r="BI36" s="296">
        <f t="shared" si="55"/>
        <v>1.9950494283464062</v>
      </c>
      <c r="BJ36" s="296">
        <f t="shared" si="55"/>
        <v>1.9960327359709151</v>
      </c>
      <c r="BK36" s="296">
        <f t="shared" si="55"/>
        <v>1.9967666328956748</v>
      </c>
      <c r="BL36" s="296">
        <f t="shared" si="55"/>
        <v>1.9974633094134489</v>
      </c>
      <c r="BM36" s="296">
        <f t="shared" si="55"/>
        <v>1.9979572842887847</v>
      </c>
      <c r="BN36" s="484">
        <f t="shared" si="55"/>
        <v>1.9983274719982089</v>
      </c>
      <c r="BO36" s="220"/>
      <c r="BW36" s="183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422"/>
      <c r="EK36" s="416"/>
      <c r="EL36" s="416"/>
      <c r="EM36" s="416"/>
      <c r="EN36" s="416"/>
      <c r="EO36" s="416"/>
      <c r="EP36" s="416"/>
      <c r="EQ36" s="416"/>
      <c r="ER36" s="416"/>
      <c r="ES36" s="416"/>
      <c r="ET36" s="416"/>
      <c r="EU36" s="416"/>
      <c r="EV36" s="416"/>
      <c r="EW36" s="416"/>
      <c r="EX36" s="416"/>
      <c r="EY36" s="416"/>
      <c r="EZ36" s="416"/>
      <c r="FA36" s="416"/>
      <c r="FB36" s="416"/>
      <c r="FC36" s="416"/>
      <c r="FD36" s="416"/>
      <c r="FE36" s="416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</row>
    <row r="37" spans="2:187" ht="42" customHeight="1">
      <c r="B37" s="420"/>
      <c r="C37" s="419"/>
      <c r="D37" s="440">
        <v>0.15</v>
      </c>
      <c r="E37" s="439">
        <f t="shared" si="3"/>
        <v>0.71568749058571823</v>
      </c>
      <c r="F37" s="483">
        <f t="shared" ref="F37:AK37" si="56">F104*F171</f>
        <v>-0.13831819527671893</v>
      </c>
      <c r="G37" s="296">
        <f t="shared" si="56"/>
        <v>-0.13637549242360178</v>
      </c>
      <c r="H37" s="296">
        <f t="shared" si="56"/>
        <v>-0.13362605644490533</v>
      </c>
      <c r="I37" s="296">
        <f t="shared" si="56"/>
        <v>-0.12962833700717655</v>
      </c>
      <c r="J37" s="296">
        <f t="shared" si="56"/>
        <v>-0.12388309732566671</v>
      </c>
      <c r="K37" s="296">
        <f t="shared" si="56"/>
        <v>-0.11576450958949781</v>
      </c>
      <c r="L37" s="296">
        <f t="shared" si="56"/>
        <v>-0.10456459056760577</v>
      </c>
      <c r="M37" s="296">
        <f t="shared" si="56"/>
        <v>-8.962770005815611E-2</v>
      </c>
      <c r="N37" s="296">
        <f t="shared" si="56"/>
        <v>-7.0635585276872165E-2</v>
      </c>
      <c r="O37" s="296">
        <f t="shared" si="56"/>
        <v>-4.8230329320100927E-2</v>
      </c>
      <c r="P37" s="296">
        <f t="shared" si="56"/>
        <v>-2.7162012694154736E-2</v>
      </c>
      <c r="Q37" s="296">
        <f t="shared" si="56"/>
        <v>-2.3047458644015122E-2</v>
      </c>
      <c r="R37" s="296">
        <f t="shared" si="56"/>
        <v>-3.7041033614426108E-2</v>
      </c>
      <c r="S37" s="296">
        <f t="shared" si="56"/>
        <v>-5.8549600474661782E-2</v>
      </c>
      <c r="T37" s="296">
        <f t="shared" si="56"/>
        <v>-7.6743149541805805E-2</v>
      </c>
      <c r="U37" s="296">
        <f t="shared" si="56"/>
        <v>-8.9714242549800316E-2</v>
      </c>
      <c r="V37" s="296">
        <f t="shared" si="56"/>
        <v>-9.7072353775822379E-2</v>
      </c>
      <c r="W37" s="296">
        <f t="shared" si="56"/>
        <v>-9.8785415646577723E-2</v>
      </c>
      <c r="X37" s="296">
        <f t="shared" si="56"/>
        <v>-9.4736455580024692E-2</v>
      </c>
      <c r="Y37" s="296">
        <f t="shared" si="56"/>
        <v>-8.4468161102792205E-2</v>
      </c>
      <c r="Z37" s="296">
        <f t="shared" si="56"/>
        <v>-6.7040409755891747E-2</v>
      </c>
      <c r="AA37" s="296">
        <f t="shared" si="56"/>
        <v>-4.0969849979578921E-2</v>
      </c>
      <c r="AB37" s="296">
        <f t="shared" si="56"/>
        <v>-4.2544289803423821E-3</v>
      </c>
      <c r="AC37" s="296">
        <f t="shared" si="56"/>
        <v>4.5475559353683061E-2</v>
      </c>
      <c r="AD37" s="296">
        <f t="shared" si="56"/>
        <v>0.11060977221891796</v>
      </c>
      <c r="AE37" s="296">
        <f t="shared" si="56"/>
        <v>0.16917273040335551</v>
      </c>
      <c r="AF37" s="296">
        <f t="shared" si="56"/>
        <v>0.23028998233013595</v>
      </c>
      <c r="AG37" s="296">
        <f t="shared" si="56"/>
        <v>0.28097676493180279</v>
      </c>
      <c r="AH37" s="296">
        <f t="shared" si="56"/>
        <v>0.70901144522424098</v>
      </c>
      <c r="AI37" s="296">
        <f t="shared" si="56"/>
        <v>0.81707962140534607</v>
      </c>
      <c r="AJ37" s="296">
        <f t="shared" si="56"/>
        <v>0.94397948271122156</v>
      </c>
      <c r="AK37" s="296">
        <f t="shared" si="56"/>
        <v>1.075078935648178</v>
      </c>
      <c r="AL37" s="296">
        <f t="shared" ref="AL37:BN37" si="57">AL104*AL171</f>
        <v>1.2025879575015936</v>
      </c>
      <c r="AM37" s="296">
        <f t="shared" si="57"/>
        <v>1.3195223830656055</v>
      </c>
      <c r="AN37" s="296">
        <f t="shared" si="57"/>
        <v>1.4273947953105122</v>
      </c>
      <c r="AO37" s="296">
        <f t="shared" si="57"/>
        <v>1.5289555201232139</v>
      </c>
      <c r="AP37" s="296">
        <f t="shared" si="57"/>
        <v>1.6131229191554965</v>
      </c>
      <c r="AQ37" s="296">
        <f t="shared" si="57"/>
        <v>1.6801888112742118</v>
      </c>
      <c r="AR37" s="296">
        <f t="shared" si="57"/>
        <v>1.7408442033934728</v>
      </c>
      <c r="AS37" s="296">
        <f t="shared" si="57"/>
        <v>1.7926204821765601</v>
      </c>
      <c r="AT37" s="296">
        <f t="shared" si="57"/>
        <v>1.8316381694018262</v>
      </c>
      <c r="AU37" s="296">
        <f t="shared" si="57"/>
        <v>1.863781658019481</v>
      </c>
      <c r="AV37" s="296">
        <f t="shared" si="57"/>
        <v>1.8926461563643524</v>
      </c>
      <c r="AW37" s="296">
        <f t="shared" si="57"/>
        <v>1.9137118862426574</v>
      </c>
      <c r="AX37" s="296">
        <f t="shared" si="57"/>
        <v>1.9302116212735765</v>
      </c>
      <c r="AY37" s="296">
        <f t="shared" si="57"/>
        <v>1.945433843400393</v>
      </c>
      <c r="AZ37" s="296">
        <f t="shared" si="57"/>
        <v>1.9563544413310716</v>
      </c>
      <c r="BA37" s="296">
        <f t="shared" si="57"/>
        <v>1.9646870835224852</v>
      </c>
      <c r="BB37" s="296">
        <f t="shared" si="57"/>
        <v>1.9724822982511514</v>
      </c>
      <c r="BC37" s="296">
        <f t="shared" si="57"/>
        <v>1.9780256297613621</v>
      </c>
      <c r="BD37" s="296">
        <f t="shared" si="57"/>
        <v>1.9821994723378242</v>
      </c>
      <c r="BE37" s="296">
        <f t="shared" si="57"/>
        <v>1.9861312877174269</v>
      </c>
      <c r="BF37" s="296">
        <f t="shared" si="57"/>
        <v>1.9889146381853628</v>
      </c>
      <c r="BG37" s="296">
        <f t="shared" si="57"/>
        <v>1.9909966626742392</v>
      </c>
      <c r="BH37" s="296">
        <f t="shared" si="57"/>
        <v>1.9929655778236826</v>
      </c>
      <c r="BI37" s="296">
        <f t="shared" si="57"/>
        <v>1.9943577229482172</v>
      </c>
      <c r="BJ37" s="296">
        <f t="shared" si="57"/>
        <v>1.9953974680075948</v>
      </c>
      <c r="BK37" s="296">
        <f t="shared" si="57"/>
        <v>1.9963839541587391</v>
      </c>
      <c r="BL37" s="296">
        <f t="shared" si="57"/>
        <v>1.9970834680917984</v>
      </c>
      <c r="BM37" s="296">
        <f t="shared" si="57"/>
        <v>1.9976079131365645</v>
      </c>
      <c r="BN37" s="484">
        <f t="shared" si="57"/>
        <v>1.9981074228767108</v>
      </c>
      <c r="BO37" s="220"/>
      <c r="BW37" s="183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422"/>
      <c r="EK37" s="416"/>
      <c r="EL37" s="416"/>
      <c r="EM37" s="416"/>
      <c r="EN37" s="416"/>
      <c r="EO37" s="416"/>
      <c r="EP37" s="416"/>
      <c r="EQ37" s="416"/>
      <c r="ER37" s="416"/>
      <c r="ES37" s="416"/>
      <c r="ET37" s="416"/>
      <c r="EU37" s="416"/>
      <c r="EV37" s="416"/>
      <c r="EW37" s="416"/>
      <c r="EX37" s="416"/>
      <c r="EY37" s="416"/>
      <c r="EZ37" s="416"/>
      <c r="FA37" s="416"/>
      <c r="FB37" s="416"/>
      <c r="FC37" s="416"/>
      <c r="FD37" s="416"/>
      <c r="FE37" s="416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</row>
    <row r="38" spans="2:187" ht="42" customHeight="1">
      <c r="B38" s="420"/>
      <c r="C38" s="419"/>
      <c r="D38" s="438">
        <v>0.1</v>
      </c>
      <c r="E38" s="439">
        <f t="shared" si="3"/>
        <v>0.454706503201455</v>
      </c>
      <c r="F38" s="483">
        <f t="shared" ref="F38:AK38" si="58">F105*F172</f>
        <v>-0.26528086838492471</v>
      </c>
      <c r="G38" s="296">
        <f t="shared" si="58"/>
        <v>-0.26163708052085743</v>
      </c>
      <c r="H38" s="296">
        <f t="shared" si="58"/>
        <v>-0.25639051170295929</v>
      </c>
      <c r="I38" s="296">
        <f t="shared" si="58"/>
        <v>-0.24875518288924803</v>
      </c>
      <c r="J38" s="296">
        <f t="shared" si="58"/>
        <v>-0.23776977799303148</v>
      </c>
      <c r="K38" s="296">
        <f t="shared" si="58"/>
        <v>-0.22222192140287858</v>
      </c>
      <c r="L38" s="296">
        <f t="shared" si="58"/>
        <v>-0.20072151272512564</v>
      </c>
      <c r="M38" s="296">
        <f t="shared" si="58"/>
        <v>-0.17192645526603045</v>
      </c>
      <c r="N38" s="296">
        <f t="shared" si="58"/>
        <v>-0.13497730988415033</v>
      </c>
      <c r="O38" s="296">
        <f t="shared" si="58"/>
        <v>-9.0100314366163892E-2</v>
      </c>
      <c r="P38" s="296">
        <f t="shared" si="58"/>
        <v>-3.9216496270078144E-2</v>
      </c>
      <c r="Q38" s="296">
        <f t="shared" si="58"/>
        <v>-1.5832776023450956E-2</v>
      </c>
      <c r="R38" s="296">
        <f t="shared" si="58"/>
        <v>-6.6860904310683936E-2</v>
      </c>
      <c r="S38" s="296">
        <f t="shared" si="58"/>
        <v>-0.11331017163959983</v>
      </c>
      <c r="T38" s="296">
        <f t="shared" si="58"/>
        <v>-0.15143503920301021</v>
      </c>
      <c r="U38" s="296">
        <f t="shared" si="58"/>
        <v>-0.18006713771428831</v>
      </c>
      <c r="V38" s="296">
        <f t="shared" si="58"/>
        <v>-0.19925807419932992</v>
      </c>
      <c r="W38" s="296">
        <f t="shared" si="58"/>
        <v>-0.20961446377977369</v>
      </c>
      <c r="X38" s="296">
        <f t="shared" si="58"/>
        <v>-0.21171869012586009</v>
      </c>
      <c r="Y38" s="296">
        <f t="shared" si="58"/>
        <v>-0.20574988112197423</v>
      </c>
      <c r="Z38" s="296">
        <f t="shared" si="58"/>
        <v>-0.19128705404496185</v>
      </c>
      <c r="AA38" s="296">
        <f t="shared" si="58"/>
        <v>-0.16724250050366832</v>
      </c>
      <c r="AB38" s="296">
        <f t="shared" si="58"/>
        <v>-0.1319028341415274</v>
      </c>
      <c r="AC38" s="296">
        <f t="shared" si="58"/>
        <v>-8.3103054710704977E-2</v>
      </c>
      <c r="AD38" s="296">
        <f t="shared" si="58"/>
        <v>-1.8595975865801098E-2</v>
      </c>
      <c r="AE38" s="296">
        <f t="shared" si="58"/>
        <v>4.5846081639797816E-2</v>
      </c>
      <c r="AF38" s="296">
        <f t="shared" si="58"/>
        <v>0.11121280050646887</v>
      </c>
      <c r="AG38" s="296">
        <f t="shared" si="58"/>
        <v>0.16978981807122015</v>
      </c>
      <c r="AH38" s="296">
        <f t="shared" si="58"/>
        <v>0.23085164669158947</v>
      </c>
      <c r="AI38" s="296">
        <f t="shared" si="58"/>
        <v>0.762653337824302</v>
      </c>
      <c r="AJ38" s="296">
        <f t="shared" si="58"/>
        <v>0.87845527247600774</v>
      </c>
      <c r="AK38" s="296">
        <f t="shared" si="58"/>
        <v>1.0052870712482944</v>
      </c>
      <c r="AL38" s="296">
        <f t="shared" ref="AL38:BN38" si="59">AL105*AL172</f>
        <v>1.1363264047629378</v>
      </c>
      <c r="AM38" s="296">
        <f t="shared" si="59"/>
        <v>1.2637826529790346</v>
      </c>
      <c r="AN38" s="296">
        <f t="shared" si="59"/>
        <v>1.3806714247706651</v>
      </c>
      <c r="AO38" s="296">
        <f t="shared" si="59"/>
        <v>1.4822219838618533</v>
      </c>
      <c r="AP38" s="296">
        <f t="shared" si="59"/>
        <v>1.5663792853165859</v>
      </c>
      <c r="AQ38" s="296">
        <f t="shared" si="59"/>
        <v>1.648034363802757</v>
      </c>
      <c r="AR38" s="296">
        <f t="shared" si="59"/>
        <v>1.7150769733424629</v>
      </c>
      <c r="AS38" s="296">
        <f t="shared" si="59"/>
        <v>1.7668431474958719</v>
      </c>
      <c r="AT38" s="296">
        <f t="shared" si="59"/>
        <v>1.8112233727066063</v>
      </c>
      <c r="AU38" s="296">
        <f t="shared" si="59"/>
        <v>1.8502281066852653</v>
      </c>
      <c r="AV38" s="296">
        <f t="shared" si="59"/>
        <v>1.8790843196584857</v>
      </c>
      <c r="AW38" s="296">
        <f t="shared" si="59"/>
        <v>1.9021708055037212</v>
      </c>
      <c r="AX38" s="296">
        <f t="shared" si="59"/>
        <v>1.9232306628077798</v>
      </c>
      <c r="AY38" s="296">
        <f t="shared" si="59"/>
        <v>1.9384481074583266</v>
      </c>
      <c r="AZ38" s="296">
        <f t="shared" si="59"/>
        <v>1.950186928819537</v>
      </c>
      <c r="BA38" s="296">
        <f t="shared" si="59"/>
        <v>1.961105965415223</v>
      </c>
      <c r="BB38" s="296">
        <f t="shared" si="59"/>
        <v>1.9688995391104054</v>
      </c>
      <c r="BC38" s="296">
        <f t="shared" si="59"/>
        <v>1.9748005410517788</v>
      </c>
      <c r="BD38" s="296">
        <f t="shared" si="59"/>
        <v>1.9803438075630191</v>
      </c>
      <c r="BE38" s="296">
        <f t="shared" si="59"/>
        <v>1.984275356225051</v>
      </c>
      <c r="BF38" s="296">
        <f t="shared" si="59"/>
        <v>1.9872239739419073</v>
      </c>
      <c r="BG38" s="296">
        <f t="shared" si="59"/>
        <v>1.9900079187959714</v>
      </c>
      <c r="BH38" s="296">
        <f t="shared" si="59"/>
        <v>1.9919775714358536</v>
      </c>
      <c r="BI38" s="296">
        <f t="shared" si="59"/>
        <v>1.993450129559535</v>
      </c>
      <c r="BJ38" s="296">
        <f t="shared" si="59"/>
        <v>1.9948460982428704</v>
      </c>
      <c r="BK38" s="296">
        <f t="shared" si="59"/>
        <v>1.9958360293131732</v>
      </c>
      <c r="BL38" s="296">
        <f t="shared" si="59"/>
        <v>1.9965785324565031</v>
      </c>
      <c r="BM38" s="296">
        <f t="shared" si="59"/>
        <v>1.9972857653727414</v>
      </c>
      <c r="BN38" s="484">
        <f t="shared" si="59"/>
        <v>1.997792117760387</v>
      </c>
      <c r="BO38" s="220"/>
      <c r="BW38" s="183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422"/>
      <c r="EK38" s="416"/>
      <c r="EL38" s="416"/>
      <c r="EM38" s="416"/>
      <c r="EN38" s="416"/>
      <c r="EO38" s="416"/>
      <c r="EP38" s="416"/>
      <c r="EQ38" s="416"/>
      <c r="ER38" s="416"/>
      <c r="ES38" s="416"/>
      <c r="ET38" s="416"/>
      <c r="EU38" s="416"/>
      <c r="EV38" s="416"/>
      <c r="EW38" s="416"/>
      <c r="EX38" s="416"/>
      <c r="EY38" s="416"/>
      <c r="EZ38" s="416"/>
      <c r="FA38" s="416"/>
      <c r="FB38" s="416"/>
      <c r="FC38" s="416"/>
      <c r="FD38" s="416"/>
      <c r="FE38" s="416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</row>
    <row r="39" spans="2:187" ht="42" customHeight="1">
      <c r="B39" s="421"/>
      <c r="C39" s="420"/>
      <c r="D39" s="440">
        <v>0.05</v>
      </c>
      <c r="E39" s="439">
        <f t="shared" si="3"/>
        <v>0.19644166513710237</v>
      </c>
      <c r="F39" s="483">
        <f t="shared" ref="F39:AK39" si="60">F106*F173</f>
        <v>-0.39094453346051089</v>
      </c>
      <c r="G39" s="296">
        <f t="shared" si="60"/>
        <v>-0.38563500809427292</v>
      </c>
      <c r="H39" s="296">
        <f t="shared" si="60"/>
        <v>-0.37794994391571002</v>
      </c>
      <c r="I39" s="296">
        <f t="shared" si="60"/>
        <v>-0.36677641375395437</v>
      </c>
      <c r="J39" s="296">
        <f t="shared" si="60"/>
        <v>-0.35072407102229736</v>
      </c>
      <c r="K39" s="296">
        <f t="shared" si="60"/>
        <v>-0.32805988869056774</v>
      </c>
      <c r="L39" s="296">
        <f t="shared" si="60"/>
        <v>-0.29685361210166816</v>
      </c>
      <c r="M39" s="296">
        <f t="shared" si="60"/>
        <v>-0.25542146842419877</v>
      </c>
      <c r="N39" s="296">
        <f t="shared" si="60"/>
        <v>-0.20337703602632717</v>
      </c>
      <c r="O39" s="296">
        <f t="shared" si="60"/>
        <v>-0.14453741914726789</v>
      </c>
      <c r="P39" s="296">
        <f t="shared" si="60"/>
        <v>-9.854087101950075E-2</v>
      </c>
      <c r="Q39" s="296">
        <f t="shared" si="60"/>
        <v>-9.2162855464103979E-2</v>
      </c>
      <c r="R39" s="296">
        <f t="shared" si="60"/>
        <v>-0.11883951163451528</v>
      </c>
      <c r="S39" s="296">
        <f t="shared" si="60"/>
        <v>-0.17465392955898823</v>
      </c>
      <c r="T39" s="296">
        <f t="shared" si="60"/>
        <v>-0.22823086133322298</v>
      </c>
      <c r="U39" s="296">
        <f t="shared" si="60"/>
        <v>-0.27078678039380577</v>
      </c>
      <c r="V39" s="296">
        <f t="shared" si="60"/>
        <v>-0.30101034307731944</v>
      </c>
      <c r="W39" s="296">
        <f t="shared" si="60"/>
        <v>-0.3196039210930201</v>
      </c>
      <c r="X39" s="296">
        <f t="shared" si="60"/>
        <v>-0.32764252544736688</v>
      </c>
      <c r="Y39" s="296">
        <f t="shared" si="60"/>
        <v>-0.3258504639222719</v>
      </c>
      <c r="Z39" s="296">
        <f t="shared" si="60"/>
        <v>-0.31428166304126626</v>
      </c>
      <c r="AA39" s="296">
        <f t="shared" si="60"/>
        <v>-0.29222124360661078</v>
      </c>
      <c r="AB39" s="296">
        <f t="shared" si="60"/>
        <v>-0.25823217907998569</v>
      </c>
      <c r="AC39" s="296">
        <f t="shared" si="60"/>
        <v>-0.2103473029266173</v>
      </c>
      <c r="AD39" s="296">
        <f t="shared" si="60"/>
        <v>-0.14645795363217526</v>
      </c>
      <c r="AE39" s="296">
        <f t="shared" si="60"/>
        <v>-8.3781252524508756E-2</v>
      </c>
      <c r="AF39" s="296">
        <f t="shared" si="60"/>
        <v>-1.8697482194214375E-2</v>
      </c>
      <c r="AG39" s="296">
        <f t="shared" si="60"/>
        <v>4.6013432157032623E-2</v>
      </c>
      <c r="AH39" s="296">
        <f t="shared" si="60"/>
        <v>0.11148402127712251</v>
      </c>
      <c r="AI39" s="296">
        <f t="shared" si="60"/>
        <v>0.17006587649019833</v>
      </c>
      <c r="AJ39" s="296">
        <f t="shared" si="60"/>
        <v>0.81742250261131311</v>
      </c>
      <c r="AK39" s="296">
        <f t="shared" si="60"/>
        <v>0.94423254325491024</v>
      </c>
      <c r="AL39" s="296">
        <f t="shared" ref="AL39:BN39" si="61">AL106*AL173</f>
        <v>1.0752546560596492</v>
      </c>
      <c r="AM39" s="296">
        <f t="shared" si="61"/>
        <v>1.2026960504933701</v>
      </c>
      <c r="AN39" s="296">
        <f t="shared" si="61"/>
        <v>1.3195709486450851</v>
      </c>
      <c r="AO39" s="296">
        <f t="shared" si="61"/>
        <v>1.4273908210383344</v>
      </c>
      <c r="AP39" s="296">
        <f t="shared" si="61"/>
        <v>1.5289043686927757</v>
      </c>
      <c r="AQ39" s="296">
        <f t="shared" si="61"/>
        <v>1.6130291540939621</v>
      </c>
      <c r="AR39" s="296">
        <f t="shared" si="61"/>
        <v>1.6800567465799345</v>
      </c>
      <c r="AS39" s="296">
        <f t="shared" si="61"/>
        <v>1.7406771875122895</v>
      </c>
      <c r="AT39" s="296">
        <f t="shared" si="61"/>
        <v>1.7924219919575501</v>
      </c>
      <c r="AU39" s="296">
        <f t="shared" si="61"/>
        <v>1.8314123979824277</v>
      </c>
      <c r="AV39" s="296">
        <f t="shared" si="61"/>
        <v>1.8635324672639875</v>
      </c>
      <c r="AW39" s="296">
        <f t="shared" si="61"/>
        <v>1.892377118492178</v>
      </c>
      <c r="AX39" s="296">
        <f t="shared" si="61"/>
        <v>1.9134272856434686</v>
      </c>
      <c r="AY39" s="296">
        <f t="shared" si="61"/>
        <v>1.9299152240741106</v>
      </c>
      <c r="AZ39" s="296">
        <f t="shared" si="61"/>
        <v>1.9451286565452484</v>
      </c>
      <c r="BA39" s="296">
        <f t="shared" si="61"/>
        <v>1.9560435446057185</v>
      </c>
      <c r="BB39" s="296">
        <f t="shared" si="61"/>
        <v>1.96437279167561</v>
      </c>
      <c r="BC39" s="296">
        <f t="shared" si="61"/>
        <v>1.9721660292306917</v>
      </c>
      <c r="BD39" s="296">
        <f t="shared" si="61"/>
        <v>1.9777084747742404</v>
      </c>
      <c r="BE39" s="296">
        <f t="shared" si="61"/>
        <v>1.9818817778776627</v>
      </c>
      <c r="BF39" s="296">
        <f t="shared" si="61"/>
        <v>1.9858132425240691</v>
      </c>
      <c r="BG39" s="296">
        <f t="shared" si="61"/>
        <v>1.9885975102442188</v>
      </c>
      <c r="BH39" s="296">
        <f t="shared" si="61"/>
        <v>1.9906822611316244</v>
      </c>
      <c r="BI39" s="296">
        <f t="shared" si="61"/>
        <v>1.9926561432924073</v>
      </c>
      <c r="BJ39" s="296">
        <f t="shared" si="61"/>
        <v>1.9940560104112237</v>
      </c>
      <c r="BK39" s="296">
        <f t="shared" si="61"/>
        <v>1.9951065091512752</v>
      </c>
      <c r="BL39" s="296">
        <f t="shared" si="61"/>
        <v>1.996106876705714</v>
      </c>
      <c r="BM39" s="296">
        <f t="shared" si="61"/>
        <v>1.9968233651373222</v>
      </c>
      <c r="BN39" s="484">
        <f t="shared" si="61"/>
        <v>1.9973675672209072</v>
      </c>
      <c r="BO39" s="220"/>
      <c r="BW39" s="183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422"/>
      <c r="EK39" s="416"/>
      <c r="EL39" s="416"/>
      <c r="EM39" s="416"/>
      <c r="EN39" s="416"/>
      <c r="EO39" s="416"/>
      <c r="EP39" s="416"/>
      <c r="EQ39" s="416"/>
      <c r="ER39" s="416"/>
      <c r="ES39" s="416"/>
      <c r="ET39" s="416"/>
      <c r="EU39" s="416"/>
      <c r="EV39" s="416"/>
      <c r="EW39" s="416"/>
      <c r="EX39" s="416"/>
      <c r="EY39" s="416"/>
      <c r="EZ39" s="416"/>
      <c r="FA39" s="416"/>
      <c r="FB39" s="416"/>
      <c r="FC39" s="416"/>
      <c r="FD39" s="416"/>
      <c r="FE39" s="416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</row>
    <row r="40" spans="2:187" ht="42" customHeight="1">
      <c r="B40" s="421"/>
      <c r="C40" s="420"/>
      <c r="D40" s="438">
        <v>0</v>
      </c>
      <c r="E40" s="439">
        <f t="shared" si="3"/>
        <v>-4.4328028289493115E-2</v>
      </c>
      <c r="F40" s="483">
        <f t="shared" ref="F40:AK40" si="62">F107*F174</f>
        <v>-0.50822100111739754</v>
      </c>
      <c r="G40" s="296">
        <f t="shared" si="62"/>
        <v>-0.50145707281681451</v>
      </c>
      <c r="H40" s="296">
        <f t="shared" si="62"/>
        <v>-0.49168018040715189</v>
      </c>
      <c r="I40" s="296">
        <f t="shared" si="62"/>
        <v>-0.47754815902764852</v>
      </c>
      <c r="J40" s="296">
        <f t="shared" si="62"/>
        <v>-0.45742158473775479</v>
      </c>
      <c r="K40" s="296">
        <f t="shared" si="62"/>
        <v>-0.42939214722192481</v>
      </c>
      <c r="L40" s="296">
        <f t="shared" si="62"/>
        <v>-0.39168752823833458</v>
      </c>
      <c r="M40" s="296">
        <f t="shared" si="62"/>
        <v>-0.34377839016886169</v>
      </c>
      <c r="N40" s="296">
        <f t="shared" si="62"/>
        <v>-0.28901559466769627</v>
      </c>
      <c r="O40" s="296">
        <f t="shared" si="62"/>
        <v>-0.23960425873851623</v>
      </c>
      <c r="P40" s="296">
        <f t="shared" si="62"/>
        <v>-0.21500021138094219</v>
      </c>
      <c r="Q40" s="296">
        <f t="shared" si="62"/>
        <v>-0.21241860021192391</v>
      </c>
      <c r="R40" s="296">
        <f t="shared" si="62"/>
        <v>-0.22340469164526244</v>
      </c>
      <c r="S40" s="296">
        <f t="shared" si="62"/>
        <v>-0.26210244427058826</v>
      </c>
      <c r="T40" s="296">
        <f t="shared" si="62"/>
        <v>-0.31424260819983491</v>
      </c>
      <c r="U40" s="296">
        <f t="shared" si="62"/>
        <v>-0.3623512240672323</v>
      </c>
      <c r="V40" s="296">
        <f t="shared" si="62"/>
        <v>-0.39936007103676374</v>
      </c>
      <c r="W40" s="296">
        <f t="shared" si="62"/>
        <v>-0.42392597925397352</v>
      </c>
      <c r="X40" s="296">
        <f t="shared" si="62"/>
        <v>-0.43663978257175001</v>
      </c>
      <c r="Y40" s="296">
        <f t="shared" si="62"/>
        <v>-0.43830133656592163</v>
      </c>
      <c r="Z40" s="296">
        <f t="shared" si="62"/>
        <v>-0.42920058789262427</v>
      </c>
      <c r="AA40" s="296">
        <f t="shared" si="62"/>
        <v>-0.40886827297059353</v>
      </c>
      <c r="AB40" s="296">
        <f t="shared" si="62"/>
        <v>-0.37607345629931554</v>
      </c>
      <c r="AC40" s="296">
        <f t="shared" si="62"/>
        <v>-0.32900680962993756</v>
      </c>
      <c r="AD40" s="296">
        <f t="shared" si="62"/>
        <v>-0.26567485295203058</v>
      </c>
      <c r="AE40" s="296">
        <f t="shared" si="62"/>
        <v>-0.21206709570960328</v>
      </c>
      <c r="AF40" s="296">
        <f t="shared" si="62"/>
        <v>-0.14725855271577903</v>
      </c>
      <c r="AG40" s="296">
        <f t="shared" si="62"/>
        <v>-8.4087346131374557E-2</v>
      </c>
      <c r="AH40" s="296">
        <f t="shared" si="62"/>
        <v>-1.874307819363295E-2</v>
      </c>
      <c r="AI40" s="296">
        <f t="shared" si="62"/>
        <v>4.6088113005437747E-2</v>
      </c>
      <c r="AJ40" s="296">
        <f t="shared" si="62"/>
        <v>0.11160376240201372</v>
      </c>
      <c r="AK40" s="296">
        <f t="shared" si="62"/>
        <v>0.87868491110646896</v>
      </c>
      <c r="AL40" s="296">
        <f t="shared" ref="AL40:BN40" si="63">AL107*AL174</f>
        <v>1.0054411947609152</v>
      </c>
      <c r="AM40" s="296">
        <f t="shared" si="63"/>
        <v>1.1364126918530011</v>
      </c>
      <c r="AN40" s="296">
        <f t="shared" si="63"/>
        <v>1.2638060909289985</v>
      </c>
      <c r="AO40" s="296">
        <f t="shared" si="63"/>
        <v>1.3806356355736524</v>
      </c>
      <c r="AP40" s="296">
        <f t="shared" si="63"/>
        <v>1.4821300477611292</v>
      </c>
      <c r="AQ40" s="296">
        <f t="shared" si="63"/>
        <v>1.5662342384189956</v>
      </c>
      <c r="AR40" s="296">
        <f t="shared" si="63"/>
        <v>1.6478377637815027</v>
      </c>
      <c r="AS40" s="296">
        <f t="shared" si="63"/>
        <v>1.7148317861729723</v>
      </c>
      <c r="AT40" s="296">
        <f t="shared" si="63"/>
        <v>1.7665534827529823</v>
      </c>
      <c r="AU40" s="296">
        <f t="shared" si="63"/>
        <v>1.8108931740529997</v>
      </c>
      <c r="AV40" s="296">
        <f t="shared" si="63"/>
        <v>1.8498617911259725</v>
      </c>
      <c r="AW40" s="296">
        <f t="shared" si="63"/>
        <v>1.8786879973356165</v>
      </c>
      <c r="AX40" s="296">
        <f t="shared" si="63"/>
        <v>1.901750226122314</v>
      </c>
      <c r="AY40" s="296">
        <f t="shared" si="63"/>
        <v>1.922790842288808</v>
      </c>
      <c r="AZ40" s="296">
        <f t="shared" si="63"/>
        <v>1.9379946829099224</v>
      </c>
      <c r="BA40" s="296">
        <f t="shared" si="63"/>
        <v>1.9497244859451248</v>
      </c>
      <c r="BB40" s="296">
        <f t="shared" si="63"/>
        <v>1.9606377117956946</v>
      </c>
      <c r="BC40" s="296">
        <f t="shared" si="63"/>
        <v>1.9684283427765314</v>
      </c>
      <c r="BD40" s="296">
        <f t="shared" si="63"/>
        <v>1.9743280165812707</v>
      </c>
      <c r="BE40" s="296">
        <f t="shared" si="63"/>
        <v>1.9798702265647738</v>
      </c>
      <c r="BF40" s="296">
        <f t="shared" si="63"/>
        <v>1.9838013328334272</v>
      </c>
      <c r="BG40" s="296">
        <f t="shared" si="63"/>
        <v>1.9867515034340655</v>
      </c>
      <c r="BH40" s="296">
        <f t="shared" si="63"/>
        <v>1.9895398102449069</v>
      </c>
      <c r="BI40" s="296">
        <f t="shared" si="63"/>
        <v>1.9915176425819314</v>
      </c>
      <c r="BJ40" s="296">
        <f t="shared" si="63"/>
        <v>1.993002825049341</v>
      </c>
      <c r="BK40" s="296">
        <f t="shared" si="63"/>
        <v>1.9944162402045855</v>
      </c>
      <c r="BL40" s="296">
        <f t="shared" si="63"/>
        <v>1.9954286775196928</v>
      </c>
      <c r="BM40" s="296">
        <f t="shared" si="63"/>
        <v>1.9961985101984066</v>
      </c>
      <c r="BN40" s="484">
        <f t="shared" si="63"/>
        <v>1.9969372719845608</v>
      </c>
      <c r="BO40" s="220"/>
      <c r="BW40" s="183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422"/>
      <c r="EK40" s="416"/>
      <c r="EL40" s="416"/>
      <c r="EM40" s="416"/>
      <c r="EN40" s="416"/>
      <c r="EO40" s="416"/>
      <c r="EP40" s="416"/>
      <c r="EQ40" s="416"/>
      <c r="ER40" s="416"/>
      <c r="ES40" s="416"/>
      <c r="ET40" s="416"/>
      <c r="EU40" s="416"/>
      <c r="EV40" s="416"/>
      <c r="EW40" s="416"/>
      <c r="EX40" s="416"/>
      <c r="EY40" s="416"/>
      <c r="EZ40" s="416"/>
      <c r="FA40" s="416"/>
      <c r="FB40" s="416"/>
      <c r="FC40" s="416"/>
      <c r="FD40" s="416"/>
      <c r="FE40" s="416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</row>
    <row r="41" spans="2:187" ht="42" customHeight="1">
      <c r="B41" s="421"/>
      <c r="C41" s="420"/>
      <c r="D41" s="440">
        <v>-0.05</v>
      </c>
      <c r="E41" s="439">
        <f t="shared" si="3"/>
        <v>-0.25661644930830452</v>
      </c>
      <c r="F41" s="483">
        <f t="shared" ref="F41:AK41" si="64">F108*F175</f>
        <v>-0.61193711204342849</v>
      </c>
      <c r="G41" s="296">
        <f t="shared" si="64"/>
        <v>-0.60413211924781784</v>
      </c>
      <c r="H41" s="296">
        <f t="shared" si="64"/>
        <v>-0.59294922950134854</v>
      </c>
      <c r="I41" s="296">
        <f t="shared" si="64"/>
        <v>-0.57701340362967712</v>
      </c>
      <c r="J41" s="296">
        <f t="shared" si="64"/>
        <v>-0.55478411252802162</v>
      </c>
      <c r="K41" s="296">
        <f t="shared" si="64"/>
        <v>-0.52478952257610145</v>
      </c>
      <c r="L41" s="296">
        <f t="shared" si="64"/>
        <v>-0.48643332936488887</v>
      </c>
      <c r="M41" s="296">
        <f t="shared" si="64"/>
        <v>-0.44167570168725401</v>
      </c>
      <c r="N41" s="296">
        <f t="shared" si="64"/>
        <v>-0.39742843475759099</v>
      </c>
      <c r="O41" s="296">
        <f t="shared" si="64"/>
        <v>-0.3653542640934494</v>
      </c>
      <c r="P41" s="296">
        <f t="shared" si="64"/>
        <v>-0.35239057710294025</v>
      </c>
      <c r="Q41" s="296">
        <f t="shared" si="64"/>
        <v>-0.35082869469868694</v>
      </c>
      <c r="R41" s="296">
        <f t="shared" si="64"/>
        <v>-0.35568814272483035</v>
      </c>
      <c r="S41" s="296">
        <f t="shared" si="64"/>
        <v>-0.37751869323357745</v>
      </c>
      <c r="T41" s="296">
        <f t="shared" si="64"/>
        <v>-0.41534271202789474</v>
      </c>
      <c r="U41" s="296">
        <f t="shared" si="64"/>
        <v>-0.45745673836332307</v>
      </c>
      <c r="V41" s="296">
        <f t="shared" si="64"/>
        <v>-0.49388120365266819</v>
      </c>
      <c r="W41" s="296">
        <f t="shared" si="64"/>
        <v>-0.52009772742000049</v>
      </c>
      <c r="X41" s="296">
        <f t="shared" si="64"/>
        <v>-0.53499252630419336</v>
      </c>
      <c r="Y41" s="296">
        <f t="shared" si="64"/>
        <v>-0.53866053535922875</v>
      </c>
      <c r="Z41" s="296">
        <f t="shared" si="64"/>
        <v>-0.53117804639729915</v>
      </c>
      <c r="AA41" s="296">
        <f t="shared" si="64"/>
        <v>-0.51206805495713847</v>
      </c>
      <c r="AB41" s="296">
        <f t="shared" si="64"/>
        <v>-0.48016257137136731</v>
      </c>
      <c r="AC41" s="296">
        <f t="shared" si="64"/>
        <v>-0.43372826565180578</v>
      </c>
      <c r="AD41" s="296">
        <f t="shared" si="64"/>
        <v>-0.38065833867097737</v>
      </c>
      <c r="AE41" s="296">
        <f t="shared" si="64"/>
        <v>-0.33168967216197798</v>
      </c>
      <c r="AF41" s="296">
        <f t="shared" si="64"/>
        <v>-0.26712382138208829</v>
      </c>
      <c r="AG41" s="296">
        <f t="shared" si="64"/>
        <v>-0.2128400717648142</v>
      </c>
      <c r="AH41" s="296">
        <f t="shared" si="64"/>
        <v>-0.14761658801229849</v>
      </c>
      <c r="AI41" s="296">
        <f t="shared" si="64"/>
        <v>-8.4223178189863177E-2</v>
      </c>
      <c r="AJ41" s="296">
        <f t="shared" si="64"/>
        <v>-1.876303786312794E-2</v>
      </c>
      <c r="AK41" s="296">
        <f t="shared" si="64"/>
        <v>4.6119984545226769E-2</v>
      </c>
      <c r="AL41" s="296">
        <f t="shared" ref="AL41:BN41" si="65">AL108*AL175</f>
        <v>0.94436605337996404</v>
      </c>
      <c r="AM41" s="296">
        <f t="shared" si="65"/>
        <v>1.0753176446605281</v>
      </c>
      <c r="AN41" s="296">
        <f t="shared" si="65"/>
        <v>1.2026901103014964</v>
      </c>
      <c r="AO41" s="296">
        <f t="shared" si="65"/>
        <v>1.3194965164639634</v>
      </c>
      <c r="AP41" s="296">
        <f t="shared" si="65"/>
        <v>1.427247471703518</v>
      </c>
      <c r="AQ41" s="296">
        <f t="shared" si="65"/>
        <v>1.5286906940731038</v>
      </c>
      <c r="AR41" s="296">
        <f t="shared" si="65"/>
        <v>1.6127455130676109</v>
      </c>
      <c r="AS41" s="296">
        <f t="shared" si="65"/>
        <v>1.6797052135683757</v>
      </c>
      <c r="AT41" s="296">
        <f t="shared" si="65"/>
        <v>1.7402595778540439</v>
      </c>
      <c r="AU41" s="296">
        <f t="shared" si="65"/>
        <v>1.7919424857802242</v>
      </c>
      <c r="AV41" s="296">
        <f t="shared" si="65"/>
        <v>1.8308783313833363</v>
      </c>
      <c r="AW41" s="296">
        <f t="shared" si="65"/>
        <v>1.8629513671747848</v>
      </c>
      <c r="AX41" s="296">
        <f t="shared" si="65"/>
        <v>1.8917564814992613</v>
      </c>
      <c r="AY41" s="296">
        <f t="shared" si="65"/>
        <v>1.9127765586798433</v>
      </c>
      <c r="AZ41" s="296">
        <f t="shared" si="65"/>
        <v>1.929242692893689</v>
      </c>
      <c r="BA41" s="296">
        <f t="shared" si="65"/>
        <v>1.9444407520380809</v>
      </c>
      <c r="BB41" s="296">
        <f t="shared" si="65"/>
        <v>1.9553466300641125</v>
      </c>
      <c r="BC41" s="296">
        <f t="shared" si="65"/>
        <v>1.963671227897978</v>
      </c>
      <c r="BD41" s="296">
        <f t="shared" si="65"/>
        <v>1.9714618911489896</v>
      </c>
      <c r="BE41" s="296">
        <f t="shared" si="65"/>
        <v>1.9770028562135251</v>
      </c>
      <c r="BF41" s="296">
        <f t="shared" si="65"/>
        <v>1.9811755287417445</v>
      </c>
      <c r="BG41" s="296">
        <f t="shared" si="65"/>
        <v>1.9851093300063858</v>
      </c>
      <c r="BH41" s="296">
        <f t="shared" si="65"/>
        <v>1.9879008862266601</v>
      </c>
      <c r="BI41" s="296">
        <f t="shared" si="65"/>
        <v>1.9899991105765114</v>
      </c>
      <c r="BJ41" s="296">
        <f t="shared" si="65"/>
        <v>1.9919935669743931</v>
      </c>
      <c r="BK41" s="296">
        <f t="shared" si="65"/>
        <v>1.9934219660107249</v>
      </c>
      <c r="BL41" s="296">
        <f t="shared" si="65"/>
        <v>1.9945090237813545</v>
      </c>
      <c r="BM41" s="296">
        <f t="shared" si="65"/>
        <v>1.9955533989126362</v>
      </c>
      <c r="BN41" s="484">
        <f t="shared" si="65"/>
        <v>1.9963202721425721</v>
      </c>
      <c r="BO41" s="220"/>
      <c r="BW41" s="183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422"/>
      <c r="EK41" s="416"/>
      <c r="EL41" s="416"/>
      <c r="EM41" s="416"/>
      <c r="EN41" s="416"/>
      <c r="EO41" s="416"/>
      <c r="EP41" s="416"/>
      <c r="EQ41" s="416"/>
      <c r="ER41" s="416"/>
      <c r="ES41" s="416"/>
      <c r="ET41" s="416"/>
      <c r="EU41" s="416"/>
      <c r="EV41" s="416"/>
      <c r="EW41" s="416"/>
      <c r="EX41" s="416"/>
      <c r="EY41" s="416"/>
      <c r="EZ41" s="416"/>
      <c r="FA41" s="416"/>
      <c r="FB41" s="416"/>
      <c r="FC41" s="416"/>
      <c r="FD41" s="416"/>
      <c r="FE41" s="416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</row>
    <row r="42" spans="2:187" ht="42" customHeight="1">
      <c r="B42" s="421"/>
      <c r="C42" s="420"/>
      <c r="D42" s="438">
        <v>-0.1</v>
      </c>
      <c r="E42" s="439">
        <f t="shared" si="3"/>
        <v>-0.43478598507439559</v>
      </c>
      <c r="F42" s="483">
        <f t="shared" ref="F42:AK42" si="66">F109*F176</f>
        <v>-0.69952867157299359</v>
      </c>
      <c r="G42" s="296">
        <f t="shared" si="66"/>
        <v>-0.69125468648714705</v>
      </c>
      <c r="H42" s="296">
        <f t="shared" si="66"/>
        <v>-0.6796053036485592</v>
      </c>
      <c r="I42" s="296">
        <f t="shared" si="66"/>
        <v>-0.66340961584440516</v>
      </c>
      <c r="J42" s="296">
        <f t="shared" si="66"/>
        <v>-0.64158961310203522</v>
      </c>
      <c r="K42" s="296">
        <f t="shared" si="66"/>
        <v>-0.61358401894196768</v>
      </c>
      <c r="L42" s="296">
        <f t="shared" si="66"/>
        <v>-0.58028985844759429</v>
      </c>
      <c r="M42" s="296">
        <f t="shared" si="66"/>
        <v>-0.54529231072412243</v>
      </c>
      <c r="N42" s="296">
        <f t="shared" si="66"/>
        <v>-0.51510862002385294</v>
      </c>
      <c r="O42" s="296">
        <f t="shared" si="66"/>
        <v>-0.49607829857808389</v>
      </c>
      <c r="P42" s="296">
        <f t="shared" si="66"/>
        <v>-0.48891304867923707</v>
      </c>
      <c r="Q42" s="296">
        <f t="shared" si="66"/>
        <v>-0.48773355388661144</v>
      </c>
      <c r="R42" s="296">
        <f t="shared" si="66"/>
        <v>-0.48974449527988839</v>
      </c>
      <c r="S42" s="296">
        <f t="shared" si="66"/>
        <v>-0.50122583865265724</v>
      </c>
      <c r="T42" s="296">
        <f t="shared" si="66"/>
        <v>-0.52443346276014979</v>
      </c>
      <c r="U42" s="296">
        <f t="shared" si="66"/>
        <v>-0.5545614923581893</v>
      </c>
      <c r="V42" s="296">
        <f t="shared" si="66"/>
        <v>-0.58402541215911574</v>
      </c>
      <c r="W42" s="296">
        <f t="shared" si="66"/>
        <v>-0.60715901645647985</v>
      </c>
      <c r="X42" s="296">
        <f t="shared" si="66"/>
        <v>-0.62114989454342817</v>
      </c>
      <c r="Y42" s="296">
        <f t="shared" si="66"/>
        <v>-0.62491530661504857</v>
      </c>
      <c r="Z42" s="296">
        <f t="shared" si="66"/>
        <v>-0.61789199122320393</v>
      </c>
      <c r="AA42" s="296">
        <f t="shared" si="66"/>
        <v>-0.59930363047608093</v>
      </c>
      <c r="AB42" s="296">
        <f t="shared" si="66"/>
        <v>-0.56786294247247482</v>
      </c>
      <c r="AC42" s="296">
        <f t="shared" si="66"/>
        <v>-0.52180252226490387</v>
      </c>
      <c r="AD42" s="296">
        <f t="shared" si="66"/>
        <v>-0.48592040345923515</v>
      </c>
      <c r="AE42" s="296">
        <f t="shared" si="66"/>
        <v>-0.43721742242163175</v>
      </c>
      <c r="AF42" s="296">
        <f t="shared" si="66"/>
        <v>-0.3827106830542385</v>
      </c>
      <c r="AG42" s="296">
        <f t="shared" si="66"/>
        <v>-0.33288631013613462</v>
      </c>
      <c r="AH42" s="296">
        <f t="shared" si="66"/>
        <v>-0.26776678720887781</v>
      </c>
      <c r="AI42" s="296">
        <f t="shared" si="66"/>
        <v>-0.21317998131593716</v>
      </c>
      <c r="AJ42" s="296">
        <f t="shared" si="66"/>
        <v>-0.14777134143233026</v>
      </c>
      <c r="AK42" s="296">
        <f t="shared" si="66"/>
        <v>-8.4279940337860335E-2</v>
      </c>
      <c r="AL42" s="296">
        <f t="shared" ref="AL42:BN42" si="67">AL109*AL176</f>
        <v>-1.8770830862202E-2</v>
      </c>
      <c r="AM42" s="296">
        <f t="shared" si="67"/>
        <v>1.0054783457107277</v>
      </c>
      <c r="AN42" s="296">
        <f t="shared" si="67"/>
        <v>1.1363730179849498</v>
      </c>
      <c r="AO42" s="296">
        <f t="shared" si="67"/>
        <v>1.2636846075064545</v>
      </c>
      <c r="AP42" s="296">
        <f t="shared" si="67"/>
        <v>1.3804265628798498</v>
      </c>
      <c r="AQ42" s="296">
        <f t="shared" si="67"/>
        <v>1.4818283810258799</v>
      </c>
      <c r="AR42" s="296">
        <f t="shared" si="67"/>
        <v>1.5658369790698361</v>
      </c>
      <c r="AS42" s="296">
        <f t="shared" si="67"/>
        <v>1.6473403448986392</v>
      </c>
      <c r="AT42" s="296">
        <f t="shared" si="67"/>
        <v>1.7142357281288307</v>
      </c>
      <c r="AU42" s="296">
        <f t="shared" si="67"/>
        <v>1.7658648552541414</v>
      </c>
      <c r="AV42" s="296">
        <f t="shared" si="67"/>
        <v>1.8101191456776742</v>
      </c>
      <c r="AW42" s="296">
        <f t="shared" si="67"/>
        <v>1.8490117935014605</v>
      </c>
      <c r="AX42" s="296">
        <f t="shared" si="67"/>
        <v>1.8777760562613941</v>
      </c>
      <c r="AY42" s="296">
        <f t="shared" si="67"/>
        <v>1.9007897377022127</v>
      </c>
      <c r="AZ42" s="296">
        <f t="shared" si="67"/>
        <v>1.9217934050353025</v>
      </c>
      <c r="BA42" s="296">
        <f t="shared" si="67"/>
        <v>1.936972932792745</v>
      </c>
      <c r="BB42" s="296">
        <f t="shared" si="67"/>
        <v>1.9486881509466472</v>
      </c>
      <c r="BC42" s="296">
        <f t="shared" si="67"/>
        <v>1.9595928626705821</v>
      </c>
      <c r="BD42" s="296">
        <f t="shared" si="67"/>
        <v>1.9673797417179624</v>
      </c>
      <c r="BE42" s="296">
        <f t="shared" si="67"/>
        <v>1.9732771455243554</v>
      </c>
      <c r="BF42" s="296">
        <f t="shared" si="67"/>
        <v>1.9788178633404074</v>
      </c>
      <c r="BG42" s="296">
        <f t="shared" si="67"/>
        <v>1.9827530792546906</v>
      </c>
      <c r="BH42" s="296">
        <f t="shared" si="67"/>
        <v>1.9857153737632152</v>
      </c>
      <c r="BI42" s="296">
        <f t="shared" si="67"/>
        <v>1.9885256705494763</v>
      </c>
      <c r="BJ42" s="296">
        <f t="shared" si="67"/>
        <v>1.9905374660056872</v>
      </c>
      <c r="BK42" s="296">
        <f t="shared" si="67"/>
        <v>1.9920694203536782</v>
      </c>
      <c r="BL42" s="296">
        <f t="shared" si="67"/>
        <v>1.9935422358502406</v>
      </c>
      <c r="BM42" s="296">
        <f t="shared" si="67"/>
        <v>1.9946257538479175</v>
      </c>
      <c r="BN42" s="484">
        <f t="shared" si="67"/>
        <v>1.9954760682227666</v>
      </c>
      <c r="BO42" s="220"/>
    </row>
    <row r="43" spans="2:187" ht="42" customHeight="1">
      <c r="B43" s="421"/>
      <c r="C43" s="420"/>
      <c r="D43" s="440">
        <v>-0.15</v>
      </c>
      <c r="E43" s="439">
        <f t="shared" ref="E43:E69" si="68">$E$10-($E$10-$E$70)*1/(1+EXP(-($E$9*(-D43+$C$8))))</f>
        <v>-0.57823414646215143</v>
      </c>
      <c r="F43" s="483">
        <f t="shared" ref="F43:AK43" si="69">F110*F177</f>
        <v>-0.7708184532116451</v>
      </c>
      <c r="G43" s="296">
        <f t="shared" si="69"/>
        <v>-0.76270122009155872</v>
      </c>
      <c r="H43" s="296">
        <f t="shared" si="69"/>
        <v>-0.75157167491304588</v>
      </c>
      <c r="I43" s="296">
        <f t="shared" si="69"/>
        <v>-0.73663096061297995</v>
      </c>
      <c r="J43" s="296">
        <f t="shared" si="69"/>
        <v>-0.71742307833714969</v>
      </c>
      <c r="K43" s="296">
        <f t="shared" si="69"/>
        <v>-0.69426358335510607</v>
      </c>
      <c r="L43" s="296">
        <f t="shared" si="69"/>
        <v>-0.66887730830846048</v>
      </c>
      <c r="M43" s="296">
        <f t="shared" si="69"/>
        <v>-0.64468641981187813</v>
      </c>
      <c r="N43" s="296">
        <f t="shared" si="69"/>
        <v>-0.62583956472603064</v>
      </c>
      <c r="O43" s="296">
        <f t="shared" si="69"/>
        <v>-0.61482559588437835</v>
      </c>
      <c r="P43" s="296">
        <f t="shared" si="69"/>
        <v>-0.61066689376769201</v>
      </c>
      <c r="Q43" s="296">
        <f t="shared" si="69"/>
        <v>-0.60964597178737034</v>
      </c>
      <c r="R43" s="296">
        <f t="shared" si="69"/>
        <v>-0.61017709792354813</v>
      </c>
      <c r="S43" s="296">
        <f t="shared" si="69"/>
        <v>-0.61578559128022126</v>
      </c>
      <c r="T43" s="296">
        <f t="shared" si="69"/>
        <v>-0.6286030185733783</v>
      </c>
      <c r="U43" s="296">
        <f t="shared" si="69"/>
        <v>-0.64720688264058546</v>
      </c>
      <c r="V43" s="296">
        <f t="shared" si="69"/>
        <v>-0.66734591086594042</v>
      </c>
      <c r="W43" s="296">
        <f t="shared" si="69"/>
        <v>-0.68438146084228413</v>
      </c>
      <c r="X43" s="296">
        <f t="shared" si="69"/>
        <v>-0.69493862987934063</v>
      </c>
      <c r="Y43" s="296">
        <f t="shared" si="69"/>
        <v>-0.69699731727935754</v>
      </c>
      <c r="Z43" s="296">
        <f t="shared" si="69"/>
        <v>-0.68924118766305909</v>
      </c>
      <c r="AA43" s="296">
        <f t="shared" si="69"/>
        <v>-0.6704159972983641</v>
      </c>
      <c r="AB43" s="296">
        <f t="shared" si="69"/>
        <v>-0.63896625944227603</v>
      </c>
      <c r="AC43" s="296">
        <f t="shared" si="69"/>
        <v>-0.60953234183031701</v>
      </c>
      <c r="AD43" s="296">
        <f t="shared" si="69"/>
        <v>-0.5744256288485402</v>
      </c>
      <c r="AE43" s="296">
        <f t="shared" si="69"/>
        <v>-0.52587371000454142</v>
      </c>
      <c r="AF43" s="296">
        <f t="shared" si="69"/>
        <v>-0.48847312158910355</v>
      </c>
      <c r="AG43" s="296">
        <f t="shared" si="69"/>
        <v>-0.43875922225773278</v>
      </c>
      <c r="AH43" s="296">
        <f t="shared" si="69"/>
        <v>-0.38361253930954509</v>
      </c>
      <c r="AI43" s="296">
        <f t="shared" si="69"/>
        <v>-0.33340644771266759</v>
      </c>
      <c r="AJ43" s="296">
        <f t="shared" si="69"/>
        <v>-0.26804017617661946</v>
      </c>
      <c r="AK43" s="296">
        <f t="shared" si="69"/>
        <v>-0.21331814495308374</v>
      </c>
      <c r="AL43" s="296">
        <f t="shared" ref="AL43:BN43" si="70">AL110*AL177</f>
        <v>-0.1478285298410941</v>
      </c>
      <c r="AM43" s="296">
        <f t="shared" si="70"/>
        <v>-8.4296736506419709E-2</v>
      </c>
      <c r="AN43" s="296">
        <f t="shared" si="70"/>
        <v>1.075239477447419</v>
      </c>
      <c r="AO43" s="296">
        <f t="shared" si="70"/>
        <v>1.2025131843333292</v>
      </c>
      <c r="AP43" s="296">
        <f t="shared" si="70"/>
        <v>1.3192086466998536</v>
      </c>
      <c r="AQ43" s="296">
        <f t="shared" si="70"/>
        <v>1.4268355696627217</v>
      </c>
      <c r="AR43" s="296">
        <f t="shared" si="70"/>
        <v>1.5281413690043946</v>
      </c>
      <c r="AS43" s="296">
        <f t="shared" si="70"/>
        <v>1.6120521366166658</v>
      </c>
      <c r="AT43" s="296">
        <f t="shared" si="70"/>
        <v>1.6788672207901663</v>
      </c>
      <c r="AU43" s="296">
        <f t="shared" si="70"/>
        <v>1.7392778385836525</v>
      </c>
      <c r="AV43" s="296">
        <f t="shared" si="70"/>
        <v>1.7908253540983756</v>
      </c>
      <c r="AW43" s="296">
        <f t="shared" si="70"/>
        <v>1.8296429025294516</v>
      </c>
      <c r="AX43" s="296">
        <f t="shared" si="70"/>
        <v>1.8616159602005515</v>
      </c>
      <c r="AY43" s="296">
        <f t="shared" si="70"/>
        <v>1.8903395574894364</v>
      </c>
      <c r="AZ43" s="296">
        <f t="shared" si="70"/>
        <v>1.9113006840175812</v>
      </c>
      <c r="BA43" s="296">
        <f t="shared" si="70"/>
        <v>1.9277269980794594</v>
      </c>
      <c r="BB43" s="296">
        <f t="shared" si="70"/>
        <v>1.9428991847989845</v>
      </c>
      <c r="BC43" s="296">
        <f t="shared" si="70"/>
        <v>1.9537919191682653</v>
      </c>
      <c r="BD43" s="296">
        <f t="shared" si="70"/>
        <v>1.9621105861254413</v>
      </c>
      <c r="BE43" s="296">
        <f t="shared" si="70"/>
        <v>1.9698965476100838</v>
      </c>
      <c r="BF43" s="296">
        <f t="shared" si="70"/>
        <v>1.9754355719298946</v>
      </c>
      <c r="BG43" s="296">
        <f t="shared" si="70"/>
        <v>1.9796152525946051</v>
      </c>
      <c r="BH43" s="296">
        <f t="shared" si="70"/>
        <v>1.9835686901864125</v>
      </c>
      <c r="BI43" s="296">
        <f t="shared" si="70"/>
        <v>1.9863969534064969</v>
      </c>
      <c r="BJ43" s="296">
        <f t="shared" si="70"/>
        <v>1.9885513815186515</v>
      </c>
      <c r="BK43" s="296">
        <f t="shared" si="70"/>
        <v>1.9906224889662061</v>
      </c>
      <c r="BL43" s="296">
        <f t="shared" si="70"/>
        <v>1.9921479157505104</v>
      </c>
      <c r="BM43" s="296">
        <f t="shared" si="70"/>
        <v>1.9933498430389309</v>
      </c>
      <c r="BN43" s="484">
        <f t="shared" si="70"/>
        <v>1.9945225487781326</v>
      </c>
      <c r="BO43" s="220"/>
    </row>
    <row r="44" spans="2:187" ht="42" customHeight="1">
      <c r="B44" s="421"/>
      <c r="C44" s="420"/>
      <c r="D44" s="438">
        <v>-0.2</v>
      </c>
      <c r="E44" s="439">
        <f t="shared" si="68"/>
        <v>-0.68991257371882098</v>
      </c>
      <c r="F44" s="483">
        <f t="shared" ref="F44:AK44" si="71">F111*F178</f>
        <v>-0.82724485098929301</v>
      </c>
      <c r="G44" s="296">
        <f t="shared" si="71"/>
        <v>-0.81983270257449559</v>
      </c>
      <c r="H44" s="296">
        <f t="shared" si="71"/>
        <v>-0.81001555018706839</v>
      </c>
      <c r="I44" s="296">
        <f t="shared" si="71"/>
        <v>-0.79739076870733216</v>
      </c>
      <c r="J44" s="296">
        <f t="shared" si="71"/>
        <v>-0.78201443988428754</v>
      </c>
      <c r="K44" s="296">
        <f t="shared" si="71"/>
        <v>-0.76466203620629913</v>
      </c>
      <c r="L44" s="296">
        <f t="shared" si="71"/>
        <v>-0.74704152944486946</v>
      </c>
      <c r="M44" s="296">
        <f t="shared" si="71"/>
        <v>-0.73153165360733907</v>
      </c>
      <c r="N44" s="296">
        <f t="shared" si="71"/>
        <v>-0.72023676726988173</v>
      </c>
      <c r="O44" s="296">
        <f t="shared" si="71"/>
        <v>-0.71385079635391047</v>
      </c>
      <c r="P44" s="296">
        <f t="shared" si="71"/>
        <v>-0.71129176795404547</v>
      </c>
      <c r="Q44" s="296">
        <f t="shared" si="71"/>
        <v>-0.71033554251236097</v>
      </c>
      <c r="R44" s="296">
        <f t="shared" si="71"/>
        <v>-0.71005854011813729</v>
      </c>
      <c r="S44" s="296">
        <f t="shared" si="71"/>
        <v>-0.71237792372198749</v>
      </c>
      <c r="T44" s="296">
        <f t="shared" si="71"/>
        <v>-0.71870889055552278</v>
      </c>
      <c r="U44" s="296">
        <f t="shared" si="71"/>
        <v>-0.72879050191492023</v>
      </c>
      <c r="V44" s="296">
        <f t="shared" si="71"/>
        <v>-0.74052580760789266</v>
      </c>
      <c r="W44" s="296">
        <f t="shared" si="71"/>
        <v>-0.75083734166300853</v>
      </c>
      <c r="X44" s="296">
        <f t="shared" si="71"/>
        <v>-0.75675825070713365</v>
      </c>
      <c r="Y44" s="296">
        <f t="shared" si="71"/>
        <v>-0.7559404991697255</v>
      </c>
      <c r="Z44" s="296">
        <f t="shared" si="71"/>
        <v>-0.74653488688314851</v>
      </c>
      <c r="AA44" s="296">
        <f t="shared" si="71"/>
        <v>-0.7268249384696811</v>
      </c>
      <c r="AB44" s="296">
        <f t="shared" si="71"/>
        <v>-0.70497297878601173</v>
      </c>
      <c r="AC44" s="296">
        <f t="shared" si="71"/>
        <v>-0.68100954168069416</v>
      </c>
      <c r="AD44" s="296">
        <f t="shared" si="71"/>
        <v>-0.64589695469268538</v>
      </c>
      <c r="AE44" s="296">
        <f t="shared" si="71"/>
        <v>-0.61404228911436565</v>
      </c>
      <c r="AF44" s="296">
        <f t="shared" si="71"/>
        <v>-0.57730982006883103</v>
      </c>
      <c r="AG44" s="296">
        <f t="shared" si="71"/>
        <v>-0.52765613615933316</v>
      </c>
      <c r="AH44" s="296">
        <f t="shared" si="71"/>
        <v>-0.48958324630674949</v>
      </c>
      <c r="AI44" s="296">
        <f t="shared" si="71"/>
        <v>-0.43942059604626815</v>
      </c>
      <c r="AJ44" s="296">
        <f t="shared" si="71"/>
        <v>-0.38398849551855407</v>
      </c>
      <c r="AK44" s="296">
        <f t="shared" si="71"/>
        <v>-0.33361053091247334</v>
      </c>
      <c r="AL44" s="296">
        <f t="shared" ref="AL44:BN44" si="72">AL111*AL178</f>
        <v>-0.2681338741682775</v>
      </c>
      <c r="AM44" s="296">
        <f t="shared" si="72"/>
        <v>-0.21335129557864424</v>
      </c>
      <c r="AN44" s="296">
        <f t="shared" si="72"/>
        <v>-0.14782919762592167</v>
      </c>
      <c r="AO44" s="296">
        <f t="shared" si="72"/>
        <v>1.1361329296833307</v>
      </c>
      <c r="AP44" s="296">
        <f t="shared" si="72"/>
        <v>1.2633006321418561</v>
      </c>
      <c r="AQ44" s="296">
        <f t="shared" si="72"/>
        <v>1.3798742358789167</v>
      </c>
      <c r="AR44" s="296">
        <f t="shared" si="72"/>
        <v>1.4810862821509529</v>
      </c>
      <c r="AS44" s="296">
        <f t="shared" si="72"/>
        <v>1.5648900510810591</v>
      </c>
      <c r="AT44" s="296">
        <f t="shared" si="72"/>
        <v>1.6461720073936987</v>
      </c>
      <c r="AU44" s="296">
        <f t="shared" si="72"/>
        <v>1.712846338204983</v>
      </c>
      <c r="AV44" s="296">
        <f t="shared" si="72"/>
        <v>1.7642677597253313</v>
      </c>
      <c r="AW44" s="296">
        <f t="shared" si="72"/>
        <v>1.8083322331331433</v>
      </c>
      <c r="AX44" s="296">
        <f t="shared" si="72"/>
        <v>1.8470594582659099</v>
      </c>
      <c r="AY44" s="296">
        <f t="shared" si="72"/>
        <v>1.8756935521797353</v>
      </c>
      <c r="AZ44" s="296">
        <f t="shared" si="72"/>
        <v>1.8986101953359835</v>
      </c>
      <c r="BA44" s="296">
        <f t="shared" si="72"/>
        <v>1.9195445041988155</v>
      </c>
      <c r="BB44" s="296">
        <f t="shared" si="72"/>
        <v>1.9346828846329256</v>
      </c>
      <c r="BC44" s="296">
        <f t="shared" si="72"/>
        <v>1.9463766442800086</v>
      </c>
      <c r="BD44" s="296">
        <f t="shared" si="72"/>
        <v>1.9572695382198435</v>
      </c>
      <c r="BE44" s="296">
        <f t="shared" si="72"/>
        <v>1.9650496951469552</v>
      </c>
      <c r="BF44" s="296">
        <f t="shared" si="72"/>
        <v>1.970944255457344</v>
      </c>
      <c r="BG44" s="296">
        <f t="shared" si="72"/>
        <v>1.9764956765276251</v>
      </c>
      <c r="BH44" s="296">
        <f t="shared" si="72"/>
        <v>1.9804642445960101</v>
      </c>
      <c r="BI44" s="296">
        <f t="shared" si="72"/>
        <v>1.983487906580705</v>
      </c>
      <c r="BJ44" s="296">
        <f t="shared" si="72"/>
        <v>1.9863910108075529</v>
      </c>
      <c r="BK44" s="296">
        <f t="shared" si="72"/>
        <v>1.9885295120241488</v>
      </c>
      <c r="BL44" s="296">
        <f t="shared" si="72"/>
        <v>1.9902202020204032</v>
      </c>
      <c r="BM44" s="296">
        <f t="shared" si="72"/>
        <v>1.9918784631856095</v>
      </c>
      <c r="BN44" s="484">
        <f t="shared" si="72"/>
        <v>1.9931664783026712</v>
      </c>
      <c r="BO44" s="220"/>
    </row>
    <row r="45" spans="2:187" ht="42" customHeight="1">
      <c r="B45" s="421"/>
      <c r="C45" s="420"/>
      <c r="D45" s="440">
        <v>-0.25</v>
      </c>
      <c r="E45" s="439">
        <f t="shared" si="68"/>
        <v>-0.77460509140531997</v>
      </c>
      <c r="F45" s="483">
        <f t="shared" ref="F45:AK45" si="73">F112*F179</f>
        <v>-0.87101536057292706</v>
      </c>
      <c r="G45" s="296">
        <f t="shared" si="73"/>
        <v>-0.86467575588123324</v>
      </c>
      <c r="H45" s="296">
        <f t="shared" si="73"/>
        <v>-0.85661356686449652</v>
      </c>
      <c r="I45" s="296">
        <f t="shared" si="73"/>
        <v>-0.84672383234894144</v>
      </c>
      <c r="J45" s="296">
        <f t="shared" si="73"/>
        <v>-0.83533018710377649</v>
      </c>
      <c r="K45" s="296">
        <f t="shared" si="73"/>
        <v>-0.82325096522664032</v>
      </c>
      <c r="L45" s="296">
        <f t="shared" si="73"/>
        <v>-0.8117545129569349</v>
      </c>
      <c r="M45" s="296">
        <f t="shared" si="73"/>
        <v>-0.80221141684324304</v>
      </c>
      <c r="N45" s="296">
        <f t="shared" si="73"/>
        <v>-0.79553359231174536</v>
      </c>
      <c r="O45" s="296">
        <f t="shared" si="73"/>
        <v>-0.79175621257364448</v>
      </c>
      <c r="P45" s="296">
        <f t="shared" si="73"/>
        <v>-0.79005801356930616</v>
      </c>
      <c r="Q45" s="296">
        <f t="shared" si="73"/>
        <v>-0.78912506455453868</v>
      </c>
      <c r="R45" s="296">
        <f t="shared" si="73"/>
        <v>-0.78839615657615381</v>
      </c>
      <c r="S45" s="296">
        <f t="shared" si="73"/>
        <v>-0.78887708883014274</v>
      </c>
      <c r="T45" s="296">
        <f t="shared" si="73"/>
        <v>-0.79137302196143677</v>
      </c>
      <c r="U45" s="296">
        <f t="shared" si="73"/>
        <v>-0.79588596148180613</v>
      </c>
      <c r="V45" s="296">
        <f t="shared" si="73"/>
        <v>-0.80136866677330232</v>
      </c>
      <c r="W45" s="296">
        <f t="shared" si="73"/>
        <v>-0.8059180387797682</v>
      </c>
      <c r="X45" s="296">
        <f t="shared" si="73"/>
        <v>-0.80727123386063793</v>
      </c>
      <c r="Y45" s="296">
        <f t="shared" si="73"/>
        <v>-0.80321613307463513</v>
      </c>
      <c r="Z45" s="296">
        <f t="shared" si="73"/>
        <v>-0.79169719234837554</v>
      </c>
      <c r="AA45" s="296">
        <f t="shared" si="73"/>
        <v>-0.77674420748271911</v>
      </c>
      <c r="AB45" s="296">
        <f t="shared" si="73"/>
        <v>-0.761387241968145</v>
      </c>
      <c r="AC45" s="296">
        <f t="shared" si="73"/>
        <v>-0.7370801008539315</v>
      </c>
      <c r="AD45" s="296">
        <f t="shared" si="73"/>
        <v>-0.7119301656971383</v>
      </c>
      <c r="AE45" s="296">
        <f t="shared" si="73"/>
        <v>-0.6856614685774356</v>
      </c>
      <c r="AF45" s="296">
        <f t="shared" si="73"/>
        <v>-0.6489249756320109</v>
      </c>
      <c r="AG45" s="296">
        <f t="shared" si="73"/>
        <v>-0.61600192637181705</v>
      </c>
      <c r="AH45" s="296">
        <f t="shared" si="73"/>
        <v>-0.57855181851656456</v>
      </c>
      <c r="AI45" s="296">
        <f t="shared" si="73"/>
        <v>-0.52841005906962146</v>
      </c>
      <c r="AJ45" s="296">
        <f t="shared" si="73"/>
        <v>-0.49003543322364751</v>
      </c>
      <c r="AK45" s="296">
        <f t="shared" si="73"/>
        <v>-0.4396687293415687</v>
      </c>
      <c r="AL45" s="296">
        <f t="shared" ref="AL45:BN45" si="74">AL112*AL179</f>
        <v>-0.38410444868914789</v>
      </c>
      <c r="AM45" s="296">
        <f t="shared" si="74"/>
        <v>-0.33364404451648561</v>
      </c>
      <c r="AN45" s="296">
        <f t="shared" si="74"/>
        <v>-0.26811667832682351</v>
      </c>
      <c r="AO45" s="296">
        <f t="shared" si="74"/>
        <v>-0.21330686786060699</v>
      </c>
      <c r="AP45" s="296">
        <f t="shared" si="74"/>
        <v>1.2020184510668732</v>
      </c>
      <c r="AQ45" s="296">
        <f t="shared" si="74"/>
        <v>1.3184919054500508</v>
      </c>
      <c r="AR45" s="296">
        <f t="shared" si="74"/>
        <v>1.4258558313344516</v>
      </c>
      <c r="AS45" s="296">
        <f t="shared" si="74"/>
        <v>1.5268583722668123</v>
      </c>
      <c r="AT45" s="296">
        <f t="shared" si="74"/>
        <v>1.6104436649799752</v>
      </c>
      <c r="AU45" s="296">
        <f t="shared" si="74"/>
        <v>1.6769280987948729</v>
      </c>
      <c r="AV45" s="296">
        <f t="shared" si="74"/>
        <v>1.7370097036431826</v>
      </c>
      <c r="AW45" s="296">
        <f t="shared" si="74"/>
        <v>1.7882503990598544</v>
      </c>
      <c r="AX45" s="296">
        <f t="shared" si="74"/>
        <v>1.8268057253090064</v>
      </c>
      <c r="AY45" s="296">
        <f t="shared" si="74"/>
        <v>1.8585646857363187</v>
      </c>
      <c r="AZ45" s="296">
        <f t="shared" si="74"/>
        <v>1.8871217687374955</v>
      </c>
      <c r="BA45" s="296">
        <f t="shared" si="74"/>
        <v>1.9079710112834734</v>
      </c>
      <c r="BB45" s="296">
        <f t="shared" si="74"/>
        <v>1.9243290426793833</v>
      </c>
      <c r="BC45" s="296">
        <f t="shared" si="74"/>
        <v>1.9394613895281425</v>
      </c>
      <c r="BD45" s="296">
        <f t="shared" si="74"/>
        <v>1.9503365877774521</v>
      </c>
      <c r="BE45" s="296">
        <f t="shared" si="74"/>
        <v>1.9586447476565281</v>
      </c>
      <c r="BF45" s="296">
        <f t="shared" si="74"/>
        <v>1.966423948299711</v>
      </c>
      <c r="BG45" s="296">
        <f t="shared" si="74"/>
        <v>1.9719822236709745</v>
      </c>
      <c r="BH45" s="296">
        <f t="shared" si="74"/>
        <v>1.9762183893496601</v>
      </c>
      <c r="BI45" s="296">
        <f t="shared" si="74"/>
        <v>1.9802736630891167</v>
      </c>
      <c r="BJ45" s="296">
        <f t="shared" si="74"/>
        <v>1.9832573290735001</v>
      </c>
      <c r="BK45" s="296">
        <f t="shared" si="74"/>
        <v>1.9856217298192649</v>
      </c>
      <c r="BL45" s="296">
        <f t="shared" si="74"/>
        <v>1.987952418579231</v>
      </c>
      <c r="BM45" s="296">
        <f t="shared" si="74"/>
        <v>1.989777652224928</v>
      </c>
      <c r="BN45" s="484">
        <f t="shared" si="74"/>
        <v>1.9913043484700914</v>
      </c>
      <c r="BO45" s="220"/>
    </row>
    <row r="46" spans="2:187" ht="42" customHeight="1">
      <c r="B46" s="421"/>
      <c r="C46" s="420"/>
      <c r="D46" s="438">
        <v>-0.3</v>
      </c>
      <c r="E46" s="439">
        <f t="shared" si="68"/>
        <v>-0.83756285614737402</v>
      </c>
      <c r="F46" s="483">
        <f t="shared" ref="F46:AK46" si="75">F113*F180</f>
        <v>-0.90447826465748493</v>
      </c>
      <c r="G46" s="296">
        <f t="shared" si="75"/>
        <v>-0.8993609132837822</v>
      </c>
      <c r="H46" s="296">
        <f t="shared" si="75"/>
        <v>-0.89313451081005235</v>
      </c>
      <c r="I46" s="296">
        <f t="shared" si="75"/>
        <v>-0.88585231977597378</v>
      </c>
      <c r="J46" s="296">
        <f t="shared" si="75"/>
        <v>-0.8778922281565813</v>
      </c>
      <c r="K46" s="296">
        <f t="shared" si="75"/>
        <v>-0.86990009040529126</v>
      </c>
      <c r="L46" s="296">
        <f t="shared" si="75"/>
        <v>-0.86267151842650602</v>
      </c>
      <c r="M46" s="296">
        <f t="shared" si="75"/>
        <v>-0.85690450446205735</v>
      </c>
      <c r="N46" s="296">
        <f t="shared" si="75"/>
        <v>-0.85293492018136929</v>
      </c>
      <c r="O46" s="296">
        <f t="shared" si="75"/>
        <v>-0.85061345937522415</v>
      </c>
      <c r="P46" s="296">
        <f t="shared" si="75"/>
        <v>-0.84938106588836537</v>
      </c>
      <c r="Q46" s="296">
        <f t="shared" si="75"/>
        <v>-0.84845351436148619</v>
      </c>
      <c r="R46" s="296">
        <f t="shared" si="75"/>
        <v>-0.84746818238660182</v>
      </c>
      <c r="S46" s="296">
        <f t="shared" si="75"/>
        <v>-0.84691979040153642</v>
      </c>
      <c r="T46" s="296">
        <f t="shared" si="75"/>
        <v>-0.84720233824458846</v>
      </c>
      <c r="U46" s="296">
        <f t="shared" si="75"/>
        <v>-0.84829702575451538</v>
      </c>
      <c r="V46" s="296">
        <f t="shared" si="75"/>
        <v>-0.84959123559825134</v>
      </c>
      <c r="W46" s="296">
        <f t="shared" si="75"/>
        <v>-0.84986178196218076</v>
      </c>
      <c r="X46" s="296">
        <f t="shared" si="75"/>
        <v>-0.84743718210539709</v>
      </c>
      <c r="Y46" s="296">
        <f t="shared" si="75"/>
        <v>-0.84040901688894776</v>
      </c>
      <c r="Z46" s="296">
        <f t="shared" si="75"/>
        <v>-0.83042158657823706</v>
      </c>
      <c r="AA46" s="296">
        <f t="shared" si="75"/>
        <v>-0.82104925273370344</v>
      </c>
      <c r="AB46" s="296">
        <f t="shared" si="75"/>
        <v>-0.80485491386853159</v>
      </c>
      <c r="AC46" s="296">
        <f t="shared" si="75"/>
        <v>-0.78616430933391701</v>
      </c>
      <c r="AD46" s="296">
        <f t="shared" si="75"/>
        <v>-0.76799649384744706</v>
      </c>
      <c r="AE46" s="296">
        <f t="shared" si="75"/>
        <v>-0.74159160581438577</v>
      </c>
      <c r="AF46" s="296">
        <f t="shared" si="75"/>
        <v>-0.7149649305308784</v>
      </c>
      <c r="AG46" s="296">
        <f t="shared" si="75"/>
        <v>-0.68767341116026737</v>
      </c>
      <c r="AH46" s="296">
        <f t="shared" si="75"/>
        <v>-0.65021807548655985</v>
      </c>
      <c r="AI46" s="296">
        <f t="shared" si="75"/>
        <v>-0.61681892834228458</v>
      </c>
      <c r="AJ46" s="296">
        <f t="shared" si="75"/>
        <v>-0.57904426222256156</v>
      </c>
      <c r="AK46" s="296">
        <f t="shared" si="75"/>
        <v>-0.52867710472742646</v>
      </c>
      <c r="AL46" s="296">
        <f t="shared" ref="AL46:BN46" si="76">AL113*AL180</f>
        <v>-0.49015491891213392</v>
      </c>
      <c r="AM46" s="296">
        <f t="shared" si="76"/>
        <v>-0.4396836325055456</v>
      </c>
      <c r="AN46" s="296">
        <f t="shared" si="76"/>
        <v>-0.38404765768670796</v>
      </c>
      <c r="AO46" s="296">
        <f t="shared" si="76"/>
        <v>-0.33353799481702662</v>
      </c>
      <c r="AP46" s="296">
        <f t="shared" si="76"/>
        <v>-0.26798613263854332</v>
      </c>
      <c r="AQ46" s="296">
        <f t="shared" si="76"/>
        <v>1.2623876226351405</v>
      </c>
      <c r="AR46" s="296">
        <f t="shared" si="76"/>
        <v>1.3785971899238867</v>
      </c>
      <c r="AS46" s="296">
        <f t="shared" si="76"/>
        <v>1.4793844938299647</v>
      </c>
      <c r="AT46" s="296">
        <f t="shared" si="76"/>
        <v>1.5627192134701444</v>
      </c>
      <c r="AU46" s="296">
        <f t="shared" si="76"/>
        <v>1.643488048708929</v>
      </c>
      <c r="AV46" s="296">
        <f t="shared" si="76"/>
        <v>1.7096491557994868</v>
      </c>
      <c r="AW46" s="296">
        <f t="shared" si="76"/>
        <v>1.7605926010216115</v>
      </c>
      <c r="AX46" s="296">
        <f t="shared" si="76"/>
        <v>1.8042291625421627</v>
      </c>
      <c r="AY46" s="296">
        <f t="shared" si="76"/>
        <v>1.8425955787071155</v>
      </c>
      <c r="AZ46" s="296">
        <f t="shared" si="76"/>
        <v>1.8709599689533345</v>
      </c>
      <c r="BA46" s="296">
        <f t="shared" si="76"/>
        <v>1.8936894958287334</v>
      </c>
      <c r="BB46" s="296">
        <f t="shared" si="76"/>
        <v>1.9145014883232803</v>
      </c>
      <c r="BC46" s="296">
        <f t="shared" si="76"/>
        <v>1.9295772449122242</v>
      </c>
      <c r="BD46" s="296">
        <f t="shared" si="76"/>
        <v>1.9412427390275604</v>
      </c>
      <c r="BE46" s="296">
        <f t="shared" si="76"/>
        <v>1.9521139408215182</v>
      </c>
      <c r="BF46" s="296">
        <f t="shared" si="76"/>
        <v>1.959885458606734</v>
      </c>
      <c r="BG46" s="296">
        <f t="shared" si="76"/>
        <v>1.9658136389787613</v>
      </c>
      <c r="BH46" s="296">
        <f t="shared" si="76"/>
        <v>1.9714585444760289</v>
      </c>
      <c r="BI46" s="296">
        <f t="shared" si="76"/>
        <v>1.975600211496769</v>
      </c>
      <c r="BJ46" s="296">
        <f t="shared" si="76"/>
        <v>1.9788849111124536</v>
      </c>
      <c r="BK46" s="296">
        <f t="shared" si="76"/>
        <v>1.9821358919032748</v>
      </c>
      <c r="BL46" s="296">
        <f t="shared" si="76"/>
        <v>1.9847006587105287</v>
      </c>
      <c r="BM46" s="296">
        <f t="shared" si="76"/>
        <v>1.9868750496052698</v>
      </c>
      <c r="BN46" s="484">
        <f t="shared" si="76"/>
        <v>1.9890461133943473</v>
      </c>
      <c r="BO46" s="220"/>
    </row>
    <row r="47" spans="2:187" ht="42" customHeight="1">
      <c r="B47" s="421"/>
      <c r="C47" s="420"/>
      <c r="D47" s="440">
        <v>-0.35</v>
      </c>
      <c r="E47" s="439">
        <f t="shared" si="68"/>
        <v>-0.88367241593872681</v>
      </c>
      <c r="F47" s="483">
        <f t="shared" ref="F47:AK47" si="77">F114*F181</f>
        <v>-0.92977832612854794</v>
      </c>
      <c r="G47" s="296">
        <f t="shared" si="77"/>
        <v>-0.92584589285023278</v>
      </c>
      <c r="H47" s="296">
        <f t="shared" si="77"/>
        <v>-0.92127440432607355</v>
      </c>
      <c r="I47" s="296">
        <f t="shared" si="77"/>
        <v>-0.9161634581832041</v>
      </c>
      <c r="J47" s="296">
        <f t="shared" si="77"/>
        <v>-0.91083104837112272</v>
      </c>
      <c r="K47" s="296">
        <f t="shared" si="77"/>
        <v>-0.90571036142476291</v>
      </c>
      <c r="L47" s="296">
        <f t="shared" si="77"/>
        <v>-0.90124809558263641</v>
      </c>
      <c r="M47" s="296">
        <f t="shared" si="77"/>
        <v>-0.89776633940123407</v>
      </c>
      <c r="N47" s="296">
        <f t="shared" si="77"/>
        <v>-0.89535413451022938</v>
      </c>
      <c r="O47" s="296">
        <f t="shared" si="77"/>
        <v>-0.89384304355884769</v>
      </c>
      <c r="P47" s="296">
        <f t="shared" si="77"/>
        <v>-0.89286378455180093</v>
      </c>
      <c r="Q47" s="296">
        <f t="shared" si="77"/>
        <v>-0.8919345735451607</v>
      </c>
      <c r="R47" s="296">
        <f t="shared" si="77"/>
        <v>-0.89080194185620754</v>
      </c>
      <c r="S47" s="296">
        <f t="shared" si="77"/>
        <v>-0.88967465577426985</v>
      </c>
      <c r="T47" s="296">
        <f t="shared" si="77"/>
        <v>-0.88869183651916916</v>
      </c>
      <c r="U47" s="296">
        <f t="shared" si="77"/>
        <v>-0.88775377679795076</v>
      </c>
      <c r="V47" s="296">
        <f t="shared" si="77"/>
        <v>-0.88640313341642918</v>
      </c>
      <c r="W47" s="296">
        <f t="shared" si="77"/>
        <v>-0.88375936799187038</v>
      </c>
      <c r="X47" s="296">
        <f t="shared" si="77"/>
        <v>-0.87853539464016073</v>
      </c>
      <c r="Y47" s="296">
        <f t="shared" si="77"/>
        <v>-0.87136801685099474</v>
      </c>
      <c r="Z47" s="296">
        <f t="shared" si="77"/>
        <v>-0.86552254503762494</v>
      </c>
      <c r="AA47" s="296">
        <f t="shared" si="77"/>
        <v>-0.85485935178012362</v>
      </c>
      <c r="AB47" s="296">
        <f t="shared" si="77"/>
        <v>-0.8414991619144494</v>
      </c>
      <c r="AC47" s="296">
        <f t="shared" si="77"/>
        <v>-0.82929240401603799</v>
      </c>
      <c r="AD47" s="296">
        <f t="shared" si="77"/>
        <v>-0.81079151371847746</v>
      </c>
      <c r="AE47" s="296">
        <f t="shared" si="77"/>
        <v>-0.79034247800598378</v>
      </c>
      <c r="AF47" s="296">
        <f t="shared" si="77"/>
        <v>-0.77088939587217509</v>
      </c>
      <c r="AG47" s="296">
        <f t="shared" si="77"/>
        <v>-0.74354079244271343</v>
      </c>
      <c r="AH47" s="296">
        <f t="shared" si="77"/>
        <v>-0.71625270900253557</v>
      </c>
      <c r="AI47" s="296">
        <f t="shared" si="77"/>
        <v>-0.68849990684006424</v>
      </c>
      <c r="AJ47" s="296">
        <f t="shared" si="77"/>
        <v>-0.6507146387513566</v>
      </c>
      <c r="AK47" s="296">
        <f t="shared" si="77"/>
        <v>-0.6170871193192784</v>
      </c>
      <c r="AL47" s="296">
        <f t="shared" ref="AL47:BN47" si="78">AL114*AL181</f>
        <v>-0.57914594638622618</v>
      </c>
      <c r="AM47" s="296">
        <f t="shared" si="78"/>
        <v>-0.52865385424875555</v>
      </c>
      <c r="AN47" s="296">
        <f t="shared" si="78"/>
        <v>-0.49003396429419327</v>
      </c>
      <c r="AO47" s="296">
        <f t="shared" si="78"/>
        <v>-0.43948587657896016</v>
      </c>
      <c r="AP47" s="296">
        <f t="shared" si="78"/>
        <v>-0.38379230061947761</v>
      </c>
      <c r="AQ47" s="296">
        <f t="shared" si="78"/>
        <v>-0.33323811298210892</v>
      </c>
      <c r="AR47" s="296">
        <f t="shared" si="78"/>
        <v>1.3168776740967547</v>
      </c>
      <c r="AS47" s="296">
        <f t="shared" si="78"/>
        <v>1.4236497479503891</v>
      </c>
      <c r="AT47" s="296">
        <f t="shared" si="78"/>
        <v>1.5239539312439143</v>
      </c>
      <c r="AU47" s="296">
        <f t="shared" si="78"/>
        <v>1.606779030633025</v>
      </c>
      <c r="AV47" s="296">
        <f t="shared" si="78"/>
        <v>1.6724875918283748</v>
      </c>
      <c r="AW47" s="296">
        <f t="shared" si="78"/>
        <v>1.7318023552182249</v>
      </c>
      <c r="AX47" s="296">
        <f t="shared" si="78"/>
        <v>1.7823408559168881</v>
      </c>
      <c r="AY47" s="296">
        <f t="shared" si="78"/>
        <v>1.8203153281528692</v>
      </c>
      <c r="AZ47" s="296">
        <f t="shared" si="78"/>
        <v>1.851622957264877</v>
      </c>
      <c r="BA47" s="296">
        <f t="shared" si="78"/>
        <v>1.879851916612973</v>
      </c>
      <c r="BB47" s="296">
        <f t="shared" si="78"/>
        <v>1.9005029901722916</v>
      </c>
      <c r="BC47" s="296">
        <f t="shared" si="78"/>
        <v>1.9167566016067821</v>
      </c>
      <c r="BD47" s="296">
        <f t="shared" si="78"/>
        <v>1.9318330852098136</v>
      </c>
      <c r="BE47" s="296">
        <f t="shared" si="78"/>
        <v>1.9426773075834523</v>
      </c>
      <c r="BF47" s="296">
        <f t="shared" si="78"/>
        <v>1.9509730570123933</v>
      </c>
      <c r="BG47" s="296">
        <f t="shared" si="78"/>
        <v>1.9588055860913416</v>
      </c>
      <c r="BH47" s="296">
        <f t="shared" si="78"/>
        <v>1.9645262798897563</v>
      </c>
      <c r="BI47" s="296">
        <f t="shared" si="78"/>
        <v>1.9690574982730187</v>
      </c>
      <c r="BJ47" s="296">
        <f t="shared" si="78"/>
        <v>1.9735507494553504</v>
      </c>
      <c r="BK47" s="296">
        <f t="shared" si="78"/>
        <v>1.9771154092747898</v>
      </c>
      <c r="BL47" s="296">
        <f t="shared" si="78"/>
        <v>1.9801794417680554</v>
      </c>
      <c r="BM47" s="296">
        <f t="shared" si="78"/>
        <v>1.9832868841730471</v>
      </c>
      <c r="BN47" s="484">
        <f t="shared" si="78"/>
        <v>1.9859168243515704</v>
      </c>
      <c r="BO47" s="220"/>
    </row>
    <row r="48" spans="2:187" ht="42" customHeight="1">
      <c r="B48" s="421"/>
      <c r="C48" s="420"/>
      <c r="D48" s="438">
        <v>-0.4</v>
      </c>
      <c r="E48" s="439">
        <f t="shared" si="68"/>
        <v>-0.9170757738747124</v>
      </c>
      <c r="F48" s="483">
        <f t="shared" ref="F48:AK48" si="79">F115*F182</f>
        <v>-0.9487287430414062</v>
      </c>
      <c r="G48" s="296">
        <f t="shared" si="79"/>
        <v>-0.94582498148289795</v>
      </c>
      <c r="H48" s="296">
        <f t="shared" si="79"/>
        <v>-0.94259964467328861</v>
      </c>
      <c r="I48" s="296">
        <f t="shared" si="79"/>
        <v>-0.93913665580046191</v>
      </c>
      <c r="J48" s="296">
        <f t="shared" si="79"/>
        <v>-0.93566227724782847</v>
      </c>
      <c r="K48" s="296">
        <f t="shared" si="79"/>
        <v>-0.93243772971454608</v>
      </c>
      <c r="L48" s="296">
        <f t="shared" si="79"/>
        <v>-0.92969368912687089</v>
      </c>
      <c r="M48" s="296">
        <f t="shared" si="79"/>
        <v>-0.92756262267557232</v>
      </c>
      <c r="N48" s="296">
        <f t="shared" si="79"/>
        <v>-0.92603867632874992</v>
      </c>
      <c r="O48" s="296">
        <f t="shared" si="79"/>
        <v>-0.92497937205691871</v>
      </c>
      <c r="P48" s="296">
        <f t="shared" si="79"/>
        <v>-0.9241383171766453</v>
      </c>
      <c r="Q48" s="296">
        <f t="shared" si="79"/>
        <v>-0.92320524587496511</v>
      </c>
      <c r="R48" s="296">
        <f t="shared" si="79"/>
        <v>-0.92198696661856805</v>
      </c>
      <c r="S48" s="296">
        <f t="shared" si="79"/>
        <v>-0.92053186805229104</v>
      </c>
      <c r="T48" s="296">
        <f t="shared" si="79"/>
        <v>-0.91882669895755209</v>
      </c>
      <c r="U48" s="296">
        <f t="shared" si="79"/>
        <v>-0.91669774445889263</v>
      </c>
      <c r="V48" s="296">
        <f t="shared" si="79"/>
        <v>-0.91373096075449467</v>
      </c>
      <c r="W48" s="296">
        <f t="shared" si="79"/>
        <v>-0.90920380972612158</v>
      </c>
      <c r="X48" s="296">
        <f t="shared" si="79"/>
        <v>-0.9034691827790482</v>
      </c>
      <c r="Y48" s="296">
        <f t="shared" si="79"/>
        <v>-0.89935350922632018</v>
      </c>
      <c r="Z48" s="296">
        <f t="shared" si="79"/>
        <v>-0.89207441522926778</v>
      </c>
      <c r="AA48" s="296">
        <f t="shared" si="79"/>
        <v>-0.88258288684693131</v>
      </c>
      <c r="AB48" s="296">
        <f t="shared" si="79"/>
        <v>-0.87446676579790295</v>
      </c>
      <c r="AC48" s="296">
        <f t="shared" si="79"/>
        <v>-0.86171934922935978</v>
      </c>
      <c r="AD48" s="296">
        <f t="shared" si="79"/>
        <v>-0.84659890437779606</v>
      </c>
      <c r="AE48" s="296">
        <f t="shared" si="79"/>
        <v>-0.83300022732955792</v>
      </c>
      <c r="AF48" s="296">
        <f t="shared" si="79"/>
        <v>-0.81341185598094135</v>
      </c>
      <c r="AG48" s="296">
        <f t="shared" si="79"/>
        <v>-0.7921524537519874</v>
      </c>
      <c r="AH48" s="296">
        <f t="shared" si="79"/>
        <v>-0.77211159025692999</v>
      </c>
      <c r="AI48" s="296">
        <f t="shared" si="79"/>
        <v>-0.74432899775202244</v>
      </c>
      <c r="AJ48" s="296">
        <f t="shared" si="79"/>
        <v>-0.71672811612919496</v>
      </c>
      <c r="AK48" s="296">
        <f t="shared" si="79"/>
        <v>-0.68874408102775142</v>
      </c>
      <c r="AL48" s="296">
        <f t="shared" ref="AL48:BN48" si="80">AL115*AL182</f>
        <v>-0.65077886452211009</v>
      </c>
      <c r="AM48" s="296">
        <f t="shared" si="80"/>
        <v>-0.61700576210227409</v>
      </c>
      <c r="AN48" s="296">
        <f t="shared" si="80"/>
        <v>-0.57893763197086845</v>
      </c>
      <c r="AO48" s="296">
        <f t="shared" si="80"/>
        <v>-0.52833487719301286</v>
      </c>
      <c r="AP48" s="296">
        <f t="shared" si="80"/>
        <v>-0.48960403821432691</v>
      </c>
      <c r="AQ48" s="296">
        <f t="shared" si="80"/>
        <v>-0.4389623319031849</v>
      </c>
      <c r="AR48" s="296">
        <f t="shared" si="80"/>
        <v>-0.38319793839674343</v>
      </c>
      <c r="AS48" s="296">
        <f t="shared" si="80"/>
        <v>1.3757780442179999</v>
      </c>
      <c r="AT48" s="296">
        <f t="shared" si="80"/>
        <v>1.475587953471309</v>
      </c>
      <c r="AU48" s="296">
        <f t="shared" si="80"/>
        <v>1.5578239362588349</v>
      </c>
      <c r="AV48" s="296">
        <f t="shared" si="80"/>
        <v>1.6373822749090574</v>
      </c>
      <c r="AW48" s="296">
        <f t="shared" si="80"/>
        <v>1.7023350499086471</v>
      </c>
      <c r="AX48" s="296">
        <f t="shared" si="80"/>
        <v>1.7521693728932353</v>
      </c>
      <c r="AY48" s="296">
        <f t="shared" si="80"/>
        <v>1.7948422894427938</v>
      </c>
      <c r="AZ48" s="296">
        <f t="shared" si="80"/>
        <v>1.8324335051109482</v>
      </c>
      <c r="BA48" s="296">
        <f t="shared" si="80"/>
        <v>1.8602595390717942</v>
      </c>
      <c r="BB48" s="296">
        <f t="shared" si="80"/>
        <v>1.8826529662948797</v>
      </c>
      <c r="BC48" s="296">
        <f t="shared" si="80"/>
        <v>1.9032712381722974</v>
      </c>
      <c r="BD48" s="296">
        <f t="shared" si="80"/>
        <v>1.9182633765455277</v>
      </c>
      <c r="BE48" s="296">
        <f t="shared" si="80"/>
        <v>1.9298803029555802</v>
      </c>
      <c r="BF48" s="296">
        <f t="shared" si="80"/>
        <v>1.9407226405371429</v>
      </c>
      <c r="BG48" s="296">
        <f t="shared" si="80"/>
        <v>1.9485929711739258</v>
      </c>
      <c r="BH48" s="296">
        <f t="shared" si="80"/>
        <v>1.9548030353146189</v>
      </c>
      <c r="BI48" s="296">
        <f t="shared" si="80"/>
        <v>1.9609484684308431</v>
      </c>
      <c r="BJ48" s="296">
        <f t="shared" si="80"/>
        <v>1.9658352422944259</v>
      </c>
      <c r="BK48" s="296">
        <f t="shared" si="80"/>
        <v>1.9700914187342768</v>
      </c>
      <c r="BL48" s="296">
        <f t="shared" si="80"/>
        <v>1.974486767840431</v>
      </c>
      <c r="BM48" s="296">
        <f t="shared" si="80"/>
        <v>1.9782939273467635</v>
      </c>
      <c r="BN48" s="484">
        <f t="shared" si="80"/>
        <v>1.9817171482083527</v>
      </c>
      <c r="BO48" s="220"/>
    </row>
    <row r="49" spans="2:67" ht="42" customHeight="1">
      <c r="B49" s="421"/>
      <c r="C49" s="420"/>
      <c r="D49" s="440">
        <v>-0.45</v>
      </c>
      <c r="E49" s="439">
        <f t="shared" si="68"/>
        <v>-0.94108335854731573</v>
      </c>
      <c r="F49" s="483">
        <f t="shared" ref="F49:AK49" si="81">F116*F183</f>
        <v>-0.96280220469690492</v>
      </c>
      <c r="G49" s="296">
        <f t="shared" si="81"/>
        <v>-0.96072206761894252</v>
      </c>
      <c r="H49" s="296">
        <f t="shared" si="81"/>
        <v>-0.95851350191543283</v>
      </c>
      <c r="I49" s="296">
        <f t="shared" si="81"/>
        <v>-0.95622281548088839</v>
      </c>
      <c r="J49" s="296">
        <f t="shared" si="81"/>
        <v>-0.95399460317029117</v>
      </c>
      <c r="K49" s="296">
        <f t="shared" si="81"/>
        <v>-0.95197433641743723</v>
      </c>
      <c r="L49" s="296">
        <f t="shared" si="81"/>
        <v>-0.9502717046609318</v>
      </c>
      <c r="M49" s="296">
        <f t="shared" si="81"/>
        <v>-0.94892985964345389</v>
      </c>
      <c r="N49" s="296">
        <f t="shared" si="81"/>
        <v>-0.9479117577193874</v>
      </c>
      <c r="O49" s="296">
        <f t="shared" si="81"/>
        <v>-0.94710543278084069</v>
      </c>
      <c r="P49" s="296">
        <f t="shared" si="81"/>
        <v>-0.94634023511218734</v>
      </c>
      <c r="Q49" s="296">
        <f t="shared" si="81"/>
        <v>-0.94540313896830486</v>
      </c>
      <c r="R49" s="296">
        <f t="shared" si="81"/>
        <v>-0.94413444055855178</v>
      </c>
      <c r="S49" s="296">
        <f t="shared" si="81"/>
        <v>-0.94249210571817699</v>
      </c>
      <c r="T49" s="296">
        <f t="shared" si="81"/>
        <v>-0.94037322087728403</v>
      </c>
      <c r="U49" s="296">
        <f t="shared" si="81"/>
        <v>-0.93755028130689899</v>
      </c>
      <c r="V49" s="296">
        <f t="shared" si="81"/>
        <v>-0.93361288695049549</v>
      </c>
      <c r="W49" s="296">
        <f t="shared" si="81"/>
        <v>-0.92881876748456538</v>
      </c>
      <c r="X49" s="296">
        <f t="shared" si="81"/>
        <v>-0.92553120892165119</v>
      </c>
      <c r="Y49" s="296">
        <f t="shared" si="81"/>
        <v>-0.92021642313125185</v>
      </c>
      <c r="Z49" s="296">
        <f t="shared" si="81"/>
        <v>-0.91330139937865573</v>
      </c>
      <c r="AA49" s="296">
        <f t="shared" si="81"/>
        <v>-0.90778501589245209</v>
      </c>
      <c r="AB49" s="296">
        <f t="shared" si="81"/>
        <v>-0.89900362047679461</v>
      </c>
      <c r="AC49" s="296">
        <f t="shared" si="81"/>
        <v>-0.88806887091540876</v>
      </c>
      <c r="AD49" s="296">
        <f t="shared" si="81"/>
        <v>-0.87868652598317987</v>
      </c>
      <c r="AE49" s="296">
        <f t="shared" si="81"/>
        <v>-0.86486304581010687</v>
      </c>
      <c r="AF49" s="296">
        <f t="shared" si="81"/>
        <v>-0.84887828508041674</v>
      </c>
      <c r="AG49" s="296">
        <f t="shared" si="81"/>
        <v>-0.83461578077374443</v>
      </c>
      <c r="AH49" s="296">
        <f t="shared" si="81"/>
        <v>-0.81451543632749834</v>
      </c>
      <c r="AI49" s="296">
        <f t="shared" si="81"/>
        <v>-0.79287119319229249</v>
      </c>
      <c r="AJ49" s="296">
        <f t="shared" si="81"/>
        <v>-0.77254027697660688</v>
      </c>
      <c r="AK49" s="296">
        <f t="shared" si="81"/>
        <v>-0.74452819297284778</v>
      </c>
      <c r="AL49" s="296">
        <f t="shared" ref="AL49:BN49" si="82">AL116*AL183</f>
        <v>-0.71673917160681111</v>
      </c>
      <c r="AM49" s="296">
        <f t="shared" si="82"/>
        <v>-0.68858754250091858</v>
      </c>
      <c r="AN49" s="296">
        <f t="shared" si="82"/>
        <v>-0.65046393836012151</v>
      </c>
      <c r="AO49" s="296">
        <f t="shared" si="82"/>
        <v>-0.61652707421152886</v>
      </c>
      <c r="AP49" s="296">
        <f t="shared" si="82"/>
        <v>-0.57828811444562367</v>
      </c>
      <c r="AQ49" s="296">
        <f t="shared" si="82"/>
        <v>-0.52752263660415877</v>
      </c>
      <c r="AR49" s="296">
        <f t="shared" si="82"/>
        <v>-0.48860965366177339</v>
      </c>
      <c r="AS49" s="296">
        <f t="shared" si="82"/>
        <v>-0.43782029606026646</v>
      </c>
      <c r="AT49" s="296">
        <f t="shared" si="82"/>
        <v>1.4188153062581996</v>
      </c>
      <c r="AU49" s="296">
        <f t="shared" si="82"/>
        <v>1.5174916129003424</v>
      </c>
      <c r="AV49" s="296">
        <f t="shared" si="82"/>
        <v>1.5985194270155081</v>
      </c>
      <c r="AW49" s="296">
        <f t="shared" si="82"/>
        <v>1.6623867031955213</v>
      </c>
      <c r="AX49" s="296">
        <f t="shared" si="82"/>
        <v>1.7199008147831663</v>
      </c>
      <c r="AY49" s="296">
        <f t="shared" si="82"/>
        <v>1.7688325617443796</v>
      </c>
      <c r="AZ49" s="296">
        <f t="shared" si="82"/>
        <v>1.8055379428625042</v>
      </c>
      <c r="BA49" s="296">
        <f t="shared" si="82"/>
        <v>1.8359276661402526</v>
      </c>
      <c r="BB49" s="296">
        <f t="shared" si="82"/>
        <v>1.8635524035542803</v>
      </c>
      <c r="BC49" s="296">
        <f t="shared" si="82"/>
        <v>1.8838928959561256</v>
      </c>
      <c r="BD49" s="296">
        <f t="shared" si="82"/>
        <v>1.9000097353138903</v>
      </c>
      <c r="BE49" s="296">
        <f t="shared" si="82"/>
        <v>1.9149880027883925</v>
      </c>
      <c r="BF49" s="296">
        <f t="shared" si="82"/>
        <v>1.9257979659814384</v>
      </c>
      <c r="BG49" s="296">
        <f t="shared" si="82"/>
        <v>1.9342719677893898</v>
      </c>
      <c r="BH49" s="296">
        <f t="shared" si="82"/>
        <v>1.9425856239147588</v>
      </c>
      <c r="BI49" s="296">
        <f t="shared" si="82"/>
        <v>1.9491759801710169</v>
      </c>
      <c r="BJ49" s="296">
        <f t="shared" si="82"/>
        <v>1.9549783390733042</v>
      </c>
      <c r="BK49" s="296">
        <f t="shared" si="82"/>
        <v>1.9610923576586434</v>
      </c>
      <c r="BL49" s="296">
        <f t="shared" si="82"/>
        <v>1.9665271441926127</v>
      </c>
      <c r="BM49" s="296">
        <f t="shared" si="82"/>
        <v>1.9715589292626945</v>
      </c>
      <c r="BN49" s="484">
        <f t="shared" si="82"/>
        <v>1.9765730261384398</v>
      </c>
      <c r="BO49" s="220"/>
    </row>
    <row r="50" spans="2:67" ht="42" customHeight="1">
      <c r="B50" s="421"/>
      <c r="C50" s="420"/>
      <c r="D50" s="438">
        <v>-0.5</v>
      </c>
      <c r="E50" s="439">
        <f t="shared" si="68"/>
        <v>-0.95823995310991039</v>
      </c>
      <c r="F50" s="483">
        <f t="shared" ref="F50:AK50" si="83">F117*F184</f>
        <v>-0.97316942431709741</v>
      </c>
      <c r="G50" s="296">
        <f t="shared" si="83"/>
        <v>-0.9717098583080197</v>
      </c>
      <c r="H50" s="296">
        <f t="shared" si="83"/>
        <v>-0.9702288558161285</v>
      </c>
      <c r="I50" s="296">
        <f t="shared" si="83"/>
        <v>-0.968735087737572</v>
      </c>
      <c r="J50" s="296">
        <f t="shared" si="83"/>
        <v>-0.9673138322861119</v>
      </c>
      <c r="K50" s="296">
        <f t="shared" si="83"/>
        <v>-0.96604028489654659</v>
      </c>
      <c r="L50" s="296">
        <f t="shared" si="83"/>
        <v>-0.96496050685991264</v>
      </c>
      <c r="M50" s="296">
        <f t="shared" si="83"/>
        <v>-0.96407787150785462</v>
      </c>
      <c r="N50" s="296">
        <f t="shared" si="83"/>
        <v>-0.96334851677129585</v>
      </c>
      <c r="O50" s="296">
        <f t="shared" si="83"/>
        <v>-0.96268470732790379</v>
      </c>
      <c r="P50" s="296">
        <f t="shared" si="83"/>
        <v>-0.96196138559077704</v>
      </c>
      <c r="Q50" s="296">
        <f t="shared" si="83"/>
        <v>-0.96102083590687559</v>
      </c>
      <c r="R50" s="296">
        <f t="shared" si="83"/>
        <v>-0.95972208811330384</v>
      </c>
      <c r="S50" s="296">
        <f t="shared" si="83"/>
        <v>-0.95797176919142724</v>
      </c>
      <c r="T50" s="296">
        <f t="shared" si="83"/>
        <v>-0.95561449768925666</v>
      </c>
      <c r="U50" s="296">
        <f t="shared" si="83"/>
        <v>-0.95238701560208128</v>
      </c>
      <c r="V50" s="296">
        <f t="shared" si="83"/>
        <v>-0.94846862400579157</v>
      </c>
      <c r="W50" s="296">
        <f t="shared" si="83"/>
        <v>-0.94573986993297032</v>
      </c>
      <c r="X50" s="296">
        <f t="shared" si="83"/>
        <v>-0.94166385895890714</v>
      </c>
      <c r="Y50" s="296">
        <f t="shared" si="83"/>
        <v>-0.93646150367391756</v>
      </c>
      <c r="Z50" s="296">
        <f t="shared" si="83"/>
        <v>-0.93252959085636267</v>
      </c>
      <c r="AA50" s="296">
        <f t="shared" si="83"/>
        <v>-0.92636886645053251</v>
      </c>
      <c r="AB50" s="296">
        <f t="shared" si="83"/>
        <v>-0.91850276269688313</v>
      </c>
      <c r="AC50" s="296">
        <f t="shared" si="83"/>
        <v>-0.91203849804366188</v>
      </c>
      <c r="AD50" s="296">
        <f t="shared" si="83"/>
        <v>-0.90236133919285855</v>
      </c>
      <c r="AE50" s="296">
        <f t="shared" si="83"/>
        <v>-0.89063766593888993</v>
      </c>
      <c r="AF50" s="296">
        <f t="shared" si="83"/>
        <v>-0.88060186289862974</v>
      </c>
      <c r="AG50" s="296">
        <f t="shared" si="83"/>
        <v>-0.86624348053887334</v>
      </c>
      <c r="AH50" s="296">
        <f t="shared" si="83"/>
        <v>-0.84983512570162445</v>
      </c>
      <c r="AI50" s="296">
        <f t="shared" si="83"/>
        <v>-0.83524260469663858</v>
      </c>
      <c r="AJ50" s="296">
        <f t="shared" si="83"/>
        <v>-0.81487611857875797</v>
      </c>
      <c r="AK50" s="296">
        <f t="shared" si="83"/>
        <v>-0.79301162530497871</v>
      </c>
      <c r="AL50" s="296">
        <f t="shared" ref="AL50:BN50" si="84">AL117*AL184</f>
        <v>-0.77248529361217144</v>
      </c>
      <c r="AM50" s="296">
        <f t="shared" si="84"/>
        <v>-0.74428478854923641</v>
      </c>
      <c r="AN50" s="296">
        <f t="shared" si="84"/>
        <v>-0.71629820644735076</v>
      </c>
      <c r="AO50" s="296">
        <f t="shared" si="84"/>
        <v>-0.68792528548429088</v>
      </c>
      <c r="AP50" s="296">
        <f t="shared" si="84"/>
        <v>-0.64955828565941076</v>
      </c>
      <c r="AQ50" s="296">
        <f t="shared" si="84"/>
        <v>-0.61533641799842598</v>
      </c>
      <c r="AR50" s="296">
        <f t="shared" si="84"/>
        <v>-0.57678586668742349</v>
      </c>
      <c r="AS50" s="296">
        <f t="shared" si="84"/>
        <v>-0.52572894208270615</v>
      </c>
      <c r="AT50" s="296">
        <f t="shared" si="84"/>
        <v>-0.4864947436474697</v>
      </c>
      <c r="AU50" s="296">
        <f t="shared" si="84"/>
        <v>1.4672895027274862</v>
      </c>
      <c r="AV50" s="296">
        <f t="shared" si="84"/>
        <v>1.5469353604992293</v>
      </c>
      <c r="AW50" s="296">
        <f t="shared" si="84"/>
        <v>1.6236160568609597</v>
      </c>
      <c r="AX50" s="296">
        <f t="shared" si="84"/>
        <v>1.6857043677860297</v>
      </c>
      <c r="AY50" s="296">
        <f t="shared" si="84"/>
        <v>1.7329614653551404</v>
      </c>
      <c r="AZ50" s="296">
        <f t="shared" si="84"/>
        <v>1.7734882879373923</v>
      </c>
      <c r="BA50" s="296">
        <f t="shared" si="84"/>
        <v>1.8094675572547978</v>
      </c>
      <c r="BB50" s="296">
        <f t="shared" si="84"/>
        <v>1.8362921339396048</v>
      </c>
      <c r="BC50" s="296">
        <f t="shared" si="84"/>
        <v>1.8581548064096265</v>
      </c>
      <c r="BD50" s="296">
        <f t="shared" si="84"/>
        <v>1.8785078187165793</v>
      </c>
      <c r="BE50" s="296">
        <f t="shared" si="84"/>
        <v>1.8933617515005003</v>
      </c>
      <c r="BF50" s="296">
        <f t="shared" si="84"/>
        <v>1.9049335115533597</v>
      </c>
      <c r="BG50" s="296">
        <f t="shared" si="84"/>
        <v>1.916075349164597</v>
      </c>
      <c r="BH50" s="296">
        <f t="shared" si="84"/>
        <v>1.9248056407002574</v>
      </c>
      <c r="BI50" s="296">
        <f t="shared" si="84"/>
        <v>1.9325322179672224</v>
      </c>
      <c r="BJ50" s="296">
        <f t="shared" si="84"/>
        <v>1.940842960856324</v>
      </c>
      <c r="BK50" s="296">
        <f t="shared" si="84"/>
        <v>1.9484431516230449</v>
      </c>
      <c r="BL50" s="296">
        <f t="shared" si="84"/>
        <v>1.9557309793209612</v>
      </c>
      <c r="BM50" s="296">
        <f t="shared" si="84"/>
        <v>1.9631945432834716</v>
      </c>
      <c r="BN50" s="484">
        <f t="shared" si="84"/>
        <v>1.9698525193084981</v>
      </c>
      <c r="BO50" s="220"/>
    </row>
    <row r="51" spans="2:67" ht="42" customHeight="1">
      <c r="B51" s="421"/>
      <c r="C51" s="420"/>
      <c r="D51" s="440">
        <v>-0.55000000000000004</v>
      </c>
      <c r="E51" s="439">
        <f t="shared" si="68"/>
        <v>-0.97045072274515798</v>
      </c>
      <c r="F51" s="483">
        <f t="shared" ref="F51:AK51" si="85">F118*F185</f>
        <v>-0.98074823504189867</v>
      </c>
      <c r="G51" s="296">
        <f t="shared" si="85"/>
        <v>-0.97973526103471842</v>
      </c>
      <c r="H51" s="296">
        <f t="shared" si="85"/>
        <v>-0.97875474569845566</v>
      </c>
      <c r="I51" s="296">
        <f t="shared" si="85"/>
        <v>-0.97778584669950119</v>
      </c>
      <c r="J51" s="296">
        <f t="shared" si="85"/>
        <v>-0.97687525905675443</v>
      </c>
      <c r="K51" s="296">
        <f t="shared" si="85"/>
        <v>-0.97605815745363411</v>
      </c>
      <c r="L51" s="296">
        <f t="shared" si="85"/>
        <v>-0.97534855316300129</v>
      </c>
      <c r="M51" s="296">
        <f t="shared" si="85"/>
        <v>-0.97473313950266194</v>
      </c>
      <c r="N51" s="296">
        <f t="shared" si="85"/>
        <v>-0.97416936570308477</v>
      </c>
      <c r="O51" s="296">
        <f t="shared" si="85"/>
        <v>-0.97358640123069229</v>
      </c>
      <c r="P51" s="296">
        <f t="shared" si="85"/>
        <v>-0.97288633149756354</v>
      </c>
      <c r="Q51" s="296">
        <f t="shared" si="85"/>
        <v>-0.97194306692121601</v>
      </c>
      <c r="R51" s="296">
        <f t="shared" si="85"/>
        <v>-0.9706261944347534</v>
      </c>
      <c r="S51" s="296">
        <f t="shared" si="85"/>
        <v>-0.96881296119065041</v>
      </c>
      <c r="T51" s="296">
        <f t="shared" si="85"/>
        <v>-0.96631728453521781</v>
      </c>
      <c r="U51" s="296">
        <f t="shared" si="85"/>
        <v>-0.96325078381714702</v>
      </c>
      <c r="V51" s="296">
        <f t="shared" si="85"/>
        <v>-0.96104363060611242</v>
      </c>
      <c r="W51" s="296">
        <f t="shared" si="85"/>
        <v>-0.95788848289466277</v>
      </c>
      <c r="X51" s="296">
        <f t="shared" si="85"/>
        <v>-0.95391712425112662</v>
      </c>
      <c r="Y51" s="296">
        <f t="shared" si="85"/>
        <v>-0.95099055366940366</v>
      </c>
      <c r="Z51" s="296">
        <f t="shared" si="85"/>
        <v>-0.94655391961978619</v>
      </c>
      <c r="AA51" s="296">
        <f t="shared" si="85"/>
        <v>-0.94085476789759126</v>
      </c>
      <c r="AB51" s="296">
        <f t="shared" si="85"/>
        <v>-0.93634609447283812</v>
      </c>
      <c r="AC51" s="296">
        <f t="shared" si="85"/>
        <v>-0.92956638924094381</v>
      </c>
      <c r="AD51" s="296">
        <f t="shared" si="85"/>
        <v>-0.92109235395653988</v>
      </c>
      <c r="AE51" s="296">
        <f t="shared" si="85"/>
        <v>-0.91407585915609035</v>
      </c>
      <c r="AF51" s="296">
        <f t="shared" si="85"/>
        <v>-0.90391092707749399</v>
      </c>
      <c r="AG51" s="296">
        <f t="shared" si="85"/>
        <v>-0.89177477722059606</v>
      </c>
      <c r="AH51" s="296">
        <f t="shared" si="85"/>
        <v>-0.88140134997770492</v>
      </c>
      <c r="AI51" s="296">
        <f t="shared" si="85"/>
        <v>-0.86676191148277293</v>
      </c>
      <c r="AJ51" s="296">
        <f t="shared" si="85"/>
        <v>-0.85011683289313089</v>
      </c>
      <c r="AK51" s="296">
        <f t="shared" si="85"/>
        <v>-0.8353151689498225</v>
      </c>
      <c r="AL51" s="296">
        <f t="shared" ref="AL51:BN51" si="86">AL118*AL185</f>
        <v>-0.81474767381577773</v>
      </c>
      <c r="AM51" s="296">
        <f t="shared" si="86"/>
        <v>-0.79267322281767405</v>
      </c>
      <c r="AN51" s="296">
        <f t="shared" si="86"/>
        <v>-0.77190731831375514</v>
      </c>
      <c r="AO51" s="296">
        <f t="shared" si="86"/>
        <v>-0.74342623802892938</v>
      </c>
      <c r="AP51" s="296">
        <f t="shared" si="86"/>
        <v>-0.71509626433958473</v>
      </c>
      <c r="AQ51" s="296">
        <f t="shared" si="86"/>
        <v>-0.6863022102892139</v>
      </c>
      <c r="AR51" s="296">
        <f t="shared" si="86"/>
        <v>-0.64745756614491434</v>
      </c>
      <c r="AS51" s="296">
        <f t="shared" si="86"/>
        <v>-0.6126723269438703</v>
      </c>
      <c r="AT51" s="296">
        <f t="shared" si="86"/>
        <v>-0.57352589373155782</v>
      </c>
      <c r="AU51" s="296">
        <f t="shared" si="86"/>
        <v>-0.52195879873185258</v>
      </c>
      <c r="AV51" s="296">
        <f t="shared" si="86"/>
        <v>1.5033822139388036</v>
      </c>
      <c r="AW51" s="296">
        <f t="shared" si="86"/>
        <v>1.5801471514707106</v>
      </c>
      <c r="AX51" s="296">
        <f t="shared" si="86"/>
        <v>1.6396203432566896</v>
      </c>
      <c r="AY51" s="296">
        <f t="shared" si="86"/>
        <v>1.692895799708237</v>
      </c>
      <c r="AZ51" s="296">
        <f t="shared" si="86"/>
        <v>1.7381807173157457</v>
      </c>
      <c r="BA51" s="296">
        <f t="shared" si="86"/>
        <v>1.7721957900170668</v>
      </c>
      <c r="BB51" s="296">
        <f t="shared" si="86"/>
        <v>1.8008432665458189</v>
      </c>
      <c r="BC51" s="296">
        <f t="shared" si="86"/>
        <v>1.827486142376199</v>
      </c>
      <c r="BD51" s="296">
        <f t="shared" si="86"/>
        <v>1.8474255468680287</v>
      </c>
      <c r="BE51" s="296">
        <f t="shared" si="86"/>
        <v>1.8633273274748687</v>
      </c>
      <c r="BF51" s="296">
        <f t="shared" si="86"/>
        <v>1.8782038389051827</v>
      </c>
      <c r="BG51" s="296">
        <f t="shared" si="86"/>
        <v>1.8895872005607171</v>
      </c>
      <c r="BH51" s="296">
        <f t="shared" si="86"/>
        <v>1.8996003157686761</v>
      </c>
      <c r="BI51" s="296">
        <f t="shared" si="86"/>
        <v>1.9105523698465605</v>
      </c>
      <c r="BJ51" s="296">
        <f t="shared" si="86"/>
        <v>1.9208678167153097</v>
      </c>
      <c r="BK51" s="296">
        <f t="shared" si="86"/>
        <v>1.9311869668911901</v>
      </c>
      <c r="BL51" s="296">
        <f t="shared" si="86"/>
        <v>1.9421448267581154</v>
      </c>
      <c r="BM51" s="296">
        <f t="shared" si="86"/>
        <v>1.9522687374394734</v>
      </c>
      <c r="BN51" s="484">
        <f t="shared" si="86"/>
        <v>1.9614315065243733</v>
      </c>
      <c r="BO51" s="220"/>
    </row>
    <row r="52" spans="2:67" ht="42" customHeight="1">
      <c r="B52" s="421"/>
      <c r="C52" s="420"/>
      <c r="D52" s="438">
        <v>-0.6</v>
      </c>
      <c r="E52" s="439">
        <f t="shared" si="68"/>
        <v>-0.97911623056992836</v>
      </c>
      <c r="F52" s="483">
        <f t="shared" ref="F52:AK52" si="87">F119*F186</f>
        <v>-0.98624964993620567</v>
      </c>
      <c r="G52" s="296">
        <f t="shared" si="87"/>
        <v>-0.98554711477486323</v>
      </c>
      <c r="H52" s="296">
        <f t="shared" si="87"/>
        <v>-0.9849011683252783</v>
      </c>
      <c r="I52" s="296">
        <f t="shared" si="87"/>
        <v>-0.98427050191446153</v>
      </c>
      <c r="J52" s="296">
        <f t="shared" si="87"/>
        <v>-0.98367836201321868</v>
      </c>
      <c r="K52" s="296">
        <f t="shared" si="87"/>
        <v>-0.98313807466557623</v>
      </c>
      <c r="L52" s="296">
        <f t="shared" si="87"/>
        <v>-0.9826480388526081</v>
      </c>
      <c r="M52" s="296">
        <f t="shared" si="87"/>
        <v>-0.98218854058931993</v>
      </c>
      <c r="N52" s="296">
        <f t="shared" si="87"/>
        <v>-0.98172026918286392</v>
      </c>
      <c r="O52" s="296">
        <f t="shared" si="87"/>
        <v>-0.98118350165888379</v>
      </c>
      <c r="P52" s="296">
        <f t="shared" si="87"/>
        <v>-0.98049641518788588</v>
      </c>
      <c r="Q52" s="296">
        <f t="shared" si="87"/>
        <v>-0.97955111740517709</v>
      </c>
      <c r="R52" s="296">
        <f t="shared" si="87"/>
        <v>-0.97822318871422398</v>
      </c>
      <c r="S52" s="296">
        <f t="shared" si="87"/>
        <v>-0.97637292314570179</v>
      </c>
      <c r="T52" s="296">
        <f t="shared" si="87"/>
        <v>-0.97406461256078836</v>
      </c>
      <c r="U52" s="296">
        <f t="shared" si="87"/>
        <v>-0.9723527927060458</v>
      </c>
      <c r="V52" s="296">
        <f t="shared" si="87"/>
        <v>-0.96994914490930306</v>
      </c>
      <c r="W52" s="296">
        <f t="shared" si="87"/>
        <v>-0.96693488156943219</v>
      </c>
      <c r="X52" s="296">
        <f t="shared" si="87"/>
        <v>-0.96471707486768987</v>
      </c>
      <c r="Y52" s="296">
        <f t="shared" si="87"/>
        <v>-0.9614607949540146</v>
      </c>
      <c r="Z52" s="296">
        <f t="shared" si="87"/>
        <v>-0.95729092212560507</v>
      </c>
      <c r="AA52" s="296">
        <f t="shared" si="87"/>
        <v>-0.95408267395102719</v>
      </c>
      <c r="AB52" s="296">
        <f t="shared" si="87"/>
        <v>-0.94929346245081758</v>
      </c>
      <c r="AC52" s="296">
        <f t="shared" si="87"/>
        <v>-0.94320152657249734</v>
      </c>
      <c r="AD52" s="296">
        <f t="shared" si="87"/>
        <v>-0.93829586919878505</v>
      </c>
      <c r="AE52" s="296">
        <f t="shared" si="87"/>
        <v>-0.93113216373930918</v>
      </c>
      <c r="AF52" s="296">
        <f t="shared" si="87"/>
        <v>-0.9223066985840126</v>
      </c>
      <c r="AG52" s="296">
        <f t="shared" si="87"/>
        <v>-0.91498328937613593</v>
      </c>
      <c r="AH52" s="296">
        <f t="shared" si="87"/>
        <v>-0.90455046024101526</v>
      </c>
      <c r="AI52" s="296">
        <f t="shared" si="87"/>
        <v>-0.89218134001664262</v>
      </c>
      <c r="AJ52" s="296">
        <f t="shared" si="87"/>
        <v>-0.88160030704270753</v>
      </c>
      <c r="AK52" s="296">
        <f t="shared" si="87"/>
        <v>-0.8667623387140454</v>
      </c>
      <c r="AL52" s="296">
        <f t="shared" ref="AL52:BN52" si="88">AL119*AL186</f>
        <v>-0.84991242357297081</v>
      </c>
      <c r="AM52" s="296">
        <f t="shared" si="88"/>
        <v>-0.83487875680994439</v>
      </c>
      <c r="AN52" s="296">
        <f t="shared" si="88"/>
        <v>-0.81403334791490167</v>
      </c>
      <c r="AO52" s="296">
        <f t="shared" si="88"/>
        <v>-0.79160956097004864</v>
      </c>
      <c r="AP52" s="296">
        <f t="shared" si="88"/>
        <v>-0.77039064421846626</v>
      </c>
      <c r="AQ52" s="296">
        <f t="shared" si="88"/>
        <v>-0.7413438143205282</v>
      </c>
      <c r="AR52" s="296">
        <f t="shared" si="88"/>
        <v>-0.71229897860650815</v>
      </c>
      <c r="AS52" s="296">
        <f t="shared" si="88"/>
        <v>-0.68262664695550279</v>
      </c>
      <c r="AT52" s="296">
        <f t="shared" si="88"/>
        <v>-0.64281285416428224</v>
      </c>
      <c r="AU52" s="296">
        <f t="shared" si="88"/>
        <v>-0.60693468602020062</v>
      </c>
      <c r="AV52" s="296">
        <f t="shared" si="88"/>
        <v>-0.56672739036977648</v>
      </c>
      <c r="AW52" s="296">
        <f t="shared" si="88"/>
        <v>1.5231960002449938</v>
      </c>
      <c r="AX52" s="296">
        <f t="shared" si="88"/>
        <v>1.5930267189305816</v>
      </c>
      <c r="AY52" s="296">
        <f t="shared" si="88"/>
        <v>1.6483092069977729</v>
      </c>
      <c r="AZ52" s="296">
        <f t="shared" si="88"/>
        <v>1.6896094214011881</v>
      </c>
      <c r="BA52" s="296">
        <f t="shared" si="88"/>
        <v>1.7254794824887463</v>
      </c>
      <c r="BB52" s="296">
        <f t="shared" si="88"/>
        <v>1.7583176035075478</v>
      </c>
      <c r="BC52" s="296">
        <f t="shared" si="88"/>
        <v>1.7835195818231226</v>
      </c>
      <c r="BD52" s="296">
        <f t="shared" si="88"/>
        <v>1.8047137146445948</v>
      </c>
      <c r="BE52" s="296">
        <f t="shared" si="88"/>
        <v>1.8246475387866528</v>
      </c>
      <c r="BF52" s="296">
        <f t="shared" si="88"/>
        <v>1.8394123412410843</v>
      </c>
      <c r="BG52" s="296">
        <f t="shared" si="88"/>
        <v>1.8520599851382662</v>
      </c>
      <c r="BH52" s="296">
        <f t="shared" si="88"/>
        <v>1.8659339000863644</v>
      </c>
      <c r="BI52" s="296">
        <f t="shared" si="88"/>
        <v>1.8793471861990187</v>
      </c>
      <c r="BJ52" s="296">
        <f t="shared" si="88"/>
        <v>1.8934643627199683</v>
      </c>
      <c r="BK52" s="296">
        <f t="shared" si="88"/>
        <v>1.9091986676199275</v>
      </c>
      <c r="BL52" s="296">
        <f t="shared" si="88"/>
        <v>1.9243976517482795</v>
      </c>
      <c r="BM52" s="296">
        <f t="shared" si="88"/>
        <v>1.9386218336101542</v>
      </c>
      <c r="BN52" s="484">
        <f t="shared" si="88"/>
        <v>1.9518128332966822</v>
      </c>
      <c r="BO52" s="220"/>
    </row>
    <row r="53" spans="2:67" ht="42" customHeight="1">
      <c r="B53" s="421"/>
      <c r="C53" s="420"/>
      <c r="D53" s="440">
        <v>-0.65</v>
      </c>
      <c r="E53" s="439">
        <f t="shared" si="68"/>
        <v>-0.98525314067688363</v>
      </c>
      <c r="F53" s="483">
        <f t="shared" ref="F53:AK53" si="89">F120*F187</f>
        <v>-0.99021785402862139</v>
      </c>
      <c r="G53" s="296">
        <f t="shared" si="89"/>
        <v>-0.98972556143784651</v>
      </c>
      <c r="H53" s="296">
        <f t="shared" si="89"/>
        <v>-0.9892987040988126</v>
      </c>
      <c r="I53" s="296">
        <f t="shared" si="89"/>
        <v>-0.98888279273792101</v>
      </c>
      <c r="J53" s="296">
        <f t="shared" si="89"/>
        <v>-0.98848744450689741</v>
      </c>
      <c r="K53" s="296">
        <f t="shared" si="89"/>
        <v>-0.9881144047678424</v>
      </c>
      <c r="L53" s="296">
        <f t="shared" si="89"/>
        <v>-0.98775469970752083</v>
      </c>
      <c r="M53" s="296">
        <f t="shared" si="89"/>
        <v>-0.98738654781080337</v>
      </c>
      <c r="N53" s="296">
        <f t="shared" si="89"/>
        <v>-0.9869737091937334</v>
      </c>
      <c r="O53" s="296">
        <f t="shared" si="89"/>
        <v>-0.98646353315822222</v>
      </c>
      <c r="P53" s="296">
        <f t="shared" si="89"/>
        <v>-0.98578373330679758</v>
      </c>
      <c r="Q53" s="296">
        <f t="shared" si="89"/>
        <v>-0.98483695777790314</v>
      </c>
      <c r="R53" s="296">
        <f t="shared" si="89"/>
        <v>-0.98350221414065442</v>
      </c>
      <c r="S53" s="296">
        <f t="shared" si="89"/>
        <v>-0.98181307996104494</v>
      </c>
      <c r="T53" s="296">
        <f t="shared" si="89"/>
        <v>-0.98053295231093207</v>
      </c>
      <c r="U53" s="296">
        <f t="shared" si="89"/>
        <v>-0.97874286160913138</v>
      </c>
      <c r="V53" s="296">
        <f t="shared" si="89"/>
        <v>-0.97649128219789794</v>
      </c>
      <c r="W53" s="296">
        <f t="shared" si="89"/>
        <v>-0.97481808127500702</v>
      </c>
      <c r="X53" s="296">
        <f t="shared" si="89"/>
        <v>-0.97241498046420372</v>
      </c>
      <c r="Y53" s="296">
        <f t="shared" si="89"/>
        <v>-0.96935008482999141</v>
      </c>
      <c r="Z53" s="296">
        <f t="shared" si="89"/>
        <v>-0.9670269511121915</v>
      </c>
      <c r="AA53" s="296">
        <f t="shared" si="89"/>
        <v>-0.96360718233424902</v>
      </c>
      <c r="AB53" s="296">
        <f t="shared" si="89"/>
        <v>-0.95922527947883418</v>
      </c>
      <c r="AC53" s="296">
        <f t="shared" si="89"/>
        <v>-0.95577499892724727</v>
      </c>
      <c r="AD53" s="296">
        <f t="shared" si="89"/>
        <v>-0.95072601940276702</v>
      </c>
      <c r="AE53" s="296">
        <f t="shared" si="89"/>
        <v>-0.94437378523537041</v>
      </c>
      <c r="AF53" s="296">
        <f t="shared" si="89"/>
        <v>-0.93922244629351059</v>
      </c>
      <c r="AG53" s="296">
        <f t="shared" si="89"/>
        <v>-0.93183056121562757</v>
      </c>
      <c r="AH53" s="296">
        <f t="shared" si="89"/>
        <v>-0.92279702710321243</v>
      </c>
      <c r="AI53" s="296">
        <f t="shared" si="89"/>
        <v>-0.91528326561161777</v>
      </c>
      <c r="AJ53" s="296">
        <f t="shared" si="89"/>
        <v>-0.90466729140116264</v>
      </c>
      <c r="AK53" s="296">
        <f t="shared" si="89"/>
        <v>-0.89211087786726373</v>
      </c>
      <c r="AL53" s="296">
        <f t="shared" ref="AL53:BN53" si="90">AL120*AL187</f>
        <v>-0.8813212375540459</v>
      </c>
      <c r="AM53" s="296">
        <f t="shared" si="90"/>
        <v>-0.86623347545721718</v>
      </c>
      <c r="AN53" s="296">
        <f t="shared" si="90"/>
        <v>-0.84906679881652747</v>
      </c>
      <c r="AO53" s="296">
        <f t="shared" si="90"/>
        <v>-0.83361209593586694</v>
      </c>
      <c r="AP53" s="296">
        <f t="shared" si="90"/>
        <v>-0.81221235760516519</v>
      </c>
      <c r="AQ53" s="296">
        <f t="shared" si="90"/>
        <v>-0.78905207403528843</v>
      </c>
      <c r="AR53" s="296">
        <f t="shared" si="90"/>
        <v>-0.76685385719142685</v>
      </c>
      <c r="AS53" s="296">
        <f t="shared" si="90"/>
        <v>-0.73658380738051188</v>
      </c>
      <c r="AT53" s="296">
        <f t="shared" si="90"/>
        <v>-0.70601710189987754</v>
      </c>
      <c r="AU53" s="296">
        <f t="shared" si="90"/>
        <v>-0.67453823145353342</v>
      </c>
      <c r="AV53" s="296">
        <f t="shared" si="90"/>
        <v>-0.63285816305614495</v>
      </c>
      <c r="AW53" s="296">
        <f t="shared" si="90"/>
        <v>-0.59506627269958756</v>
      </c>
      <c r="AX53" s="296">
        <f t="shared" si="90"/>
        <v>1.5402172546584265</v>
      </c>
      <c r="AY53" s="296">
        <f t="shared" si="90"/>
        <v>1.5892125260164733</v>
      </c>
      <c r="AZ53" s="296">
        <f t="shared" si="90"/>
        <v>1.6325502240444176</v>
      </c>
      <c r="BA53" s="296">
        <f t="shared" si="90"/>
        <v>1.6697346499350267</v>
      </c>
      <c r="BB53" s="296">
        <f t="shared" si="90"/>
        <v>1.6983946818514304</v>
      </c>
      <c r="BC53" s="296">
        <f t="shared" si="90"/>
        <v>1.7241727742045276</v>
      </c>
      <c r="BD53" s="296">
        <f t="shared" si="90"/>
        <v>1.7495498335965902</v>
      </c>
      <c r="BE53" s="296">
        <f t="shared" si="90"/>
        <v>1.7689244046205885</v>
      </c>
      <c r="BF53" s="296">
        <f t="shared" si="90"/>
        <v>1.7847646233211685</v>
      </c>
      <c r="BG53" s="296">
        <f t="shared" si="90"/>
        <v>1.8015836692924962</v>
      </c>
      <c r="BH53" s="296">
        <f t="shared" si="90"/>
        <v>1.8180098075182576</v>
      </c>
      <c r="BI53" s="296">
        <f t="shared" si="90"/>
        <v>1.8363386642385389</v>
      </c>
      <c r="BJ53" s="296">
        <f t="shared" si="90"/>
        <v>1.858143290304473</v>
      </c>
      <c r="BK53" s="296">
        <f t="shared" si="90"/>
        <v>1.8804768232843716</v>
      </c>
      <c r="BL53" s="296">
        <f t="shared" si="90"/>
        <v>1.9023227967650023</v>
      </c>
      <c r="BM53" s="296">
        <f t="shared" si="90"/>
        <v>1.9230609742599296</v>
      </c>
      <c r="BN53" s="484">
        <f t="shared" si="90"/>
        <v>1.9406645885536959</v>
      </c>
      <c r="BO53" s="220"/>
    </row>
    <row r="54" spans="2:67" ht="42" customHeight="1">
      <c r="B54" s="421"/>
      <c r="C54" s="420"/>
      <c r="D54" s="438">
        <v>-0.7</v>
      </c>
      <c r="E54" s="439">
        <f t="shared" si="68"/>
        <v>-0.98959295658264468</v>
      </c>
      <c r="F54" s="483">
        <f t="shared" ref="F54:AK54" si="91">F121*F188</f>
        <v>-0.99306427565625566</v>
      </c>
      <c r="G54" s="296">
        <f t="shared" si="91"/>
        <v>-0.99271161827622523</v>
      </c>
      <c r="H54" s="296">
        <f t="shared" si="91"/>
        <v>-0.9924261319737766</v>
      </c>
      <c r="I54" s="296">
        <f t="shared" si="91"/>
        <v>-0.99214523872483507</v>
      </c>
      <c r="J54" s="296">
        <f t="shared" si="91"/>
        <v>-0.99187087196663914</v>
      </c>
      <c r="K54" s="296">
        <f t="shared" si="91"/>
        <v>-0.99159877480566638</v>
      </c>
      <c r="L54" s="296">
        <f t="shared" si="91"/>
        <v>-0.99131661264307624</v>
      </c>
      <c r="M54" s="296">
        <f t="shared" si="91"/>
        <v>-0.99100223892586203</v>
      </c>
      <c r="N54" s="296">
        <f t="shared" si="91"/>
        <v>-0.99062178416774593</v>
      </c>
      <c r="O54" s="296">
        <f t="shared" si="91"/>
        <v>-0.990127023068749</v>
      </c>
      <c r="P54" s="296">
        <f t="shared" si="91"/>
        <v>-0.98945133092423476</v>
      </c>
      <c r="Q54" s="296">
        <f t="shared" si="91"/>
        <v>-0.9885035024347818</v>
      </c>
      <c r="R54" s="296">
        <f t="shared" si="91"/>
        <v>-0.98729056132498183</v>
      </c>
      <c r="S54" s="296">
        <f t="shared" si="91"/>
        <v>-0.9863582283037936</v>
      </c>
      <c r="T54" s="296">
        <f t="shared" si="91"/>
        <v>-0.98505164334915241</v>
      </c>
      <c r="U54" s="296">
        <f t="shared" si="91"/>
        <v>-0.98339858505328259</v>
      </c>
      <c r="V54" s="296">
        <f t="shared" si="91"/>
        <v>-0.98215469426365964</v>
      </c>
      <c r="W54" s="296">
        <f t="shared" si="91"/>
        <v>-0.9803896655710469</v>
      </c>
      <c r="X54" s="296">
        <f t="shared" si="91"/>
        <v>-0.97814224014946949</v>
      </c>
      <c r="Y54" s="296">
        <f t="shared" si="91"/>
        <v>-0.97644571370885902</v>
      </c>
      <c r="Z54" s="296">
        <f t="shared" si="91"/>
        <v>-0.97398427732047677</v>
      </c>
      <c r="AA54" s="296">
        <f t="shared" si="91"/>
        <v>-0.97082507778158189</v>
      </c>
      <c r="AB54" s="296">
        <f t="shared" si="91"/>
        <v>-0.96837711799949777</v>
      </c>
      <c r="AC54" s="296">
        <f t="shared" si="91"/>
        <v>-0.96480634760962947</v>
      </c>
      <c r="AD54" s="296">
        <f t="shared" si="91"/>
        <v>-0.96025696893959056</v>
      </c>
      <c r="AE54" s="296">
        <f t="shared" si="91"/>
        <v>-0.95663410120144354</v>
      </c>
      <c r="AF54" s="296">
        <f t="shared" si="91"/>
        <v>-0.95141251722125919</v>
      </c>
      <c r="AG54" s="296">
        <f t="shared" si="91"/>
        <v>-0.94489300699389001</v>
      </c>
      <c r="AH54" s="296">
        <f t="shared" si="91"/>
        <v>-0.93958186819299028</v>
      </c>
      <c r="AI54" s="296">
        <f t="shared" si="91"/>
        <v>-0.93203273268488807</v>
      </c>
      <c r="AJ54" s="296">
        <f t="shared" si="91"/>
        <v>-0.9228378158997107</v>
      </c>
      <c r="AK54" s="296">
        <f t="shared" si="91"/>
        <v>-0.91514661281534981</v>
      </c>
      <c r="AL54" s="296">
        <f t="shared" ref="AL54:BN54" si="92">AL121*AL188</f>
        <v>-0.90432029660206747</v>
      </c>
      <c r="AM54" s="296">
        <f t="shared" si="92"/>
        <v>-0.89149823407594275</v>
      </c>
      <c r="AN54" s="296">
        <f t="shared" si="92"/>
        <v>-0.8803536277556433</v>
      </c>
      <c r="AO54" s="296">
        <f t="shared" si="92"/>
        <v>-0.86478604930922154</v>
      </c>
      <c r="AP54" s="296">
        <f t="shared" si="92"/>
        <v>-0.8469616834270669</v>
      </c>
      <c r="AQ54" s="296">
        <f t="shared" si="92"/>
        <v>-0.830593127536569</v>
      </c>
      <c r="AR54" s="296">
        <f t="shared" si="92"/>
        <v>-0.80796807053883679</v>
      </c>
      <c r="AS54" s="296">
        <f t="shared" si="92"/>
        <v>-0.78317406576959925</v>
      </c>
      <c r="AT54" s="296">
        <f t="shared" si="92"/>
        <v>-0.75882355001508195</v>
      </c>
      <c r="AU54" s="296">
        <f t="shared" si="92"/>
        <v>-0.72593126288563681</v>
      </c>
      <c r="AV54" s="296">
        <f t="shared" si="92"/>
        <v>-0.69223730462801025</v>
      </c>
      <c r="AW54" s="296">
        <f t="shared" si="92"/>
        <v>-0.65729993744053394</v>
      </c>
      <c r="AX54" s="296">
        <f t="shared" si="92"/>
        <v>-0.61249543547454188</v>
      </c>
      <c r="AY54" s="296">
        <f t="shared" si="92"/>
        <v>1.5269769603878238</v>
      </c>
      <c r="AZ54" s="296">
        <f t="shared" si="92"/>
        <v>1.5661877396203756</v>
      </c>
      <c r="BA54" s="296">
        <f t="shared" si="92"/>
        <v>1.5939627569757182</v>
      </c>
      <c r="BB54" s="296">
        <f t="shared" si="92"/>
        <v>1.6202881431222753</v>
      </c>
      <c r="BC54" s="296">
        <f t="shared" si="92"/>
        <v>1.6477997056355276</v>
      </c>
      <c r="BD54" s="296">
        <f t="shared" si="92"/>
        <v>1.6710445697444358</v>
      </c>
      <c r="BE54" s="296">
        <f t="shared" si="92"/>
        <v>1.6913926050612362</v>
      </c>
      <c r="BF54" s="296">
        <f t="shared" si="92"/>
        <v>1.7112161418472418</v>
      </c>
      <c r="BG54" s="296">
        <f t="shared" si="92"/>
        <v>1.7298372027726909</v>
      </c>
      <c r="BH54" s="296">
        <f t="shared" si="92"/>
        <v>1.7518150797857874</v>
      </c>
      <c r="BI54" s="296">
        <f t="shared" si="92"/>
        <v>1.7803577316941788</v>
      </c>
      <c r="BJ54" s="296">
        <f t="shared" si="92"/>
        <v>1.8120296206593678</v>
      </c>
      <c r="BK54" s="296">
        <f t="shared" si="92"/>
        <v>1.8449551020160433</v>
      </c>
      <c r="BL54" s="296">
        <f t="shared" si="92"/>
        <v>1.8772881393645953</v>
      </c>
      <c r="BM54" s="296">
        <f t="shared" si="92"/>
        <v>1.9053858534829717</v>
      </c>
      <c r="BN54" s="484">
        <f t="shared" si="92"/>
        <v>1.9285694111968892</v>
      </c>
      <c r="BO54" s="220"/>
    </row>
    <row r="55" spans="2:67" ht="42" customHeight="1">
      <c r="B55" s="421"/>
      <c r="C55" s="420"/>
      <c r="D55" s="440">
        <v>-0.75</v>
      </c>
      <c r="E55" s="439">
        <f t="shared" si="68"/>
        <v>-0.99265875978500295</v>
      </c>
      <c r="F55" s="483">
        <f t="shared" ref="F55:AK55" si="93">F122*F189</f>
        <v>-0.9950963028845411</v>
      </c>
      <c r="G55" s="296">
        <f t="shared" si="93"/>
        <v>-0.99483505025898189</v>
      </c>
      <c r="H55" s="296">
        <f t="shared" si="93"/>
        <v>-0.9946398436073568</v>
      </c>
      <c r="I55" s="296">
        <f t="shared" si="93"/>
        <v>-0.99444330149085658</v>
      </c>
      <c r="J55" s="296">
        <f t="shared" si="93"/>
        <v>-0.9942431190133868</v>
      </c>
      <c r="K55" s="296">
        <f t="shared" si="93"/>
        <v>-0.99403198710873553</v>
      </c>
      <c r="L55" s="296">
        <f t="shared" si="93"/>
        <v>-0.99379611247577804</v>
      </c>
      <c r="M55" s="296">
        <f t="shared" si="93"/>
        <v>-0.99351356407253144</v>
      </c>
      <c r="N55" s="296">
        <f t="shared" si="93"/>
        <v>-0.99315214870240998</v>
      </c>
      <c r="O55" s="296">
        <f t="shared" si="93"/>
        <v>-0.99266638366514859</v>
      </c>
      <c r="P55" s="296">
        <f t="shared" si="93"/>
        <v>-0.99199301564437414</v>
      </c>
      <c r="Q55" s="296">
        <f t="shared" si="93"/>
        <v>-0.99113175034763656</v>
      </c>
      <c r="R55" s="296">
        <f t="shared" si="93"/>
        <v>-0.99046465822291252</v>
      </c>
      <c r="S55" s="296">
        <f t="shared" si="93"/>
        <v>-0.98952529626117203</v>
      </c>
      <c r="T55" s="296">
        <f t="shared" si="93"/>
        <v>-0.98832913302145531</v>
      </c>
      <c r="U55" s="296">
        <f t="shared" si="93"/>
        <v>-0.98741913772823175</v>
      </c>
      <c r="V55" s="296">
        <f t="shared" si="93"/>
        <v>-0.98613461081305154</v>
      </c>
      <c r="W55" s="296">
        <f t="shared" si="93"/>
        <v>-0.98449768831095164</v>
      </c>
      <c r="X55" s="296">
        <f t="shared" si="93"/>
        <v>-0.98325911247991349</v>
      </c>
      <c r="Y55" s="296">
        <f t="shared" si="93"/>
        <v>-0.98148239607179844</v>
      </c>
      <c r="Z55" s="296">
        <f t="shared" si="93"/>
        <v>-0.97920261188927105</v>
      </c>
      <c r="AA55" s="296">
        <f t="shared" si="93"/>
        <v>-0.97745255640884932</v>
      </c>
      <c r="AB55" s="296">
        <f t="shared" si="93"/>
        <v>-0.97491583375561131</v>
      </c>
      <c r="AC55" s="296">
        <f t="shared" si="93"/>
        <v>-0.97166282084714395</v>
      </c>
      <c r="AD55" s="296">
        <f t="shared" si="93"/>
        <v>-0.96910827822423296</v>
      </c>
      <c r="AE55" s="296">
        <f t="shared" si="93"/>
        <v>-0.96542161540524496</v>
      </c>
      <c r="AF55" s="296">
        <f t="shared" si="93"/>
        <v>-0.96075160225653411</v>
      </c>
      <c r="AG55" s="296">
        <f t="shared" si="93"/>
        <v>-0.95700673182362261</v>
      </c>
      <c r="AH55" s="296">
        <f t="shared" si="93"/>
        <v>-0.95166036655283093</v>
      </c>
      <c r="AI55" s="296">
        <f t="shared" si="93"/>
        <v>-0.94501025946921413</v>
      </c>
      <c r="AJ55" s="296">
        <f t="shared" si="93"/>
        <v>-0.93955559088861085</v>
      </c>
      <c r="AK55" s="296">
        <f t="shared" si="93"/>
        <v>-0.93183774184965418</v>
      </c>
      <c r="AL55" s="296">
        <f t="shared" ref="AL55:BN55" si="94">AL122*AL189</f>
        <v>-0.9224317149741339</v>
      </c>
      <c r="AM55" s="296">
        <f t="shared" si="94"/>
        <v>-0.91446004908699008</v>
      </c>
      <c r="AN55" s="296">
        <f t="shared" si="94"/>
        <v>-0.90325108939848486</v>
      </c>
      <c r="AO55" s="296">
        <f t="shared" si="94"/>
        <v>-0.88989616493552126</v>
      </c>
      <c r="AP55" s="296">
        <f t="shared" si="94"/>
        <v>-0.87799423927403841</v>
      </c>
      <c r="AQ55" s="296">
        <f t="shared" si="94"/>
        <v>-0.86136944585140496</v>
      </c>
      <c r="AR55" s="296">
        <f t="shared" si="94"/>
        <v>-0.84207237335435325</v>
      </c>
      <c r="AS55" s="296">
        <f t="shared" si="94"/>
        <v>-0.82364734068709899</v>
      </c>
      <c r="AT55" s="296">
        <f t="shared" si="94"/>
        <v>-0.79827880593332701</v>
      </c>
      <c r="AU55" s="296">
        <f t="shared" si="94"/>
        <v>-0.76988026901032736</v>
      </c>
      <c r="AV55" s="296">
        <f t="shared" si="94"/>
        <v>-0.74091113078158199</v>
      </c>
      <c r="AW55" s="296">
        <f t="shared" si="94"/>
        <v>-0.70267354403543403</v>
      </c>
      <c r="AX55" s="296">
        <f t="shared" si="94"/>
        <v>-0.66312786599194773</v>
      </c>
      <c r="AY55" s="296">
        <f t="shared" si="94"/>
        <v>-0.62263053619459774</v>
      </c>
      <c r="AZ55" s="296">
        <f t="shared" si="94"/>
        <v>1.4817052893479767</v>
      </c>
      <c r="BA55" s="296">
        <f t="shared" si="94"/>
        <v>1.5021355640455996</v>
      </c>
      <c r="BB55" s="296">
        <f t="shared" si="94"/>
        <v>1.5221907443363605</v>
      </c>
      <c r="BC55" s="296">
        <f t="shared" si="94"/>
        <v>1.5415934526699471</v>
      </c>
      <c r="BD55" s="296">
        <f t="shared" si="94"/>
        <v>1.5639871719370835</v>
      </c>
      <c r="BE55" s="296">
        <f t="shared" si="94"/>
        <v>1.587845725351956</v>
      </c>
      <c r="BF55" s="296">
        <f t="shared" si="94"/>
        <v>1.6075949059558541</v>
      </c>
      <c r="BG55" s="296">
        <f t="shared" si="94"/>
        <v>1.6310285949843031</v>
      </c>
      <c r="BH55" s="296">
        <f t="shared" si="94"/>
        <v>1.6650645754257896</v>
      </c>
      <c r="BI55" s="296">
        <f t="shared" si="94"/>
        <v>1.7073942522481171</v>
      </c>
      <c r="BJ55" s="296">
        <f t="shared" si="94"/>
        <v>1.7554572967198652</v>
      </c>
      <c r="BK55" s="296">
        <f t="shared" si="94"/>
        <v>1.805089461034816</v>
      </c>
      <c r="BL55" s="296">
        <f t="shared" si="94"/>
        <v>1.8495931285814251</v>
      </c>
      <c r="BM55" s="296">
        <f t="shared" si="94"/>
        <v>1.8868263236275273</v>
      </c>
      <c r="BN55" s="484">
        <f t="shared" si="94"/>
        <v>1.9170218957375267</v>
      </c>
      <c r="BO55" s="220"/>
    </row>
    <row r="56" spans="2:67" ht="42" customHeight="1">
      <c r="B56" s="421"/>
      <c r="C56" s="420"/>
      <c r="D56" s="438">
        <v>-0.8</v>
      </c>
      <c r="E56" s="439">
        <f t="shared" si="68"/>
        <v>-0.994822974269296</v>
      </c>
      <c r="F56" s="483">
        <f t="shared" ref="F56:AK56" si="95">F123*F190</f>
        <v>-0.99654109186180428</v>
      </c>
      <c r="G56" s="296">
        <f t="shared" si="95"/>
        <v>-0.99633903488617215</v>
      </c>
      <c r="H56" s="296">
        <f t="shared" si="95"/>
        <v>-0.99620106749132165</v>
      </c>
      <c r="I56" s="296">
        <f t="shared" si="95"/>
        <v>-0.99605702088846737</v>
      </c>
      <c r="J56" s="296">
        <f t="shared" si="95"/>
        <v>-0.99590229045566026</v>
      </c>
      <c r="K56" s="296">
        <f t="shared" si="95"/>
        <v>-0.99572804400316361</v>
      </c>
      <c r="L56" s="296">
        <f t="shared" si="95"/>
        <v>-0.99551990451946193</v>
      </c>
      <c r="M56" s="296">
        <f t="shared" si="95"/>
        <v>-0.99525628886950679</v>
      </c>
      <c r="N56" s="296">
        <f t="shared" si="95"/>
        <v>-0.99490613587682331</v>
      </c>
      <c r="O56" s="296">
        <f t="shared" si="95"/>
        <v>-0.99442565389930682</v>
      </c>
      <c r="P56" s="296">
        <f t="shared" si="95"/>
        <v>-0.99381436489262387</v>
      </c>
      <c r="Q56" s="296">
        <f t="shared" si="95"/>
        <v>-0.99334205055143043</v>
      </c>
      <c r="R56" s="296">
        <f t="shared" si="95"/>
        <v>-0.99267373844200857</v>
      </c>
      <c r="S56" s="296">
        <f t="shared" si="95"/>
        <v>-0.99181750384559275</v>
      </c>
      <c r="T56" s="296">
        <f t="shared" si="95"/>
        <v>-0.99116074742173588</v>
      </c>
      <c r="U56" s="296">
        <f t="shared" si="95"/>
        <v>-0.9902347783867137</v>
      </c>
      <c r="V56" s="296">
        <f t="shared" si="95"/>
        <v>-0.98905208587025228</v>
      </c>
      <c r="W56" s="296">
        <f t="shared" si="95"/>
        <v>-0.98815275006389824</v>
      </c>
      <c r="X56" s="296">
        <f t="shared" si="95"/>
        <v>-0.98687219206832377</v>
      </c>
      <c r="Y56" s="296">
        <f t="shared" si="95"/>
        <v>-0.98522939974776769</v>
      </c>
      <c r="Z56" s="296">
        <f t="shared" si="95"/>
        <v>-0.98397316203465313</v>
      </c>
      <c r="AA56" s="296">
        <f t="shared" si="95"/>
        <v>-0.98216483068019367</v>
      </c>
      <c r="AB56" s="296">
        <f t="shared" si="95"/>
        <v>-0.97983934110401161</v>
      </c>
      <c r="AC56" s="296">
        <f t="shared" si="95"/>
        <v>-0.97803120034991975</v>
      </c>
      <c r="AD56" s="296">
        <f t="shared" si="95"/>
        <v>-0.9754251301414294</v>
      </c>
      <c r="AE56" s="296">
        <f t="shared" si="95"/>
        <v>-0.97209392123058858</v>
      </c>
      <c r="AF56" s="296">
        <f t="shared" si="95"/>
        <v>-0.9694547972595805</v>
      </c>
      <c r="AG56" s="296">
        <f t="shared" si="95"/>
        <v>-0.96567703902619217</v>
      </c>
      <c r="AH56" s="296">
        <f t="shared" si="95"/>
        <v>-0.96090830647668546</v>
      </c>
      <c r="AI56" s="296">
        <f t="shared" si="95"/>
        <v>-0.95705328104176735</v>
      </c>
      <c r="AJ56" s="296">
        <f t="shared" si="95"/>
        <v>-0.95157730399715745</v>
      </c>
      <c r="AK56" s="296">
        <f t="shared" si="95"/>
        <v>-0.94476608386798155</v>
      </c>
      <c r="AL56" s="296">
        <f t="shared" ref="AL56:BN56" si="96">AL123*AL190</f>
        <v>-0.93909934226197045</v>
      </c>
      <c r="AM56" s="296">
        <f t="shared" si="96"/>
        <v>-0.9310922932356388</v>
      </c>
      <c r="AN56" s="296">
        <f t="shared" si="96"/>
        <v>-0.92128147161970064</v>
      </c>
      <c r="AO56" s="296">
        <f t="shared" si="96"/>
        <v>-0.91272926947798028</v>
      </c>
      <c r="AP56" s="296">
        <f t="shared" si="96"/>
        <v>-0.90069245862832048</v>
      </c>
      <c r="AQ56" s="296">
        <f t="shared" si="96"/>
        <v>-0.88615490923098161</v>
      </c>
      <c r="AR56" s="296">
        <f t="shared" si="96"/>
        <v>-0.87254934550057095</v>
      </c>
      <c r="AS56" s="296">
        <f t="shared" si="96"/>
        <v>-0.8535349594388677</v>
      </c>
      <c r="AT56" s="296">
        <f t="shared" si="96"/>
        <v>-0.83091396400757078</v>
      </c>
      <c r="AU56" s="296">
        <f t="shared" si="96"/>
        <v>-0.807884493086787</v>
      </c>
      <c r="AV56" s="296">
        <f t="shared" si="96"/>
        <v>-0.77648154690489535</v>
      </c>
      <c r="AW56" s="296">
        <f t="shared" si="96"/>
        <v>-0.74040716957679165</v>
      </c>
      <c r="AX56" s="296">
        <f t="shared" si="96"/>
        <v>-0.70214584409969338</v>
      </c>
      <c r="AY56" s="296">
        <f t="shared" si="96"/>
        <v>-0.6542648583874644</v>
      </c>
      <c r="AZ56" s="296">
        <f t="shared" si="96"/>
        <v>-0.60610493454706094</v>
      </c>
      <c r="BA56" s="296">
        <f t="shared" si="96"/>
        <v>1.3948152076998177</v>
      </c>
      <c r="BB56" s="296">
        <f t="shared" si="96"/>
        <v>1.3931045480160229</v>
      </c>
      <c r="BC56" s="296">
        <f t="shared" si="96"/>
        <v>1.4022131386517414</v>
      </c>
      <c r="BD56" s="296">
        <f t="shared" si="96"/>
        <v>1.4233452481592179</v>
      </c>
      <c r="BE56" s="296">
        <f t="shared" si="96"/>
        <v>1.444832796698849</v>
      </c>
      <c r="BF56" s="296">
        <f t="shared" si="96"/>
        <v>1.4666493723167675</v>
      </c>
      <c r="BG56" s="296">
        <f t="shared" si="96"/>
        <v>1.5013656280332861</v>
      </c>
      <c r="BH56" s="296">
        <f t="shared" si="96"/>
        <v>1.5524279303698065</v>
      </c>
      <c r="BI56" s="296">
        <f t="shared" si="96"/>
        <v>1.6188949041434162</v>
      </c>
      <c r="BJ56" s="296">
        <f t="shared" si="96"/>
        <v>1.6930690695795103</v>
      </c>
      <c r="BK56" s="296">
        <f t="shared" si="96"/>
        <v>1.7625497237262899</v>
      </c>
      <c r="BL56" s="296">
        <f t="shared" si="96"/>
        <v>1.8217830120590359</v>
      </c>
      <c r="BM56" s="296">
        <f t="shared" si="96"/>
        <v>1.8698860430644304</v>
      </c>
      <c r="BN56" s="484">
        <f t="shared" si="96"/>
        <v>1.9061329200645754</v>
      </c>
      <c r="BO56" s="220"/>
    </row>
    <row r="57" spans="2:67" ht="42" customHeight="1">
      <c r="B57" s="421"/>
      <c r="C57" s="420"/>
      <c r="D57" s="440">
        <v>-0.85</v>
      </c>
      <c r="E57" s="439">
        <f t="shared" si="68"/>
        <v>-0.99634995151724581</v>
      </c>
      <c r="F57" s="483">
        <f t="shared" ref="F57:AK57" si="97">F124*F191</f>
        <v>-0.9975648851972847</v>
      </c>
      <c r="G57" s="296">
        <f t="shared" si="97"/>
        <v>-0.99740086526614247</v>
      </c>
      <c r="H57" s="296">
        <f t="shared" si="97"/>
        <v>-0.99729901296628742</v>
      </c>
      <c r="I57" s="296">
        <f t="shared" si="97"/>
        <v>-0.99718756875243864</v>
      </c>
      <c r="J57" s="296">
        <f t="shared" si="97"/>
        <v>-0.99706069675233366</v>
      </c>
      <c r="K57" s="296">
        <f t="shared" si="97"/>
        <v>-0.99690882091045141</v>
      </c>
      <c r="L57" s="296">
        <f t="shared" si="97"/>
        <v>-0.99671736684486234</v>
      </c>
      <c r="M57" s="296">
        <f t="shared" si="97"/>
        <v>-0.9964650721140027</v>
      </c>
      <c r="N57" s="296">
        <f t="shared" si="97"/>
        <v>-0.99612161975949898</v>
      </c>
      <c r="O57" s="296">
        <f t="shared" si="97"/>
        <v>-0.9956866947108437</v>
      </c>
      <c r="P57" s="296">
        <f t="shared" si="97"/>
        <v>-0.99535206788150377</v>
      </c>
      <c r="Q57" s="296">
        <f t="shared" si="97"/>
        <v>-0.99487961682287795</v>
      </c>
      <c r="R57" s="296">
        <f t="shared" si="97"/>
        <v>-0.99427133223572728</v>
      </c>
      <c r="S57" s="296">
        <f t="shared" si="97"/>
        <v>-0.99380215278105555</v>
      </c>
      <c r="T57" s="296">
        <f t="shared" si="97"/>
        <v>-0.99314000362502819</v>
      </c>
      <c r="U57" s="296">
        <f t="shared" si="97"/>
        <v>-0.99229183341267502</v>
      </c>
      <c r="V57" s="296">
        <f t="shared" si="97"/>
        <v>-0.9916434768701764</v>
      </c>
      <c r="W57" s="296">
        <f t="shared" si="97"/>
        <v>-0.99072408369722997</v>
      </c>
      <c r="X57" s="296">
        <f t="shared" si="97"/>
        <v>-0.98954411854976321</v>
      </c>
      <c r="Y57" s="296">
        <f t="shared" si="97"/>
        <v>-0.98864197502856055</v>
      </c>
      <c r="Z57" s="296">
        <f t="shared" si="97"/>
        <v>-0.98735107265171806</v>
      </c>
      <c r="AA57" s="296">
        <f t="shared" si="97"/>
        <v>-0.98568923732994085</v>
      </c>
      <c r="AB57" s="296">
        <f t="shared" si="97"/>
        <v>-0.98440505545402635</v>
      </c>
      <c r="AC57" s="296">
        <f t="shared" si="97"/>
        <v>-0.9825595298252171</v>
      </c>
      <c r="AD57" s="296">
        <f t="shared" si="97"/>
        <v>-0.98018819747513719</v>
      </c>
      <c r="AE57" s="296">
        <f t="shared" si="97"/>
        <v>-0.97832659740090877</v>
      </c>
      <c r="AF57" s="296">
        <f t="shared" si="97"/>
        <v>-0.97565930461958594</v>
      </c>
      <c r="AG57" s="296">
        <f t="shared" si="97"/>
        <v>-0.97225856139839339</v>
      </c>
      <c r="AH57" s="296">
        <f t="shared" si="97"/>
        <v>-0.96953951296081242</v>
      </c>
      <c r="AI57" s="296">
        <f t="shared" si="97"/>
        <v>-0.9656664297527523</v>
      </c>
      <c r="AJ57" s="296">
        <f t="shared" si="97"/>
        <v>-0.96077901465248028</v>
      </c>
      <c r="AK57" s="296">
        <f t="shared" si="97"/>
        <v>-0.95676873570021714</v>
      </c>
      <c r="AL57" s="296">
        <f t="shared" ref="AL57:BN57" si="98">AL124*AL191</f>
        <v>-0.95108185428393166</v>
      </c>
      <c r="AM57" s="296">
        <f t="shared" si="98"/>
        <v>-0.94397568904927798</v>
      </c>
      <c r="AN57" s="296">
        <f t="shared" si="98"/>
        <v>-0.93788549185568559</v>
      </c>
      <c r="AO57" s="296">
        <f t="shared" si="98"/>
        <v>-0.92926878404637225</v>
      </c>
      <c r="AP57" s="296">
        <f t="shared" si="98"/>
        <v>-0.91857573660746872</v>
      </c>
      <c r="AQ57" s="296">
        <f t="shared" si="98"/>
        <v>-0.90873335190051618</v>
      </c>
      <c r="AR57" s="296">
        <f t="shared" si="98"/>
        <v>-0.8948384083705454</v>
      </c>
      <c r="AS57" s="296">
        <f t="shared" si="98"/>
        <v>-0.87763493944388604</v>
      </c>
      <c r="AT57" s="296">
        <f t="shared" si="98"/>
        <v>-0.86018906340864243</v>
      </c>
      <c r="AU57" s="296">
        <f t="shared" si="98"/>
        <v>-0.83581364955405169</v>
      </c>
      <c r="AV57" s="296">
        <f t="shared" si="98"/>
        <v>-0.80581600090830974</v>
      </c>
      <c r="AW57" s="296">
        <f t="shared" si="98"/>
        <v>-0.77277256442886832</v>
      </c>
      <c r="AX57" s="296">
        <f t="shared" si="98"/>
        <v>-0.72873210666426991</v>
      </c>
      <c r="AY57" s="296">
        <f t="shared" si="98"/>
        <v>-0.67764528677559932</v>
      </c>
      <c r="AZ57" s="296">
        <f t="shared" si="98"/>
        <v>-0.62340820489694915</v>
      </c>
      <c r="BA57" s="296">
        <f t="shared" si="98"/>
        <v>-0.56322612890743973</v>
      </c>
      <c r="BB57" s="296">
        <f t="shared" si="98"/>
        <v>1.2397115302443686</v>
      </c>
      <c r="BC57" s="296">
        <f t="shared" si="98"/>
        <v>1.2270005715547039</v>
      </c>
      <c r="BD57" s="296">
        <f t="shared" si="98"/>
        <v>1.2354213548351702</v>
      </c>
      <c r="BE57" s="296">
        <f t="shared" si="98"/>
        <v>1.2556279323028865</v>
      </c>
      <c r="BF57" s="296">
        <f t="shared" si="98"/>
        <v>1.283376743226958</v>
      </c>
      <c r="BG57" s="296">
        <f t="shared" si="98"/>
        <v>1.3342539557668327</v>
      </c>
      <c r="BH57" s="296">
        <f t="shared" si="98"/>
        <v>1.4178808262334697</v>
      </c>
      <c r="BI57" s="296">
        <f t="shared" si="98"/>
        <v>1.5239457741163165</v>
      </c>
      <c r="BJ57" s="296">
        <f t="shared" si="98"/>
        <v>1.6298404817584626</v>
      </c>
      <c r="BK57" s="296">
        <f t="shared" si="98"/>
        <v>1.7224749929971783</v>
      </c>
      <c r="BL57" s="296">
        <f t="shared" si="98"/>
        <v>1.7980235095222228</v>
      </c>
      <c r="BM57" s="296">
        <f t="shared" si="98"/>
        <v>1.855009834263919</v>
      </c>
      <c r="BN57" s="484">
        <f t="shared" si="98"/>
        <v>1.8967196963540371</v>
      </c>
      <c r="BO57" s="220"/>
    </row>
    <row r="58" spans="2:67" ht="42" customHeight="1">
      <c r="B58" s="421"/>
      <c r="C58" s="420"/>
      <c r="D58" s="438">
        <v>-0.9</v>
      </c>
      <c r="E58" s="439">
        <f t="shared" si="68"/>
        <v>-0.9974269298007914</v>
      </c>
      <c r="F58" s="483">
        <f t="shared" ref="F58:AK58" si="99">F125*F192</f>
        <v>-0.99828833089699465</v>
      </c>
      <c r="G58" s="296">
        <f t="shared" si="99"/>
        <v>-0.9981486142712187</v>
      </c>
      <c r="H58" s="296">
        <f t="shared" si="99"/>
        <v>-0.99806947728802642</v>
      </c>
      <c r="I58" s="296">
        <f t="shared" si="99"/>
        <v>-0.99797826370170628</v>
      </c>
      <c r="J58" s="296">
        <f t="shared" si="99"/>
        <v>-0.99786848632552716</v>
      </c>
      <c r="K58" s="296">
        <f t="shared" si="99"/>
        <v>-0.99773021592050903</v>
      </c>
      <c r="L58" s="296">
        <f t="shared" si="99"/>
        <v>-0.99754884050037895</v>
      </c>
      <c r="M58" s="296">
        <f t="shared" si="99"/>
        <v>-0.9973033485772772</v>
      </c>
      <c r="N58" s="296">
        <f t="shared" si="99"/>
        <v>-0.99699361862641744</v>
      </c>
      <c r="O58" s="296">
        <f t="shared" si="99"/>
        <v>-0.99675570444653561</v>
      </c>
      <c r="P58" s="296">
        <f t="shared" si="99"/>
        <v>-0.99642160738238927</v>
      </c>
      <c r="Q58" s="296">
        <f t="shared" si="99"/>
        <v>-0.99599150816065996</v>
      </c>
      <c r="R58" s="296">
        <f t="shared" si="99"/>
        <v>-0.99565873455123166</v>
      </c>
      <c r="S58" s="296">
        <f t="shared" si="99"/>
        <v>-0.99518813049808674</v>
      </c>
      <c r="T58" s="296">
        <f t="shared" si="99"/>
        <v>-0.99458353159349322</v>
      </c>
      <c r="U58" s="296">
        <f t="shared" si="99"/>
        <v>-0.99411929167108759</v>
      </c>
      <c r="V58" s="296">
        <f t="shared" si="99"/>
        <v>-0.99346218815407838</v>
      </c>
      <c r="W58" s="296">
        <f t="shared" si="99"/>
        <v>-0.99261801399974248</v>
      </c>
      <c r="X58" s="296">
        <f t="shared" si="99"/>
        <v>-0.99197150128889244</v>
      </c>
      <c r="Y58" s="296">
        <f t="shared" si="99"/>
        <v>-0.99105041904995061</v>
      </c>
      <c r="Z58" s="296">
        <f t="shared" si="99"/>
        <v>-0.98986411762916671</v>
      </c>
      <c r="AA58" s="296">
        <f t="shared" si="99"/>
        <v>-0.98895025529468961</v>
      </c>
      <c r="AB58" s="296">
        <f t="shared" si="99"/>
        <v>-0.98764140711270632</v>
      </c>
      <c r="AC58" s="296">
        <f t="shared" si="99"/>
        <v>-0.98595506208766148</v>
      </c>
      <c r="AD58" s="296">
        <f t="shared" si="99"/>
        <v>-0.98463981827277403</v>
      </c>
      <c r="AE58" s="296">
        <f t="shared" si="99"/>
        <v>-0.98275618620179017</v>
      </c>
      <c r="AF58" s="296">
        <f t="shared" si="99"/>
        <v>-0.98033909721635137</v>
      </c>
      <c r="AG58" s="296">
        <f t="shared" si="99"/>
        <v>-0.97842270778338203</v>
      </c>
      <c r="AH58" s="296">
        <f t="shared" si="99"/>
        <v>-0.97568838525057633</v>
      </c>
      <c r="AI58" s="296">
        <f t="shared" si="99"/>
        <v>-0.97220318605252209</v>
      </c>
      <c r="AJ58" s="296">
        <f t="shared" si="99"/>
        <v>-0.96937355236684264</v>
      </c>
      <c r="AK58" s="296">
        <f t="shared" si="99"/>
        <v>-0.96535055806953263</v>
      </c>
      <c r="AL58" s="296">
        <f t="shared" ref="AL58:BN58" si="100">AL125*AL192</f>
        <v>-0.96025401323337456</v>
      </c>
      <c r="AM58" s="296">
        <f t="shared" si="100"/>
        <v>-0.95594424743863027</v>
      </c>
      <c r="AN58" s="296">
        <f t="shared" si="100"/>
        <v>-0.9498249127418209</v>
      </c>
      <c r="AO58" s="296">
        <f t="shared" si="100"/>
        <v>-0.94208953724181499</v>
      </c>
      <c r="AP58" s="296">
        <f t="shared" si="100"/>
        <v>-0.93507364303404339</v>
      </c>
      <c r="AQ58" s="296">
        <f t="shared" si="100"/>
        <v>-0.92510624583411116</v>
      </c>
      <c r="AR58" s="296">
        <f t="shared" si="100"/>
        <v>-0.91244479622360275</v>
      </c>
      <c r="AS58" s="296">
        <f t="shared" si="100"/>
        <v>-0.89971548755050179</v>
      </c>
      <c r="AT58" s="296">
        <f t="shared" si="100"/>
        <v>-0.88166530997622394</v>
      </c>
      <c r="AU58" s="296">
        <f t="shared" si="100"/>
        <v>-0.85852377284550585</v>
      </c>
      <c r="AV58" s="296">
        <f t="shared" si="100"/>
        <v>-0.83259403623967065</v>
      </c>
      <c r="AW58" s="296">
        <f t="shared" si="100"/>
        <v>-0.79655202329783981</v>
      </c>
      <c r="AX58" s="296">
        <f t="shared" si="100"/>
        <v>-0.75090902241675561</v>
      </c>
      <c r="AY58" s="296">
        <f t="shared" si="100"/>
        <v>-0.69753547597146015</v>
      </c>
      <c r="AZ58" s="296">
        <f t="shared" si="100"/>
        <v>-0.62986948787220443</v>
      </c>
      <c r="BA58" s="296">
        <f t="shared" si="100"/>
        <v>-0.55502878472126771</v>
      </c>
      <c r="BB58" s="296">
        <f t="shared" si="100"/>
        <v>-0.48422456729565561</v>
      </c>
      <c r="BC58" s="296">
        <f t="shared" si="100"/>
        <v>1.0118700499056128</v>
      </c>
      <c r="BD58" s="296">
        <f t="shared" si="100"/>
        <v>0.99830005174955638</v>
      </c>
      <c r="BE58" s="296">
        <f t="shared" si="100"/>
        <v>1.0165305916077287</v>
      </c>
      <c r="BF58" s="296">
        <f t="shared" si="100"/>
        <v>1.0505780744922439</v>
      </c>
      <c r="BG58" s="296">
        <f t="shared" si="100"/>
        <v>1.1381829764594344</v>
      </c>
      <c r="BH58" s="296">
        <f t="shared" si="100"/>
        <v>1.2793630209722449</v>
      </c>
      <c r="BI58" s="296">
        <f t="shared" si="100"/>
        <v>1.4349137939600614</v>
      </c>
      <c r="BJ58" s="296">
        <f t="shared" si="100"/>
        <v>1.5757632516311069</v>
      </c>
      <c r="BK58" s="296">
        <f t="shared" si="100"/>
        <v>1.691528227992859</v>
      </c>
      <c r="BL58" s="296">
        <f t="shared" si="100"/>
        <v>1.7791618648643039</v>
      </c>
      <c r="BM58" s="296">
        <f t="shared" si="100"/>
        <v>1.8432720818688864</v>
      </c>
      <c r="BN58" s="484">
        <f t="shared" si="100"/>
        <v>1.8900777436024561</v>
      </c>
      <c r="BO58" s="220"/>
    </row>
    <row r="59" spans="2:67" ht="42" customHeight="1">
      <c r="B59" s="421"/>
      <c r="C59" s="420"/>
      <c r="D59" s="440">
        <v>-0.95</v>
      </c>
      <c r="E59" s="439">
        <f t="shared" si="68"/>
        <v>-0.99818632869889168</v>
      </c>
      <c r="F59" s="483">
        <f t="shared" ref="F59:AK59" si="101">F126*F193</f>
        <v>-0.99879836892597185</v>
      </c>
      <c r="G59" s="296">
        <f t="shared" si="101"/>
        <v>-0.99867411842233378</v>
      </c>
      <c r="H59" s="296">
        <f t="shared" si="101"/>
        <v>-0.99860924175771681</v>
      </c>
      <c r="I59" s="296">
        <f t="shared" si="101"/>
        <v>-0.99853058202452172</v>
      </c>
      <c r="J59" s="296">
        <f t="shared" si="101"/>
        <v>-0.9984313116571919</v>
      </c>
      <c r="K59" s="296">
        <f t="shared" si="101"/>
        <v>-0.99830134051255992</v>
      </c>
      <c r="L59" s="296">
        <f t="shared" si="101"/>
        <v>-0.99812607727658875</v>
      </c>
      <c r="M59" s="296">
        <f t="shared" si="101"/>
        <v>-0.99790553668551429</v>
      </c>
      <c r="N59" s="296">
        <f t="shared" si="101"/>
        <v>-0.99773610169385141</v>
      </c>
      <c r="O59" s="296">
        <f t="shared" si="101"/>
        <v>-0.99749934207378976</v>
      </c>
      <c r="P59" s="296">
        <f t="shared" si="101"/>
        <v>-0.99719527707602784</v>
      </c>
      <c r="Q59" s="296">
        <f t="shared" si="101"/>
        <v>-0.99696030280275816</v>
      </c>
      <c r="R59" s="296">
        <f t="shared" si="101"/>
        <v>-0.99662729709380704</v>
      </c>
      <c r="S59" s="296">
        <f t="shared" si="101"/>
        <v>-0.99619828313036263</v>
      </c>
      <c r="T59" s="296">
        <f t="shared" si="101"/>
        <v>-0.99586774666902889</v>
      </c>
      <c r="U59" s="296">
        <f t="shared" si="101"/>
        <v>-0.99540007613261483</v>
      </c>
      <c r="V59" s="296">
        <f t="shared" si="101"/>
        <v>-0.99479847531352206</v>
      </c>
      <c r="W59" s="296">
        <f t="shared" si="101"/>
        <v>-0.99433665292526907</v>
      </c>
      <c r="X59" s="296">
        <f t="shared" si="101"/>
        <v>-0.99368055202829053</v>
      </c>
      <c r="Y59" s="296">
        <f t="shared" si="101"/>
        <v>-0.99283518016429806</v>
      </c>
      <c r="Z59" s="296">
        <f t="shared" si="101"/>
        <v>-0.99218458826482503</v>
      </c>
      <c r="AA59" s="296">
        <f t="shared" si="101"/>
        <v>-0.99125574253796722</v>
      </c>
      <c r="AB59" s="296">
        <f t="shared" si="101"/>
        <v>-0.9900573885274242</v>
      </c>
      <c r="AC59" s="296">
        <f t="shared" si="101"/>
        <v>-0.9891267460269294</v>
      </c>
      <c r="AD59" s="296">
        <f t="shared" si="101"/>
        <v>-0.98779570095499125</v>
      </c>
      <c r="AE59" s="296">
        <f t="shared" si="101"/>
        <v>-0.98608100805937926</v>
      </c>
      <c r="AF59" s="296">
        <f t="shared" si="101"/>
        <v>-0.98473013302507018</v>
      </c>
      <c r="AG59" s="296">
        <f t="shared" si="101"/>
        <v>-0.98280137759202857</v>
      </c>
      <c r="AH59" s="296">
        <f t="shared" si="101"/>
        <v>-0.98032620355556832</v>
      </c>
      <c r="AI59" s="296">
        <f t="shared" si="101"/>
        <v>-0.97833303957593498</v>
      </c>
      <c r="AJ59" s="296">
        <f t="shared" si="101"/>
        <v>-0.97549434956897418</v>
      </c>
      <c r="AK59" s="296">
        <f t="shared" si="101"/>
        <v>-0.97186365038630784</v>
      </c>
      <c r="AL59" s="296">
        <f t="shared" ref="AL59:BN59" si="102">AL126*AL193</f>
        <v>-0.96882623647201604</v>
      </c>
      <c r="AM59" s="296">
        <f t="shared" si="102"/>
        <v>-0.96450320784139143</v>
      </c>
      <c r="AN59" s="296">
        <f t="shared" si="102"/>
        <v>-0.95896946057533894</v>
      </c>
      <c r="AO59" s="296">
        <f t="shared" si="102"/>
        <v>-0.9540156258504302</v>
      </c>
      <c r="AP59" s="296">
        <f t="shared" si="102"/>
        <v>-0.9469509985821507</v>
      </c>
      <c r="AQ59" s="296">
        <f t="shared" si="102"/>
        <v>-0.93782779506606673</v>
      </c>
      <c r="AR59" s="296">
        <f t="shared" si="102"/>
        <v>-0.92876138797038799</v>
      </c>
      <c r="AS59" s="296">
        <f t="shared" si="102"/>
        <v>-0.91580008860666862</v>
      </c>
      <c r="AT59" s="296">
        <f t="shared" si="102"/>
        <v>-0.8987850050384969</v>
      </c>
      <c r="AU59" s="296">
        <f t="shared" si="102"/>
        <v>-0.87970325551859185</v>
      </c>
      <c r="AV59" s="296">
        <f t="shared" si="102"/>
        <v>-0.85259342185653364</v>
      </c>
      <c r="AW59" s="296">
        <f t="shared" si="102"/>
        <v>-0.81669429323350073</v>
      </c>
      <c r="AX59" s="296">
        <f t="shared" si="102"/>
        <v>-0.77294461120755553</v>
      </c>
      <c r="AY59" s="296">
        <f t="shared" si="102"/>
        <v>-0.71326098282695849</v>
      </c>
      <c r="AZ59" s="296">
        <f t="shared" si="102"/>
        <v>-0.63765651630412556</v>
      </c>
      <c r="BA59" s="296">
        <f t="shared" si="102"/>
        <v>-0.54886629692072852</v>
      </c>
      <c r="BB59" s="296">
        <f t="shared" si="102"/>
        <v>-0.44777866779714509</v>
      </c>
      <c r="BC59" s="296">
        <f t="shared" si="102"/>
        <v>-0.35714390029527099</v>
      </c>
      <c r="BD59" s="296">
        <f t="shared" si="102"/>
        <v>0.7162554852585753</v>
      </c>
      <c r="BE59" s="296">
        <f t="shared" si="102"/>
        <v>0.72336459577881995</v>
      </c>
      <c r="BF59" s="296">
        <f t="shared" si="102"/>
        <v>0.78138260968783579</v>
      </c>
      <c r="BG59" s="296">
        <f t="shared" si="102"/>
        <v>0.94773701056889537</v>
      </c>
      <c r="BH59" s="296">
        <f t="shared" si="102"/>
        <v>1.1649649462686746</v>
      </c>
      <c r="BI59" s="296">
        <f t="shared" si="102"/>
        <v>1.3699862187926062</v>
      </c>
      <c r="BJ59" s="296">
        <f t="shared" si="102"/>
        <v>1.5403525586538056</v>
      </c>
      <c r="BK59" s="296">
        <f t="shared" si="102"/>
        <v>1.6704250454478451</v>
      </c>
      <c r="BL59" s="296">
        <f t="shared" si="102"/>
        <v>1.7660860961670493</v>
      </c>
      <c r="BM59" s="296">
        <f t="shared" si="102"/>
        <v>1.8359695557168738</v>
      </c>
      <c r="BN59" s="484">
        <f t="shared" si="102"/>
        <v>1.8849595025552892</v>
      </c>
      <c r="BO59" s="220"/>
    </row>
    <row r="60" spans="2:67" ht="42" customHeight="1">
      <c r="B60" s="421"/>
      <c r="C60" s="420"/>
      <c r="D60" s="438">
        <v>-1</v>
      </c>
      <c r="E60" s="439">
        <f t="shared" si="68"/>
        <v>-0.99872169921668297</v>
      </c>
      <c r="F60" s="483">
        <f t="shared" ref="F60:AK60" si="103">F127*F194</f>
        <v>-0.99915727956604194</v>
      </c>
      <c r="G60" s="296">
        <f t="shared" si="103"/>
        <v>-0.99904284421600142</v>
      </c>
      <c r="H60" s="296">
        <f t="shared" si="103"/>
        <v>-0.99898691127841255</v>
      </c>
      <c r="I60" s="296">
        <f t="shared" si="103"/>
        <v>-0.99891604647505161</v>
      </c>
      <c r="J60" s="296">
        <f t="shared" si="103"/>
        <v>-0.99882324677604117</v>
      </c>
      <c r="K60" s="296">
        <f t="shared" si="103"/>
        <v>-0.99869835354579173</v>
      </c>
      <c r="L60" s="296">
        <f t="shared" si="103"/>
        <v>-0.99854145278870787</v>
      </c>
      <c r="M60" s="296">
        <f t="shared" si="103"/>
        <v>-0.99842074708072182</v>
      </c>
      <c r="N60" s="296">
        <f t="shared" si="103"/>
        <v>-0.9982527904285261</v>
      </c>
      <c r="O60" s="296">
        <f t="shared" si="103"/>
        <v>-0.998037573621404</v>
      </c>
      <c r="P60" s="296">
        <f t="shared" si="103"/>
        <v>-0.99787159484260002</v>
      </c>
      <c r="Q60" s="296">
        <f t="shared" si="103"/>
        <v>-0.99763660555953593</v>
      </c>
      <c r="R60" s="296">
        <f t="shared" si="103"/>
        <v>-0.99733317924616038</v>
      </c>
      <c r="S60" s="296">
        <f t="shared" si="103"/>
        <v>-0.99709885137157772</v>
      </c>
      <c r="T60" s="296">
        <f t="shared" si="103"/>
        <v>-0.99676715419359641</v>
      </c>
      <c r="U60" s="296">
        <f t="shared" si="103"/>
        <v>-0.99633985910037326</v>
      </c>
      <c r="V60" s="296">
        <f t="shared" si="103"/>
        <v>-0.99601108848839293</v>
      </c>
      <c r="W60" s="296">
        <f t="shared" si="103"/>
        <v>-0.99554475670418274</v>
      </c>
      <c r="X60" s="296">
        <f t="shared" si="103"/>
        <v>-0.99494358075049993</v>
      </c>
      <c r="Y60" s="296">
        <f t="shared" si="103"/>
        <v>-0.99448078693892572</v>
      </c>
      <c r="Z60" s="296">
        <f t="shared" si="103"/>
        <v>-0.99382172705015481</v>
      </c>
      <c r="AA60" s="296">
        <f t="shared" si="103"/>
        <v>-0.9929708590630113</v>
      </c>
      <c r="AB60" s="296">
        <f t="shared" si="103"/>
        <v>-0.992311721546564</v>
      </c>
      <c r="AC60" s="296">
        <f t="shared" si="103"/>
        <v>-0.99137060414357014</v>
      </c>
      <c r="AD60" s="296">
        <f t="shared" si="103"/>
        <v>-0.99015551528701562</v>
      </c>
      <c r="AE60" s="296">
        <f t="shared" si="103"/>
        <v>-0.9892026975110092</v>
      </c>
      <c r="AF60" s="296">
        <f t="shared" si="103"/>
        <v>-0.98784241787734461</v>
      </c>
      <c r="AG60" s="296">
        <f t="shared" si="103"/>
        <v>-0.9860890124198487</v>
      </c>
      <c r="AH60" s="296">
        <f t="shared" si="103"/>
        <v>-0.9846861014230448</v>
      </c>
      <c r="AI60" s="296">
        <f t="shared" si="103"/>
        <v>-0.98268599999581419</v>
      </c>
      <c r="AJ60" s="296">
        <f t="shared" si="103"/>
        <v>-0.9801110551384955</v>
      </c>
      <c r="AK60" s="296">
        <f t="shared" si="103"/>
        <v>-0.97797552791577391</v>
      </c>
      <c r="AL60" s="296">
        <f t="shared" ref="AL60:BN60" si="104">AL127*AL194</f>
        <v>-0.97493133084293537</v>
      </c>
      <c r="AM60" s="296">
        <f t="shared" si="104"/>
        <v>-0.97100115234016127</v>
      </c>
      <c r="AN60" s="296">
        <f t="shared" si="104"/>
        <v>-0.96752281217941971</v>
      </c>
      <c r="AO60" s="296">
        <f t="shared" si="104"/>
        <v>-0.96255110397824506</v>
      </c>
      <c r="AP60" s="296">
        <f t="shared" si="104"/>
        <v>-0.95606180123698847</v>
      </c>
      <c r="AQ60" s="296">
        <f t="shared" si="104"/>
        <v>-0.94969240729045767</v>
      </c>
      <c r="AR60" s="296">
        <f t="shared" si="104"/>
        <v>-0.94054685107589264</v>
      </c>
      <c r="AS60" s="296">
        <f t="shared" si="104"/>
        <v>-0.92837253939962228</v>
      </c>
      <c r="AT60" s="296">
        <f t="shared" si="104"/>
        <v>-0.91481619381368084</v>
      </c>
      <c r="AU60" s="296">
        <f t="shared" si="104"/>
        <v>-0.89534705769230094</v>
      </c>
      <c r="AV60" s="296">
        <f t="shared" si="104"/>
        <v>-0.86897708873467716</v>
      </c>
      <c r="AW60" s="296">
        <f t="shared" si="104"/>
        <v>-0.8364789911777879</v>
      </c>
      <c r="AX60" s="296">
        <f t="shared" si="104"/>
        <v>-0.79072766840976594</v>
      </c>
      <c r="AY60" s="296">
        <f t="shared" si="104"/>
        <v>-0.72956132195622625</v>
      </c>
      <c r="AZ60" s="296">
        <f t="shared" si="104"/>
        <v>-0.65238497256425387</v>
      </c>
      <c r="BA60" s="296">
        <f t="shared" si="104"/>
        <v>-0.5517799012633211</v>
      </c>
      <c r="BB60" s="296">
        <f t="shared" si="104"/>
        <v>-0.4300881154573159</v>
      </c>
      <c r="BC60" s="296">
        <f t="shared" si="104"/>
        <v>-0.29739261722406329</v>
      </c>
      <c r="BD60" s="296">
        <f t="shared" si="104"/>
        <v>-0.18983237811250456</v>
      </c>
      <c r="BE60" s="296">
        <f t="shared" si="104"/>
        <v>0.38946484049446195</v>
      </c>
      <c r="BF60" s="296">
        <f t="shared" si="104"/>
        <v>0.53752875788035037</v>
      </c>
      <c r="BG60" s="296">
        <f t="shared" si="104"/>
        <v>0.82438384592905856</v>
      </c>
      <c r="BH60" s="296">
        <f t="shared" si="104"/>
        <v>1.1034445555422172</v>
      </c>
      <c r="BI60" s="296">
        <f t="shared" si="104"/>
        <v>1.3385430560211433</v>
      </c>
      <c r="BJ60" s="296">
        <f t="shared" si="104"/>
        <v>1.5214975671693041</v>
      </c>
      <c r="BK60" s="296">
        <f t="shared" si="104"/>
        <v>1.6582933261496566</v>
      </c>
      <c r="BL60" s="296">
        <f t="shared" si="104"/>
        <v>1.7592741930482665</v>
      </c>
      <c r="BM60" s="296">
        <f t="shared" si="104"/>
        <v>1.8307475403004925</v>
      </c>
      <c r="BN60" s="484">
        <f t="shared" si="104"/>
        <v>1.8809052369975376</v>
      </c>
      <c r="BO60" s="220"/>
    </row>
    <row r="61" spans="2:67" ht="42" customHeight="1">
      <c r="B61" s="421"/>
      <c r="C61" s="420"/>
      <c r="D61" s="440">
        <v>-1.05</v>
      </c>
      <c r="E61" s="439">
        <f t="shared" si="68"/>
        <v>-0.99909908329833375</v>
      </c>
      <c r="F61" s="483">
        <f t="shared" ref="F61:AK61" si="105">F128*F195</f>
        <v>-0.99940946039575074</v>
      </c>
      <c r="G61" s="296">
        <f t="shared" si="105"/>
        <v>-0.99930124264688303</v>
      </c>
      <c r="H61" s="296">
        <f t="shared" si="105"/>
        <v>-0.99925091731164961</v>
      </c>
      <c r="I61" s="296">
        <f t="shared" si="105"/>
        <v>-0.99918489749019312</v>
      </c>
      <c r="J61" s="296">
        <f t="shared" si="105"/>
        <v>-0.99909609122273857</v>
      </c>
      <c r="K61" s="296">
        <f t="shared" si="105"/>
        <v>-0.99898460840738856</v>
      </c>
      <c r="L61" s="296">
        <f t="shared" si="105"/>
        <v>-0.99889866723647613</v>
      </c>
      <c r="M61" s="296">
        <f t="shared" si="105"/>
        <v>-0.99877948849683884</v>
      </c>
      <c r="N61" s="296">
        <f t="shared" si="105"/>
        <v>-0.99862707299247189</v>
      </c>
      <c r="O61" s="296">
        <f t="shared" si="105"/>
        <v>-0.99850962952143141</v>
      </c>
      <c r="P61" s="296">
        <f t="shared" si="105"/>
        <v>-0.99834377535815</v>
      </c>
      <c r="Q61" s="296">
        <f t="shared" si="105"/>
        <v>-0.99812962396464056</v>
      </c>
      <c r="R61" s="296">
        <f t="shared" si="105"/>
        <v>-0.99796402015115937</v>
      </c>
      <c r="S61" s="296">
        <f t="shared" si="105"/>
        <v>-0.99772938692295932</v>
      </c>
      <c r="T61" s="296">
        <f t="shared" si="105"/>
        <v>-0.99742670753470686</v>
      </c>
      <c r="U61" s="296">
        <f t="shared" si="105"/>
        <v>-0.99719336975556094</v>
      </c>
      <c r="V61" s="296">
        <f t="shared" si="105"/>
        <v>-0.99686264124610857</v>
      </c>
      <c r="W61" s="296">
        <f t="shared" si="105"/>
        <v>-0.99643600829972045</v>
      </c>
      <c r="X61" s="296">
        <f t="shared" si="105"/>
        <v>-0.99610728796839221</v>
      </c>
      <c r="Y61" s="296">
        <f t="shared" si="105"/>
        <v>-0.99564000826216381</v>
      </c>
      <c r="Z61" s="296">
        <f t="shared" si="105"/>
        <v>-0.99503648279170365</v>
      </c>
      <c r="AA61" s="296">
        <f t="shared" si="105"/>
        <v>-0.99456951222011725</v>
      </c>
      <c r="AB61" s="296">
        <f t="shared" si="105"/>
        <v>-0.99390389851314709</v>
      </c>
      <c r="AC61" s="296">
        <f t="shared" si="105"/>
        <v>-0.9930434700454237</v>
      </c>
      <c r="AD61" s="296">
        <f t="shared" si="105"/>
        <v>-0.99237096080597953</v>
      </c>
      <c r="AE61" s="296">
        <f t="shared" si="105"/>
        <v>-0.99141145156338373</v>
      </c>
      <c r="AF61" s="296">
        <f t="shared" si="105"/>
        <v>-0.99017121706096212</v>
      </c>
      <c r="AG61" s="296">
        <f t="shared" si="105"/>
        <v>-0.98918385488288507</v>
      </c>
      <c r="AH61" s="296">
        <f t="shared" si="105"/>
        <v>-0.98777557086837786</v>
      </c>
      <c r="AI61" s="296">
        <f t="shared" si="105"/>
        <v>-0.98595455482444827</v>
      </c>
      <c r="AJ61" s="296">
        <f t="shared" si="105"/>
        <v>-0.98445495113076387</v>
      </c>
      <c r="AK61" s="296">
        <f t="shared" si="105"/>
        <v>-0.98231513486832167</v>
      </c>
      <c r="AL61" s="296">
        <f t="shared" ref="AL61:BN61" si="106">AL128*AL195</f>
        <v>-0.97953652849953821</v>
      </c>
      <c r="AM61" s="296">
        <f t="shared" si="106"/>
        <v>-0.97710137875188086</v>
      </c>
      <c r="AN61" s="296">
        <f t="shared" si="106"/>
        <v>-0.97361592610418457</v>
      </c>
      <c r="AO61" s="296">
        <f t="shared" si="106"/>
        <v>-0.96903465103002884</v>
      </c>
      <c r="AP61" s="296">
        <f t="shared" si="106"/>
        <v>-0.96459089675108023</v>
      </c>
      <c r="AQ61" s="296">
        <f t="shared" si="106"/>
        <v>-0.95819475058009573</v>
      </c>
      <c r="AR61" s="296">
        <f t="shared" si="106"/>
        <v>-0.94960724120725248</v>
      </c>
      <c r="AS61" s="296">
        <f t="shared" si="106"/>
        <v>-0.94013759972268773</v>
      </c>
      <c r="AT61" s="296">
        <f t="shared" si="106"/>
        <v>-0.92645906404382283</v>
      </c>
      <c r="AU61" s="296">
        <f t="shared" si="106"/>
        <v>-0.90769641206065732</v>
      </c>
      <c r="AV61" s="296">
        <f t="shared" si="106"/>
        <v>-0.88457246534710487</v>
      </c>
      <c r="AW61" s="296">
        <f t="shared" si="106"/>
        <v>-0.85151073931673493</v>
      </c>
      <c r="AX61" s="296">
        <f t="shared" si="106"/>
        <v>-0.80617098180972213</v>
      </c>
      <c r="AY61" s="296">
        <f t="shared" si="106"/>
        <v>-0.74760685517969949</v>
      </c>
      <c r="AZ61" s="296">
        <f t="shared" si="106"/>
        <v>-0.66786606476024124</v>
      </c>
      <c r="BA61" s="296">
        <f t="shared" si="106"/>
        <v>-0.56466356524157435</v>
      </c>
      <c r="BB61" s="296">
        <f t="shared" si="106"/>
        <v>-0.43856952665032412</v>
      </c>
      <c r="BC61" s="296">
        <f t="shared" si="106"/>
        <v>-0.28829355843626853</v>
      </c>
      <c r="BD61" s="296">
        <f t="shared" si="106"/>
        <v>-0.12293307670908156</v>
      </c>
      <c r="BE61" s="296">
        <f t="shared" si="106"/>
        <v>-4.6051064474671929E-2</v>
      </c>
      <c r="BF61" s="296">
        <f t="shared" si="106"/>
        <v>0.45656060424485562</v>
      </c>
      <c r="BG61" s="296">
        <f t="shared" si="106"/>
        <v>0.79342157890882437</v>
      </c>
      <c r="BH61" s="296">
        <f t="shared" si="106"/>
        <v>1.087912283589942</v>
      </c>
      <c r="BI61" s="296">
        <f t="shared" si="106"/>
        <v>1.3272278407441804</v>
      </c>
      <c r="BJ61" s="296">
        <f t="shared" si="106"/>
        <v>1.5126598848298944</v>
      </c>
      <c r="BK61" s="296">
        <f t="shared" si="106"/>
        <v>1.6529746840026645</v>
      </c>
      <c r="BL61" s="296">
        <f t="shared" si="106"/>
        <v>1.7542804199467061</v>
      </c>
      <c r="BM61" s="296">
        <f t="shared" si="106"/>
        <v>1.826379636731601</v>
      </c>
      <c r="BN61" s="484">
        <f t="shared" si="106"/>
        <v>1.8783933621979758</v>
      </c>
      <c r="BO61" s="220"/>
    </row>
    <row r="62" spans="2:67" ht="42" customHeight="1">
      <c r="B62" s="421"/>
      <c r="C62" s="420"/>
      <c r="D62" s="438">
        <v>-1.1000000000000001</v>
      </c>
      <c r="E62" s="439">
        <f t="shared" si="68"/>
        <v>-0.99936507842324218</v>
      </c>
      <c r="F62" s="483">
        <f t="shared" ref="F62:AK62" si="107">F129*F196</f>
        <v>-0.99958643427584359</v>
      </c>
      <c r="G62" s="296">
        <f t="shared" si="107"/>
        <v>-0.99948215084643799</v>
      </c>
      <c r="H62" s="296">
        <f t="shared" si="107"/>
        <v>-0.99944070788068273</v>
      </c>
      <c r="I62" s="296">
        <f t="shared" si="107"/>
        <v>-0.99937233756699417</v>
      </c>
      <c r="J62" s="296">
        <f t="shared" si="107"/>
        <v>-0.99929324374264272</v>
      </c>
      <c r="K62" s="296">
        <f t="shared" si="107"/>
        <v>-0.99923212502932079</v>
      </c>
      <c r="L62" s="296">
        <f t="shared" si="107"/>
        <v>-0.99914758290636807</v>
      </c>
      <c r="M62" s="296">
        <f t="shared" si="107"/>
        <v>-0.9990396329040323</v>
      </c>
      <c r="N62" s="296">
        <f t="shared" si="107"/>
        <v>-0.99895645513087616</v>
      </c>
      <c r="O62" s="296">
        <f t="shared" si="107"/>
        <v>-0.9988392747868351</v>
      </c>
      <c r="P62" s="296">
        <f t="shared" si="107"/>
        <v>-0.99868813940387136</v>
      </c>
      <c r="Q62" s="296">
        <f t="shared" si="107"/>
        <v>-0.99857133760663175</v>
      </c>
      <c r="R62" s="296">
        <f t="shared" si="107"/>
        <v>-0.99840568684797759</v>
      </c>
      <c r="S62" s="296">
        <f t="shared" si="107"/>
        <v>-0.99819171615381175</v>
      </c>
      <c r="T62" s="296">
        <f t="shared" si="107"/>
        <v>-0.99802652263143543</v>
      </c>
      <c r="U62" s="296">
        <f t="shared" si="107"/>
        <v>-0.99779241549522635</v>
      </c>
      <c r="V62" s="296">
        <f t="shared" si="107"/>
        <v>-0.99749021345448929</v>
      </c>
      <c r="W62" s="296">
        <f t="shared" si="107"/>
        <v>-0.99725712001218125</v>
      </c>
      <c r="X62" s="296">
        <f t="shared" si="107"/>
        <v>-0.99692616491937347</v>
      </c>
      <c r="Y62" s="296">
        <f t="shared" si="107"/>
        <v>-0.9964985666402616</v>
      </c>
      <c r="Z62" s="296">
        <f t="shared" si="107"/>
        <v>-0.99616783616937521</v>
      </c>
      <c r="AA62" s="296">
        <f t="shared" si="107"/>
        <v>-0.99569710164166225</v>
      </c>
      <c r="AB62" s="296">
        <f t="shared" si="107"/>
        <v>-0.99508819540523896</v>
      </c>
      <c r="AC62" s="296">
        <f t="shared" si="107"/>
        <v>-0.99461329926868436</v>
      </c>
      <c r="AD62" s="296">
        <f t="shared" si="107"/>
        <v>-0.9939363263211296</v>
      </c>
      <c r="AE62" s="296">
        <f t="shared" si="107"/>
        <v>-0.9930598569437602</v>
      </c>
      <c r="AF62" s="296">
        <f t="shared" si="107"/>
        <v>-0.99236477934017464</v>
      </c>
      <c r="AG62" s="296">
        <f t="shared" si="107"/>
        <v>-0.99137339124433177</v>
      </c>
      <c r="AH62" s="296">
        <f t="shared" si="107"/>
        <v>-0.9900877958757236</v>
      </c>
      <c r="AI62" s="296">
        <f t="shared" si="107"/>
        <v>-0.98903522530152088</v>
      </c>
      <c r="AJ62" s="296">
        <f t="shared" si="107"/>
        <v>-0.98753245543987955</v>
      </c>
      <c r="AK62" s="296">
        <f t="shared" si="107"/>
        <v>-0.98557352667460429</v>
      </c>
      <c r="AL62" s="296">
        <f t="shared" ref="AL62:BN62" si="108">AL129*AL196</f>
        <v>-0.9838710517187893</v>
      </c>
      <c r="AM62" s="296">
        <f t="shared" si="108"/>
        <v>-0.98143222945085706</v>
      </c>
      <c r="AN62" s="296">
        <f t="shared" si="108"/>
        <v>-0.97821192918954736</v>
      </c>
      <c r="AO62" s="296">
        <f t="shared" si="108"/>
        <v>-0.97512156670979366</v>
      </c>
      <c r="AP62" s="296">
        <f t="shared" si="108"/>
        <v>-0.97066705728078295</v>
      </c>
      <c r="AQ62" s="296">
        <f t="shared" si="108"/>
        <v>-0.96465389507599275</v>
      </c>
      <c r="AR62" s="296">
        <f t="shared" si="108"/>
        <v>-0.95808900129548369</v>
      </c>
      <c r="AS62" s="296">
        <f t="shared" si="108"/>
        <v>-0.94857340938958656</v>
      </c>
      <c r="AT62" s="296">
        <f t="shared" si="108"/>
        <v>-0.93541782340378343</v>
      </c>
      <c r="AU62" s="296">
        <f t="shared" si="108"/>
        <v>-0.91926024914919702</v>
      </c>
      <c r="AV62" s="296">
        <f t="shared" si="108"/>
        <v>-0.89593934289670007</v>
      </c>
      <c r="AW62" s="296">
        <f t="shared" si="108"/>
        <v>-0.8634525712573522</v>
      </c>
      <c r="AX62" s="296">
        <f t="shared" si="108"/>
        <v>-0.82100184728283243</v>
      </c>
      <c r="AY62" s="296">
        <f t="shared" si="108"/>
        <v>-0.76172033814382045</v>
      </c>
      <c r="AZ62" s="296">
        <f t="shared" si="108"/>
        <v>-0.68221215809801661</v>
      </c>
      <c r="BA62" s="296">
        <f t="shared" si="108"/>
        <v>-0.58123963332389827</v>
      </c>
      <c r="BB62" s="296">
        <f t="shared" si="108"/>
        <v>-0.45461389591651014</v>
      </c>
      <c r="BC62" s="296">
        <f t="shared" si="108"/>
        <v>-0.30956561649109832</v>
      </c>
      <c r="BD62" s="296">
        <f t="shared" si="108"/>
        <v>-0.18207062881202449</v>
      </c>
      <c r="BE62" s="296">
        <f t="shared" si="108"/>
        <v>-0.15813356982175736</v>
      </c>
      <c r="BF62" s="296">
        <f t="shared" si="108"/>
        <v>-0.23433274217428368</v>
      </c>
      <c r="BG62" s="296">
        <f t="shared" si="108"/>
        <v>0.80222272438131614</v>
      </c>
      <c r="BH62" s="296">
        <f t="shared" si="108"/>
        <v>1.0860855683876127</v>
      </c>
      <c r="BI62" s="296">
        <f t="shared" si="108"/>
        <v>1.3220324997158537</v>
      </c>
      <c r="BJ62" s="296">
        <f t="shared" si="108"/>
        <v>1.5086305966257902</v>
      </c>
      <c r="BK62" s="296">
        <f t="shared" si="108"/>
        <v>1.6478346423258401</v>
      </c>
      <c r="BL62" s="296">
        <f t="shared" si="108"/>
        <v>1.7492260254259229</v>
      </c>
      <c r="BM62" s="296">
        <f t="shared" si="108"/>
        <v>1.8233641124629174</v>
      </c>
      <c r="BN62" s="484">
        <f t="shared" si="108"/>
        <v>1.8752100222888075</v>
      </c>
      <c r="BO62" s="220"/>
    </row>
    <row r="63" spans="2:67" ht="42" customHeight="1">
      <c r="B63" s="421"/>
      <c r="C63" s="420"/>
      <c r="D63" s="440">
        <v>-1.1499999999999999</v>
      </c>
      <c r="E63" s="439">
        <f t="shared" si="68"/>
        <v>-0.99955255036136492</v>
      </c>
      <c r="F63" s="483">
        <f t="shared" ref="F63:AK63" si="109">F130*F197</f>
        <v>-0.99971050961506891</v>
      </c>
      <c r="G63" s="296">
        <f t="shared" si="109"/>
        <v>-0.99961248418003534</v>
      </c>
      <c r="H63" s="296">
        <f t="shared" si="109"/>
        <v>-0.9996087366469727</v>
      </c>
      <c r="I63" s="296">
        <f t="shared" si="109"/>
        <v>-0.99950808461745044</v>
      </c>
      <c r="J63" s="296">
        <f t="shared" si="109"/>
        <v>-0.99947004900025394</v>
      </c>
      <c r="K63" s="296">
        <f t="shared" si="109"/>
        <v>-0.99940475059086631</v>
      </c>
      <c r="L63" s="296">
        <f t="shared" si="109"/>
        <v>-0.9993283121495361</v>
      </c>
      <c r="M63" s="296">
        <f t="shared" si="109"/>
        <v>-0.99926938319719516</v>
      </c>
      <c r="N63" s="296">
        <f t="shared" si="109"/>
        <v>-0.9991865446226893</v>
      </c>
      <c r="O63" s="296">
        <f t="shared" si="109"/>
        <v>-0.99907982029054154</v>
      </c>
      <c r="P63" s="296">
        <f t="shared" si="109"/>
        <v>-0.99899742247135115</v>
      </c>
      <c r="Q63" s="296">
        <f t="shared" si="109"/>
        <v>-0.99888061983632781</v>
      </c>
      <c r="R63" s="296">
        <f t="shared" si="109"/>
        <v>-0.99872958398990497</v>
      </c>
      <c r="S63" s="296">
        <f t="shared" si="109"/>
        <v>-0.99861285873102301</v>
      </c>
      <c r="T63" s="296">
        <f t="shared" si="109"/>
        <v>-0.9984474040904785</v>
      </c>
      <c r="U63" s="296">
        <f t="shared" si="109"/>
        <v>-0.99823367501034066</v>
      </c>
      <c r="V63" s="296">
        <f t="shared" si="109"/>
        <v>-0.99806865865787509</v>
      </c>
      <c r="W63" s="296">
        <f t="shared" si="109"/>
        <v>-0.99783452124220706</v>
      </c>
      <c r="X63" s="296">
        <f t="shared" si="109"/>
        <v>-0.99753191218863457</v>
      </c>
      <c r="Y63" s="296">
        <f t="shared" si="109"/>
        <v>-0.99729783058027244</v>
      </c>
      <c r="Z63" s="296">
        <f t="shared" si="109"/>
        <v>-0.99696503420676541</v>
      </c>
      <c r="AA63" s="296">
        <f t="shared" si="109"/>
        <v>-0.99653439990324921</v>
      </c>
      <c r="AB63" s="296">
        <f t="shared" si="109"/>
        <v>-0.99619899061855077</v>
      </c>
      <c r="AC63" s="296">
        <f t="shared" si="109"/>
        <v>-0.99572130081975729</v>
      </c>
      <c r="AD63" s="296">
        <f t="shared" si="109"/>
        <v>-0.99510227811199681</v>
      </c>
      <c r="AE63" s="296">
        <f t="shared" si="109"/>
        <v>-0.99461281882977437</v>
      </c>
      <c r="AF63" s="296">
        <f t="shared" si="109"/>
        <v>-0.99391492714538598</v>
      </c>
      <c r="AG63" s="296">
        <f t="shared" si="109"/>
        <v>-0.99300834934879567</v>
      </c>
      <c r="AH63" s="296">
        <f t="shared" si="109"/>
        <v>-0.99226969493009887</v>
      </c>
      <c r="AI63" s="296">
        <f t="shared" si="109"/>
        <v>-0.99121491212063639</v>
      </c>
      <c r="AJ63" s="296">
        <f t="shared" si="109"/>
        <v>-0.9898365964228294</v>
      </c>
      <c r="AK63" s="296">
        <f t="shared" si="109"/>
        <v>-0.9886475898559367</v>
      </c>
      <c r="AL63" s="296">
        <f t="shared" ref="AL63:BN63" si="110">AL130*AL197</f>
        <v>-0.98694363933964313</v>
      </c>
      <c r="AM63" s="296">
        <f t="shared" si="110"/>
        <v>-0.98468741001960658</v>
      </c>
      <c r="AN63" s="296">
        <f t="shared" si="110"/>
        <v>-0.98254406822231211</v>
      </c>
      <c r="AO63" s="296">
        <f t="shared" si="110"/>
        <v>-0.97945265284190097</v>
      </c>
      <c r="AP63" s="296">
        <f t="shared" si="110"/>
        <v>-0.97526689491900431</v>
      </c>
      <c r="AQ63" s="296">
        <f t="shared" si="110"/>
        <v>-0.97074557537989636</v>
      </c>
      <c r="AR63" s="296">
        <f t="shared" si="110"/>
        <v>-0.96418133581980525</v>
      </c>
      <c r="AS63" s="296">
        <f t="shared" si="110"/>
        <v>-0.9550682531477126</v>
      </c>
      <c r="AT63" s="296">
        <f t="shared" si="110"/>
        <v>-0.9439508609061158</v>
      </c>
      <c r="AU63" s="296">
        <f t="shared" si="110"/>
        <v>-0.92782670808145784</v>
      </c>
      <c r="AV63" s="296">
        <f t="shared" si="110"/>
        <v>-0.90517800607350607</v>
      </c>
      <c r="AW63" s="296">
        <f t="shared" si="110"/>
        <v>-0.87551034328363753</v>
      </c>
      <c r="AX63" s="296">
        <f t="shared" si="110"/>
        <v>-0.83353057902438943</v>
      </c>
      <c r="AY63" s="296">
        <f t="shared" si="110"/>
        <v>-0.77618523201553102</v>
      </c>
      <c r="AZ63" s="296">
        <f t="shared" si="110"/>
        <v>-0.70221638625954286</v>
      </c>
      <c r="BA63" s="296">
        <f t="shared" si="110"/>
        <v>-0.60747006220206423</v>
      </c>
      <c r="BB63" s="296">
        <f t="shared" si="110"/>
        <v>-0.49736568624150695</v>
      </c>
      <c r="BC63" s="296">
        <f t="shared" si="110"/>
        <v>-0.39386333725861483</v>
      </c>
      <c r="BD63" s="296">
        <f t="shared" si="110"/>
        <v>-0.33590146081309186</v>
      </c>
      <c r="BE63" s="296">
        <f t="shared" si="110"/>
        <v>-0.32625793250822205</v>
      </c>
      <c r="BF63" s="296">
        <f t="shared" si="110"/>
        <v>-0.34804440432032241</v>
      </c>
      <c r="BG63" s="296">
        <f t="shared" si="110"/>
        <v>-0.42194420714287678</v>
      </c>
      <c r="BH63" s="296">
        <f t="shared" si="110"/>
        <v>1.1212840390762191</v>
      </c>
      <c r="BI63" s="296">
        <f t="shared" si="110"/>
        <v>1.336622793932726</v>
      </c>
      <c r="BJ63" s="296">
        <f t="shared" si="110"/>
        <v>1.5117896443968832</v>
      </c>
      <c r="BK63" s="296">
        <f t="shared" si="110"/>
        <v>1.6462925309705514</v>
      </c>
      <c r="BL63" s="296">
        <f t="shared" si="110"/>
        <v>1.7478088150260702</v>
      </c>
      <c r="BM63" s="296">
        <f t="shared" si="110"/>
        <v>1.8204300456707974</v>
      </c>
      <c r="BN63" s="484">
        <f t="shared" si="110"/>
        <v>1.8719575943949878</v>
      </c>
      <c r="BO63" s="220"/>
    </row>
    <row r="64" spans="2:67" ht="42" customHeight="1">
      <c r="B64" s="421"/>
      <c r="C64" s="420"/>
      <c r="D64" s="438">
        <v>-1.2</v>
      </c>
      <c r="E64" s="439">
        <f t="shared" si="68"/>
        <v>-0.99968467368012526</v>
      </c>
      <c r="F64" s="483">
        <f t="shared" ref="F64:AK64" si="111">F131*F198</f>
        <v>-0.99979743180432579</v>
      </c>
      <c r="G64" s="296">
        <f t="shared" si="111"/>
        <v>-0.99972865274134459</v>
      </c>
      <c r="H64" s="296">
        <f t="shared" si="111"/>
        <v>-0.99972629159970627</v>
      </c>
      <c r="I64" s="296">
        <f t="shared" si="111"/>
        <v>-0.99963058175481234</v>
      </c>
      <c r="J64" s="296">
        <f t="shared" si="111"/>
        <v>-0.99962898824546165</v>
      </c>
      <c r="K64" s="296">
        <f t="shared" si="111"/>
        <v>-0.99953026253923938</v>
      </c>
      <c r="L64" s="296">
        <f t="shared" si="111"/>
        <v>-0.99949388351309787</v>
      </c>
      <c r="M64" s="296">
        <f t="shared" si="111"/>
        <v>-0.99942994330252088</v>
      </c>
      <c r="N64" s="296">
        <f t="shared" si="111"/>
        <v>-0.99935455626212344</v>
      </c>
      <c r="O64" s="296">
        <f t="shared" si="111"/>
        <v>-0.99929637951753936</v>
      </c>
      <c r="P64" s="296">
        <f t="shared" si="111"/>
        <v>-0.99921401170723578</v>
      </c>
      <c r="Q64" s="296">
        <f t="shared" si="111"/>
        <v>-0.99910750374966728</v>
      </c>
      <c r="R64" s="296">
        <f t="shared" si="111"/>
        <v>-0.99902514341300697</v>
      </c>
      <c r="S64" s="296">
        <f t="shared" si="111"/>
        <v>-0.99890834985743115</v>
      </c>
      <c r="T64" s="296">
        <f t="shared" si="111"/>
        <v>-0.99875737909092832</v>
      </c>
      <c r="U64" s="296">
        <f t="shared" si="111"/>
        <v>-0.9986407222639696</v>
      </c>
      <c r="V64" s="296">
        <f t="shared" si="111"/>
        <v>-0.99847525356735456</v>
      </c>
      <c r="W64" s="296">
        <f t="shared" si="111"/>
        <v>-0.99826132304358572</v>
      </c>
      <c r="X64" s="296">
        <f t="shared" si="111"/>
        <v>-0.99809578629006468</v>
      </c>
      <c r="Y64" s="296">
        <f t="shared" si="111"/>
        <v>-0.99786063157142413</v>
      </c>
      <c r="Z64" s="296">
        <f t="shared" si="111"/>
        <v>-0.99755627695052107</v>
      </c>
      <c r="AA64" s="296">
        <f t="shared" si="111"/>
        <v>-0.9973194114349363</v>
      </c>
      <c r="AB64" s="296">
        <f t="shared" si="111"/>
        <v>-0.99698235488296727</v>
      </c>
      <c r="AC64" s="296">
        <f t="shared" si="111"/>
        <v>-0.99654537069046922</v>
      </c>
      <c r="AD64" s="296">
        <f t="shared" si="111"/>
        <v>-0.99620063720354302</v>
      </c>
      <c r="AE64" s="296">
        <f t="shared" si="111"/>
        <v>-0.99570934824002055</v>
      </c>
      <c r="AF64" s="296">
        <f t="shared" si="111"/>
        <v>-0.9950705345083305</v>
      </c>
      <c r="AG64" s="296">
        <f t="shared" si="111"/>
        <v>-0.99455222548023758</v>
      </c>
      <c r="AH64" s="296">
        <f t="shared" si="111"/>
        <v>-0.99381217681680889</v>
      </c>
      <c r="AI64" s="296">
        <f t="shared" si="111"/>
        <v>-0.99284379511040777</v>
      </c>
      <c r="AJ64" s="296">
        <f t="shared" si="111"/>
        <v>-0.99201415017893935</v>
      </c>
      <c r="AK64" s="296">
        <f t="shared" si="111"/>
        <v>-0.99082518415440235</v>
      </c>
      <c r="AL64" s="296">
        <f t="shared" ref="AL64:BN64" si="112">AL131*AL198</f>
        <v>-0.9892486400191336</v>
      </c>
      <c r="AM64" s="296">
        <f t="shared" si="112"/>
        <v>-0.98776602357123633</v>
      </c>
      <c r="AN64" s="296">
        <f t="shared" si="112"/>
        <v>-0.98562771865593046</v>
      </c>
      <c r="AO64" s="296">
        <f t="shared" si="112"/>
        <v>-0.98272927783195152</v>
      </c>
      <c r="AP64" s="296">
        <f t="shared" si="112"/>
        <v>-0.97963543453812996</v>
      </c>
      <c r="AQ64" s="296">
        <f t="shared" si="112"/>
        <v>-0.97514324913723172</v>
      </c>
      <c r="AR64" s="296">
        <f t="shared" si="112"/>
        <v>-0.9688998880194637</v>
      </c>
      <c r="AS64" s="296">
        <f t="shared" si="112"/>
        <v>-0.96136058893264342</v>
      </c>
      <c r="AT64" s="296">
        <f t="shared" si="112"/>
        <v>-0.95041345810917954</v>
      </c>
      <c r="AU64" s="296">
        <f t="shared" si="112"/>
        <v>-0.93499858753341369</v>
      </c>
      <c r="AV64" s="296">
        <f t="shared" si="112"/>
        <v>-0.91491253980588405</v>
      </c>
      <c r="AW64" s="296">
        <f t="shared" si="112"/>
        <v>-0.88636707801696069</v>
      </c>
      <c r="AX64" s="296">
        <f t="shared" si="112"/>
        <v>-0.84711896702316958</v>
      </c>
      <c r="AY64" s="296">
        <f t="shared" si="112"/>
        <v>-0.79640901604750891</v>
      </c>
      <c r="AZ64" s="296">
        <f t="shared" si="112"/>
        <v>-0.73076426353331503</v>
      </c>
      <c r="BA64" s="296">
        <f t="shared" si="112"/>
        <v>-0.65298265859878579</v>
      </c>
      <c r="BB64" s="296">
        <f t="shared" si="112"/>
        <v>-0.57501886075760755</v>
      </c>
      <c r="BC64" s="296">
        <f t="shared" si="112"/>
        <v>-0.51443328528779975</v>
      </c>
      <c r="BD64" s="296">
        <f t="shared" si="112"/>
        <v>-0.48651522787871176</v>
      </c>
      <c r="BE64" s="296">
        <f t="shared" si="112"/>
        <v>-0.48064799957138071</v>
      </c>
      <c r="BF64" s="296">
        <f t="shared" si="112"/>
        <v>-0.48524039447638251</v>
      </c>
      <c r="BG64" s="296">
        <f t="shared" si="112"/>
        <v>-0.51835427543534174</v>
      </c>
      <c r="BH64" s="296">
        <f t="shared" si="112"/>
        <v>-0.57691376940543226</v>
      </c>
      <c r="BI64" s="296">
        <f t="shared" si="112"/>
        <v>1.3789629033012603</v>
      </c>
      <c r="BJ64" s="296">
        <f t="shared" si="112"/>
        <v>1.5302950861442242</v>
      </c>
      <c r="BK64" s="296">
        <f t="shared" si="112"/>
        <v>1.6551876071970411</v>
      </c>
      <c r="BL64" s="296">
        <f t="shared" si="112"/>
        <v>1.7496231124883479</v>
      </c>
      <c r="BM64" s="296">
        <f t="shared" si="112"/>
        <v>1.8191778997135224</v>
      </c>
      <c r="BN64" s="484">
        <f t="shared" si="112"/>
        <v>1.8710912391507406</v>
      </c>
      <c r="BO64" s="220"/>
    </row>
    <row r="65" spans="2:187" ht="42" customHeight="1">
      <c r="B65" s="421"/>
      <c r="C65" s="420"/>
      <c r="D65" s="440">
        <v>-1.25</v>
      </c>
      <c r="E65" s="439">
        <f t="shared" si="68"/>
        <v>-0.99977778640052728</v>
      </c>
      <c r="F65" s="483">
        <f t="shared" ref="F65:AK65" si="113">F132*F199</f>
        <v>-0.99985829002878235</v>
      </c>
      <c r="G65" s="296">
        <f t="shared" si="113"/>
        <v>-0.9998100111013476</v>
      </c>
      <c r="H65" s="296">
        <f t="shared" si="113"/>
        <v>-0.99980852144117616</v>
      </c>
      <c r="I65" s="296">
        <f t="shared" si="113"/>
        <v>-0.99974121797586546</v>
      </c>
      <c r="J65" s="296">
        <f t="shared" si="113"/>
        <v>-0.999740218278519</v>
      </c>
      <c r="K65" s="296">
        <f t="shared" si="113"/>
        <v>-0.99964571775410727</v>
      </c>
      <c r="L65" s="296">
        <f t="shared" si="113"/>
        <v>-0.9996451588620745</v>
      </c>
      <c r="M65" s="296">
        <f t="shared" si="113"/>
        <v>-0.99954727579527081</v>
      </c>
      <c r="N65" s="296">
        <f t="shared" si="113"/>
        <v>-0.99951154609017401</v>
      </c>
      <c r="O65" s="296">
        <f t="shared" si="113"/>
        <v>-0.99944806514901818</v>
      </c>
      <c r="P65" s="296">
        <f t="shared" si="113"/>
        <v>-0.999372958819018</v>
      </c>
      <c r="Q65" s="296">
        <f t="shared" si="113"/>
        <v>-0.99931490003049961</v>
      </c>
      <c r="R65" s="296">
        <f t="shared" si="113"/>
        <v>-0.99923253002797885</v>
      </c>
      <c r="S65" s="296">
        <f t="shared" si="113"/>
        <v>-0.99912599012919479</v>
      </c>
      <c r="T65" s="296">
        <f t="shared" si="113"/>
        <v>-0.99904361542432885</v>
      </c>
      <c r="U65" s="296">
        <f t="shared" si="113"/>
        <v>-0.99892678135367807</v>
      </c>
      <c r="V65" s="296">
        <f t="shared" si="113"/>
        <v>-0.9987756790324096</v>
      </c>
      <c r="W65" s="296">
        <f t="shared" si="113"/>
        <v>-0.99865871621915114</v>
      </c>
      <c r="X65" s="296">
        <f t="shared" si="113"/>
        <v>-0.99849265296751522</v>
      </c>
      <c r="Y65" s="296">
        <f t="shared" si="113"/>
        <v>-0.99827768697227592</v>
      </c>
      <c r="Z65" s="296">
        <f t="shared" si="113"/>
        <v>-0.99811046570448103</v>
      </c>
      <c r="AA65" s="296">
        <f t="shared" si="113"/>
        <v>-0.99787268224742387</v>
      </c>
      <c r="AB65" s="296">
        <f t="shared" si="113"/>
        <v>-0.99756433832368074</v>
      </c>
      <c r="AC65" s="296">
        <f t="shared" si="113"/>
        <v>-0.99732152339093461</v>
      </c>
      <c r="AD65" s="296">
        <f t="shared" si="113"/>
        <v>-0.9969756804277935</v>
      </c>
      <c r="AE65" s="296">
        <f t="shared" si="113"/>
        <v>-0.99652578654184787</v>
      </c>
      <c r="AF65" s="296">
        <f t="shared" si="113"/>
        <v>-0.99616211048532977</v>
      </c>
      <c r="AG65" s="296">
        <f t="shared" si="113"/>
        <v>-0.99564302387074821</v>
      </c>
      <c r="AH65" s="296">
        <f t="shared" si="113"/>
        <v>-0.99496336370363192</v>
      </c>
      <c r="AI65" s="296">
        <f t="shared" si="113"/>
        <v>-0.99438488700951599</v>
      </c>
      <c r="AJ65" s="296">
        <f t="shared" si="113"/>
        <v>-0.99355612850280162</v>
      </c>
      <c r="AK65" s="296">
        <f t="shared" si="113"/>
        <v>-0.99245681330043678</v>
      </c>
      <c r="AL65" s="296">
        <f t="shared" ref="AL65:BN65" si="114">AL132*AL199</f>
        <v>-0.99143358744538845</v>
      </c>
      <c r="AM65" s="296">
        <f t="shared" si="114"/>
        <v>-0.98995874025419395</v>
      </c>
      <c r="AN65" s="296">
        <f t="shared" si="114"/>
        <v>-0.98796035553000994</v>
      </c>
      <c r="AO65" s="296">
        <f t="shared" si="114"/>
        <v>-0.98585522313676577</v>
      </c>
      <c r="AP65" s="296">
        <f t="shared" si="114"/>
        <v>-0.9828018920443744</v>
      </c>
      <c r="AQ65" s="296">
        <f t="shared" si="114"/>
        <v>-0.97856332162831428</v>
      </c>
      <c r="AR65" s="296">
        <f t="shared" si="114"/>
        <v>-0.97351215304870753</v>
      </c>
      <c r="AS65" s="296">
        <f t="shared" si="114"/>
        <v>-0.96618812190981596</v>
      </c>
      <c r="AT65" s="296">
        <f t="shared" si="114"/>
        <v>-0.9558904897046745</v>
      </c>
      <c r="AU65" s="296">
        <f t="shared" si="114"/>
        <v>-0.94261597667826669</v>
      </c>
      <c r="AV65" s="296">
        <f t="shared" si="114"/>
        <v>-0.92376780909338796</v>
      </c>
      <c r="AW65" s="296">
        <f t="shared" si="114"/>
        <v>-0.89785723524544991</v>
      </c>
      <c r="AX65" s="296">
        <f t="shared" si="114"/>
        <v>-0.86457273170840565</v>
      </c>
      <c r="AY65" s="296">
        <f t="shared" si="114"/>
        <v>-0.82123305590954976</v>
      </c>
      <c r="AZ65" s="296">
        <f t="shared" si="114"/>
        <v>-0.76896810696140783</v>
      </c>
      <c r="BA65" s="296">
        <f t="shared" si="114"/>
        <v>-0.7140788315111628</v>
      </c>
      <c r="BB65" s="296">
        <f t="shared" si="114"/>
        <v>-0.66423818635981569</v>
      </c>
      <c r="BC65" s="296">
        <f t="shared" si="114"/>
        <v>-0.63028266492065377</v>
      </c>
      <c r="BD65" s="296">
        <f t="shared" si="114"/>
        <v>-0.61603644745557751</v>
      </c>
      <c r="BE65" s="296">
        <f t="shared" si="114"/>
        <v>-0.61024090046779522</v>
      </c>
      <c r="BF65" s="296">
        <f t="shared" si="114"/>
        <v>-0.60887208293097317</v>
      </c>
      <c r="BG65" s="296">
        <f t="shared" si="114"/>
        <v>-0.62366994177687274</v>
      </c>
      <c r="BH65" s="296">
        <f t="shared" si="114"/>
        <v>-0.65398429968105531</v>
      </c>
      <c r="BI65" s="296">
        <f t="shared" si="114"/>
        <v>-0.69221950338366345</v>
      </c>
      <c r="BJ65" s="296">
        <f t="shared" si="114"/>
        <v>1.567591384757709</v>
      </c>
      <c r="BK65" s="296">
        <f t="shared" si="114"/>
        <v>1.6723801603250312</v>
      </c>
      <c r="BL65" s="296">
        <f t="shared" si="114"/>
        <v>1.7563754097366109</v>
      </c>
      <c r="BM65" s="296">
        <f t="shared" si="114"/>
        <v>1.8226605540875791</v>
      </c>
      <c r="BN65" s="484">
        <f t="shared" si="114"/>
        <v>1.8709693384965875</v>
      </c>
      <c r="BO65" s="220"/>
    </row>
    <row r="66" spans="2:187" ht="42" customHeight="1">
      <c r="B66" s="421"/>
      <c r="C66" s="420"/>
      <c r="D66" s="438">
        <v>-1.3</v>
      </c>
      <c r="E66" s="439">
        <f t="shared" si="68"/>
        <v>-0.99984340529770943</v>
      </c>
      <c r="F66" s="483">
        <f t="shared" ref="F66:AK66" si="115">F133*F200</f>
        <v>-0.99990088058302584</v>
      </c>
      <c r="G66" s="296">
        <f t="shared" si="115"/>
        <v>-0.99986697829310278</v>
      </c>
      <c r="H66" s="296">
        <f t="shared" si="115"/>
        <v>-0.99986603703248422</v>
      </c>
      <c r="I66" s="296">
        <f t="shared" si="115"/>
        <v>-0.99981869783255983</v>
      </c>
      <c r="J66" s="296">
        <f t="shared" si="115"/>
        <v>-0.99981806877828883</v>
      </c>
      <c r="K66" s="296">
        <f t="shared" si="115"/>
        <v>-0.99975152516911892</v>
      </c>
      <c r="L66" s="296">
        <f t="shared" si="115"/>
        <v>-0.99975117167240757</v>
      </c>
      <c r="M66" s="296">
        <f t="shared" si="115"/>
        <v>-0.99965719421884425</v>
      </c>
      <c r="N66" s="296">
        <f t="shared" si="115"/>
        <v>-0.9996570355025387</v>
      </c>
      <c r="O66" s="296">
        <f t="shared" si="115"/>
        <v>-0.9995594304039126</v>
      </c>
      <c r="P66" s="296">
        <f t="shared" si="115"/>
        <v>-0.99952386455621012</v>
      </c>
      <c r="Q66" s="296">
        <f t="shared" si="115"/>
        <v>-0.99946044014440349</v>
      </c>
      <c r="R66" s="296">
        <f t="shared" si="115"/>
        <v>-0.99938530756334865</v>
      </c>
      <c r="S66" s="296">
        <f t="shared" si="115"/>
        <v>-0.99932719240499279</v>
      </c>
      <c r="T66" s="296">
        <f t="shared" si="115"/>
        <v>-0.99924475842394633</v>
      </c>
      <c r="U66" s="296">
        <f t="shared" si="115"/>
        <v>-0.99913811171717071</v>
      </c>
      <c r="V66" s="296">
        <f t="shared" si="115"/>
        <v>-0.99905553464821661</v>
      </c>
      <c r="W66" s="296">
        <f t="shared" si="115"/>
        <v>-0.99893833001735832</v>
      </c>
      <c r="X66" s="296">
        <f t="shared" si="115"/>
        <v>-0.99878659015083948</v>
      </c>
      <c r="Y66" s="296">
        <f t="shared" si="115"/>
        <v>-0.99866858580185891</v>
      </c>
      <c r="Z66" s="296">
        <f t="shared" si="115"/>
        <v>-0.99850088164803208</v>
      </c>
      <c r="AA66" s="296">
        <f t="shared" si="115"/>
        <v>-0.99828339775538422</v>
      </c>
      <c r="AB66" s="296">
        <f t="shared" si="115"/>
        <v>-0.99811238118954138</v>
      </c>
      <c r="AC66" s="296">
        <f t="shared" si="115"/>
        <v>-0.99786894074466903</v>
      </c>
      <c r="AD66" s="296">
        <f t="shared" si="115"/>
        <v>-0.997552223315047</v>
      </c>
      <c r="AE66" s="296">
        <f t="shared" si="115"/>
        <v>-0.99729705615655651</v>
      </c>
      <c r="AF66" s="296">
        <f t="shared" si="115"/>
        <v>-0.99693302251753446</v>
      </c>
      <c r="AG66" s="296">
        <f t="shared" si="115"/>
        <v>-0.9964563480795553</v>
      </c>
      <c r="AH66" s="296">
        <f t="shared" si="115"/>
        <v>-0.99605321105690114</v>
      </c>
      <c r="AI66" s="296">
        <f t="shared" si="115"/>
        <v>-0.99547597616262984</v>
      </c>
      <c r="AJ66" s="296">
        <f t="shared" si="115"/>
        <v>-0.99471060728656835</v>
      </c>
      <c r="AK66" s="296">
        <f t="shared" si="115"/>
        <v>-0.99400570800844723</v>
      </c>
      <c r="AL66" s="296">
        <f t="shared" ref="AL66:BN66" si="116">AL133*AL200</f>
        <v>-0.99299072465793592</v>
      </c>
      <c r="AM66" s="296">
        <f t="shared" si="116"/>
        <v>-0.99161745247907718</v>
      </c>
      <c r="AN66" s="296">
        <f t="shared" si="116"/>
        <v>-0.99019155774086332</v>
      </c>
      <c r="AO66" s="296">
        <f t="shared" si="116"/>
        <v>-0.98812725701015824</v>
      </c>
      <c r="AP66" s="296">
        <f t="shared" si="116"/>
        <v>-0.98526963679106971</v>
      </c>
      <c r="AQ66" s="296">
        <f t="shared" si="116"/>
        <v>-0.98191717659330635</v>
      </c>
      <c r="AR66" s="296">
        <f t="shared" si="116"/>
        <v>-0.97707054740896737</v>
      </c>
      <c r="AS66" s="296">
        <f t="shared" si="116"/>
        <v>-0.97028308063543833</v>
      </c>
      <c r="AT66" s="296">
        <f t="shared" si="116"/>
        <v>-0.96165909233229885</v>
      </c>
      <c r="AU66" s="296">
        <f t="shared" si="116"/>
        <v>-0.94945808531587361</v>
      </c>
      <c r="AV66" s="296">
        <f t="shared" si="116"/>
        <v>-0.93274524367054301</v>
      </c>
      <c r="AW66" s="296">
        <f t="shared" si="116"/>
        <v>-0.91148767767465089</v>
      </c>
      <c r="AX66" s="296">
        <f t="shared" si="116"/>
        <v>-0.88372301443058365</v>
      </c>
      <c r="AY66" s="296">
        <f t="shared" si="116"/>
        <v>-0.8497878491556593</v>
      </c>
      <c r="AZ66" s="296">
        <f t="shared" si="116"/>
        <v>-0.81302082607754744</v>
      </c>
      <c r="BA66" s="296">
        <f t="shared" si="116"/>
        <v>-0.77643618999596342</v>
      </c>
      <c r="BB66" s="296">
        <f t="shared" si="116"/>
        <v>-0.74624818370549917</v>
      </c>
      <c r="BC66" s="296">
        <f t="shared" si="116"/>
        <v>-0.72796791171972475</v>
      </c>
      <c r="BD66" s="296">
        <f t="shared" si="116"/>
        <v>-0.71862122384738247</v>
      </c>
      <c r="BE66" s="296">
        <f t="shared" si="116"/>
        <v>-0.71320830818009273</v>
      </c>
      <c r="BF66" s="296">
        <f t="shared" si="116"/>
        <v>-0.71141732336059282</v>
      </c>
      <c r="BG66" s="296">
        <f t="shared" si="116"/>
        <v>-0.7157615416116152</v>
      </c>
      <c r="BH66" s="296">
        <f t="shared" si="116"/>
        <v>-0.72950970805047322</v>
      </c>
      <c r="BI66" s="296">
        <f t="shared" si="116"/>
        <v>-0.75291300237469017</v>
      </c>
      <c r="BJ66" s="296">
        <f t="shared" si="116"/>
        <v>-0.77660363024882106</v>
      </c>
      <c r="BK66" s="296">
        <f t="shared" si="116"/>
        <v>1.6963760331112689</v>
      </c>
      <c r="BL66" s="296">
        <f t="shared" si="116"/>
        <v>1.7702563993817042</v>
      </c>
      <c r="BM66" s="296">
        <f t="shared" si="116"/>
        <v>1.8279614736012173</v>
      </c>
      <c r="BN66" s="484">
        <f t="shared" si="116"/>
        <v>1.8719895815400611</v>
      </c>
      <c r="BO66" s="220"/>
    </row>
    <row r="67" spans="2:187" ht="42" customHeight="1">
      <c r="B67" s="421"/>
      <c r="C67" s="420"/>
      <c r="D67" s="440">
        <v>-1.35</v>
      </c>
      <c r="E67" s="439">
        <f t="shared" si="68"/>
        <v>-0.99988964787733092</v>
      </c>
      <c r="F67" s="483">
        <f t="shared" ref="F67:AK67" si="117">F134*F201</f>
        <v>-0.99993067701032223</v>
      </c>
      <c r="G67" s="296">
        <f t="shared" si="117"/>
        <v>-0.99990686168199361</v>
      </c>
      <c r="H67" s="296">
        <f t="shared" si="117"/>
        <v>-0.99990626591557397</v>
      </c>
      <c r="I67" s="296">
        <f t="shared" si="117"/>
        <v>-0.99987296179715579</v>
      </c>
      <c r="J67" s="296">
        <f t="shared" si="117"/>
        <v>-0.99987256457160523</v>
      </c>
      <c r="K67" s="296">
        <f t="shared" si="117"/>
        <v>-0.99982570287174433</v>
      </c>
      <c r="L67" s="296">
        <f t="shared" si="117"/>
        <v>-0.99982547732880478</v>
      </c>
      <c r="M67" s="296">
        <f t="shared" si="117"/>
        <v>-0.99975925807756039</v>
      </c>
      <c r="N67" s="296">
        <f t="shared" si="117"/>
        <v>-0.99975914972188429</v>
      </c>
      <c r="O67" s="296">
        <f t="shared" si="117"/>
        <v>-0.99966533837352156</v>
      </c>
      <c r="P67" s="296">
        <f t="shared" si="117"/>
        <v>-0.99966527114915638</v>
      </c>
      <c r="Q67" s="296">
        <f t="shared" si="117"/>
        <v>-0.99956768460732937</v>
      </c>
      <c r="R67" s="296">
        <f t="shared" si="117"/>
        <v>-0.99953207829723223</v>
      </c>
      <c r="S67" s="296">
        <f t="shared" si="117"/>
        <v>-0.99946858243748904</v>
      </c>
      <c r="T67" s="296">
        <f t="shared" si="117"/>
        <v>-0.99939335618482461</v>
      </c>
      <c r="U67" s="296">
        <f t="shared" si="117"/>
        <v>-0.9993350948857963</v>
      </c>
      <c r="V67" s="296">
        <f t="shared" si="117"/>
        <v>-0.99925241609046311</v>
      </c>
      <c r="W67" s="296">
        <f t="shared" si="117"/>
        <v>-0.99914536229925011</v>
      </c>
      <c r="X67" s="296">
        <f t="shared" si="117"/>
        <v>-0.99906212673256911</v>
      </c>
      <c r="Y67" s="296">
        <f t="shared" si="117"/>
        <v>-0.998943884472278</v>
      </c>
      <c r="Z67" s="296">
        <f t="shared" si="117"/>
        <v>-0.99879054519054744</v>
      </c>
      <c r="AA67" s="296">
        <f t="shared" si="117"/>
        <v>-0.99867011559255137</v>
      </c>
      <c r="AB67" s="296">
        <f t="shared" si="117"/>
        <v>-0.99849877533559894</v>
      </c>
      <c r="AC67" s="296">
        <f t="shared" si="117"/>
        <v>-0.9982758820043417</v>
      </c>
      <c r="AD67" s="296">
        <f t="shared" si="117"/>
        <v>-0.99809685541130733</v>
      </c>
      <c r="AE67" s="296">
        <f t="shared" si="117"/>
        <v>-0.99784158910095777</v>
      </c>
      <c r="AF67" s="296">
        <f t="shared" si="117"/>
        <v>-0.99750743968448363</v>
      </c>
      <c r="AG67" s="296">
        <f t="shared" si="117"/>
        <v>-0.99722658821812526</v>
      </c>
      <c r="AH67" s="296">
        <f t="shared" si="117"/>
        <v>-0.99682474218159334</v>
      </c>
      <c r="AI67" s="296">
        <f t="shared" si="117"/>
        <v>-0.99629243160317105</v>
      </c>
      <c r="AJ67" s="296">
        <f t="shared" si="117"/>
        <v>-0.99580745237898771</v>
      </c>
      <c r="AK67" s="296">
        <f t="shared" si="117"/>
        <v>-0.99511003908764972</v>
      </c>
      <c r="AL67" s="296">
        <f t="shared" ref="AL67:BN67" si="118">AL134*AL201</f>
        <v>-0.99416853469988131</v>
      </c>
      <c r="AM67" s="296">
        <f t="shared" si="118"/>
        <v>-0.99320595988069116</v>
      </c>
      <c r="AN67" s="296">
        <f t="shared" si="118"/>
        <v>-0.99181567631028655</v>
      </c>
      <c r="AO67" s="296">
        <f t="shared" si="118"/>
        <v>-0.98989850084325315</v>
      </c>
      <c r="AP67" s="296">
        <f t="shared" si="118"/>
        <v>-0.98768864538137768</v>
      </c>
      <c r="AQ67" s="296">
        <f t="shared" si="118"/>
        <v>-0.98450581207990551</v>
      </c>
      <c r="AR67" s="296">
        <f t="shared" si="118"/>
        <v>-0.98007210722692417</v>
      </c>
      <c r="AS67" s="296">
        <f t="shared" si="118"/>
        <v>-0.97453331067651516</v>
      </c>
      <c r="AT67" s="296">
        <f t="shared" si="118"/>
        <v>-0.96673389248085229</v>
      </c>
      <c r="AU67" s="296">
        <f t="shared" si="118"/>
        <v>-0.95610456120097687</v>
      </c>
      <c r="AV67" s="296">
        <f t="shared" si="118"/>
        <v>-0.94274999222984857</v>
      </c>
      <c r="AW67" s="296">
        <f t="shared" si="118"/>
        <v>-0.92528145534997275</v>
      </c>
      <c r="AX67" s="296">
        <f t="shared" si="118"/>
        <v>-0.90372446923674266</v>
      </c>
      <c r="AY67" s="296">
        <f t="shared" si="118"/>
        <v>-0.87990618017703048</v>
      </c>
      <c r="AZ67" s="296">
        <f t="shared" si="118"/>
        <v>-0.85475545302790512</v>
      </c>
      <c r="BA67" s="296">
        <f t="shared" si="118"/>
        <v>-0.83154224993701142</v>
      </c>
      <c r="BB67" s="296">
        <f t="shared" si="118"/>
        <v>-0.8144801193763781</v>
      </c>
      <c r="BC67" s="296">
        <f t="shared" si="118"/>
        <v>-0.80319599617401738</v>
      </c>
      <c r="BD67" s="296">
        <f t="shared" si="118"/>
        <v>-0.79653699987124571</v>
      </c>
      <c r="BE67" s="296">
        <f t="shared" si="118"/>
        <v>-0.79317171936014996</v>
      </c>
      <c r="BF67" s="296">
        <f t="shared" si="118"/>
        <v>-0.78987636983846721</v>
      </c>
      <c r="BG67" s="296">
        <f t="shared" si="118"/>
        <v>-0.78962091181182448</v>
      </c>
      <c r="BH67" s="296">
        <f t="shared" si="118"/>
        <v>-0.79651353306448835</v>
      </c>
      <c r="BI67" s="296">
        <f t="shared" si="118"/>
        <v>-0.80742813573655836</v>
      </c>
      <c r="BJ67" s="296">
        <f t="shared" si="118"/>
        <v>-0.820370990309781</v>
      </c>
      <c r="BK67" s="296">
        <f t="shared" si="118"/>
        <v>-0.83492799175519317</v>
      </c>
      <c r="BL67" s="296">
        <f t="shared" si="118"/>
        <v>1.78516579608204</v>
      </c>
      <c r="BM67" s="296">
        <f t="shared" si="118"/>
        <v>1.8346313204438287</v>
      </c>
      <c r="BN67" s="484">
        <f t="shared" si="118"/>
        <v>1.876069606114366</v>
      </c>
      <c r="BO67" s="220"/>
    </row>
    <row r="68" spans="2:187" ht="42" customHeight="1">
      <c r="B68" s="421"/>
      <c r="C68" s="420"/>
      <c r="D68" s="438">
        <v>-1.4</v>
      </c>
      <c r="E68" s="439">
        <f t="shared" si="68"/>
        <v>-0.99992223532874025</v>
      </c>
      <c r="F68" s="483">
        <f t="shared" ref="F68:AK68" si="119">F135*F202</f>
        <v>-0.99995151782984837</v>
      </c>
      <c r="G68" s="296">
        <f t="shared" si="119"/>
        <v>-0.99993478278527359</v>
      </c>
      <c r="H68" s="296">
        <f t="shared" si="119"/>
        <v>-0.99993440494818964</v>
      </c>
      <c r="I68" s="296">
        <f t="shared" si="119"/>
        <v>-0.99991097019637321</v>
      </c>
      <c r="J68" s="296">
        <f t="shared" si="119"/>
        <v>-0.99991071827216171</v>
      </c>
      <c r="K68" s="296">
        <f t="shared" si="119"/>
        <v>-0.99987771407934345</v>
      </c>
      <c r="L68" s="296">
        <f t="shared" si="119"/>
        <v>-0.99987756846930431</v>
      </c>
      <c r="M68" s="296">
        <f t="shared" si="119"/>
        <v>-0.99983090710405609</v>
      </c>
      <c r="N68" s="296">
        <f t="shared" si="119"/>
        <v>-0.99983083026354036</v>
      </c>
      <c r="O68" s="296">
        <f t="shared" si="119"/>
        <v>-0.99976470784783289</v>
      </c>
      <c r="P68" s="296">
        <f t="shared" si="119"/>
        <v>-0.99976464597331238</v>
      </c>
      <c r="Q68" s="296">
        <f t="shared" si="119"/>
        <v>-0.99967083024696957</v>
      </c>
      <c r="R68" s="296">
        <f t="shared" si="119"/>
        <v>-0.99967071417629971</v>
      </c>
      <c r="S68" s="296">
        <f t="shared" si="119"/>
        <v>-0.99957304753046639</v>
      </c>
      <c r="T68" s="296">
        <f t="shared" si="119"/>
        <v>-0.99953733056972838</v>
      </c>
      <c r="U68" s="296">
        <f t="shared" si="119"/>
        <v>-0.9994736657569423</v>
      </c>
      <c r="V68" s="296">
        <f t="shared" si="119"/>
        <v>-0.99939817149129839</v>
      </c>
      <c r="W68" s="296">
        <f t="shared" si="119"/>
        <v>-0.99933948546966056</v>
      </c>
      <c r="X68" s="296">
        <f t="shared" si="119"/>
        <v>-0.99925614243342953</v>
      </c>
      <c r="Y68" s="296">
        <f t="shared" si="119"/>
        <v>-0.99914806589777327</v>
      </c>
      <c r="Z68" s="296">
        <f t="shared" si="119"/>
        <v>-0.99906327672573458</v>
      </c>
      <c r="AA68" s="296">
        <f t="shared" si="119"/>
        <v>-0.99894269874854469</v>
      </c>
      <c r="AB68" s="296">
        <f t="shared" si="119"/>
        <v>-0.99878587494143145</v>
      </c>
      <c r="AC68" s="296">
        <f t="shared" si="119"/>
        <v>-0.9986602743597971</v>
      </c>
      <c r="AD68" s="296">
        <f t="shared" si="119"/>
        <v>-0.99848128909227984</v>
      </c>
      <c r="AE68" s="296">
        <f t="shared" si="119"/>
        <v>-0.99824712120476689</v>
      </c>
      <c r="AF68" s="296">
        <f t="shared" si="119"/>
        <v>-0.99805149192475062</v>
      </c>
      <c r="AG68" s="296">
        <f t="shared" si="119"/>
        <v>-0.99777181578180407</v>
      </c>
      <c r="AH68" s="296">
        <f t="shared" si="119"/>
        <v>-0.9974018265855209</v>
      </c>
      <c r="AI68" s="296">
        <f t="shared" si="119"/>
        <v>-0.99706841257188783</v>
      </c>
      <c r="AJ68" s="296">
        <f t="shared" si="119"/>
        <v>-0.99658965562125978</v>
      </c>
      <c r="AK68" s="296">
        <f t="shared" si="119"/>
        <v>-0.99594509461101177</v>
      </c>
      <c r="AL68" s="296">
        <f t="shared" ref="AL68:BN68" si="120">AL135*AL202</f>
        <v>-0.99529673584812761</v>
      </c>
      <c r="AM68" s="296">
        <f t="shared" si="120"/>
        <v>-0.99436269144348477</v>
      </c>
      <c r="AN68" s="296">
        <f t="shared" si="120"/>
        <v>-0.99308042827500764</v>
      </c>
      <c r="AO68" s="296">
        <f t="shared" si="120"/>
        <v>-0.99163040324661844</v>
      </c>
      <c r="AP68" s="296">
        <f t="shared" si="120"/>
        <v>-0.98955031093334289</v>
      </c>
      <c r="AQ68" s="296">
        <f t="shared" si="120"/>
        <v>-0.9866700038620454</v>
      </c>
      <c r="AR68" s="296">
        <f t="shared" si="120"/>
        <v>-0.9831381311431695</v>
      </c>
      <c r="AS68" s="296">
        <f t="shared" si="120"/>
        <v>-0.97818889477911219</v>
      </c>
      <c r="AT68" s="296">
        <f t="shared" si="120"/>
        <v>-0.97148126917738709</v>
      </c>
      <c r="AU68" s="296">
        <f t="shared" si="120"/>
        <v>-0.96316915081815135</v>
      </c>
      <c r="AV68" s="296">
        <f t="shared" si="120"/>
        <v>-0.95228845106032856</v>
      </c>
      <c r="AW68" s="296">
        <f t="shared" si="120"/>
        <v>-0.93876954078063179</v>
      </c>
      <c r="AX68" s="296">
        <f t="shared" si="120"/>
        <v>-0.92366180340363802</v>
      </c>
      <c r="AY68" s="296">
        <f t="shared" si="120"/>
        <v>-0.90704155833186606</v>
      </c>
      <c r="AZ68" s="296">
        <f t="shared" si="120"/>
        <v>-0.89055072686913239</v>
      </c>
      <c r="BA68" s="296">
        <f t="shared" si="120"/>
        <v>-0.87694591286505708</v>
      </c>
      <c r="BB68" s="296">
        <f t="shared" si="120"/>
        <v>-0.86633927640113617</v>
      </c>
      <c r="BC68" s="296">
        <f t="shared" si="120"/>
        <v>-0.85898819153603057</v>
      </c>
      <c r="BD68" s="296">
        <f t="shared" si="120"/>
        <v>-0.85518689115446478</v>
      </c>
      <c r="BE68" s="296">
        <f t="shared" si="120"/>
        <v>-0.85171827653403054</v>
      </c>
      <c r="BF68" s="296">
        <f t="shared" si="120"/>
        <v>-0.84812214679460085</v>
      </c>
      <c r="BG68" s="296">
        <f t="shared" si="120"/>
        <v>-0.84755479993501082</v>
      </c>
      <c r="BH68" s="296">
        <f t="shared" si="120"/>
        <v>-0.84903317650465904</v>
      </c>
      <c r="BI68" s="296">
        <f t="shared" si="120"/>
        <v>-0.8530866494677154</v>
      </c>
      <c r="BJ68" s="296">
        <f t="shared" si="120"/>
        <v>-0.86108102602246406</v>
      </c>
      <c r="BK68" s="296">
        <f t="shared" si="120"/>
        <v>-0.86820694203988213</v>
      </c>
      <c r="BL68" s="296">
        <f t="shared" si="120"/>
        <v>-0.87324927236375205</v>
      </c>
      <c r="BM68" s="296">
        <f t="shared" si="120"/>
        <v>1.843985891680576</v>
      </c>
      <c r="BN68" s="484">
        <f t="shared" si="120"/>
        <v>1.8794353761960207</v>
      </c>
      <c r="BO68" s="220"/>
    </row>
    <row r="69" spans="2:187" ht="42" customHeight="1">
      <c r="B69" s="421"/>
      <c r="C69" s="420"/>
      <c r="D69" s="440">
        <v>-1.45</v>
      </c>
      <c r="E69" s="439">
        <f t="shared" si="68"/>
        <v>-0.99994519974286966</v>
      </c>
      <c r="F69" s="483">
        <f t="shared" ref="F69:AK69" si="121">F136*F203</f>
        <v>-0.9999660925653876</v>
      </c>
      <c r="G69" s="296">
        <f t="shared" si="121"/>
        <v>-0.99995432930718275</v>
      </c>
      <c r="H69" s="296">
        <f t="shared" si="121"/>
        <v>-0.99995408910932781</v>
      </c>
      <c r="I69" s="296">
        <f t="shared" si="121"/>
        <v>-0.99993759604751009</v>
      </c>
      <c r="J69" s="296">
        <f t="shared" si="121"/>
        <v>-0.9999374353795516</v>
      </c>
      <c r="K69" s="296">
        <f t="shared" si="121"/>
        <v>-0.99991418875183824</v>
      </c>
      <c r="L69" s="296">
        <f t="shared" si="121"/>
        <v>-0.99991409322499836</v>
      </c>
      <c r="M69" s="296">
        <f t="shared" si="121"/>
        <v>-0.99988121183919054</v>
      </c>
      <c r="N69" s="296">
        <f t="shared" si="121"/>
        <v>-0.9998811548529366</v>
      </c>
      <c r="O69" s="296">
        <f t="shared" si="121"/>
        <v>-0.9998345472569099</v>
      </c>
      <c r="P69" s="296">
        <f t="shared" si="121"/>
        <v>-0.99983448913018436</v>
      </c>
      <c r="Q69" s="296">
        <f t="shared" si="121"/>
        <v>-0.99976834857644181</v>
      </c>
      <c r="R69" s="296">
        <f t="shared" si="121"/>
        <v>-0.99976823312633323</v>
      </c>
      <c r="S69" s="296">
        <f t="shared" si="121"/>
        <v>-0.99967433315375254</v>
      </c>
      <c r="T69" s="296">
        <f t="shared" si="121"/>
        <v>-0.99967409741586732</v>
      </c>
      <c r="U69" s="296">
        <f t="shared" si="121"/>
        <v>-0.99957625007872042</v>
      </c>
      <c r="V69" s="296">
        <f t="shared" si="121"/>
        <v>-0.99954025474153463</v>
      </c>
      <c r="W69" s="296">
        <f t="shared" si="121"/>
        <v>-0.99947616026490804</v>
      </c>
      <c r="X69" s="296">
        <f t="shared" si="121"/>
        <v>-0.99940000814241503</v>
      </c>
      <c r="Y69" s="296">
        <f t="shared" si="121"/>
        <v>-0.99934032445153886</v>
      </c>
      <c r="Z69" s="296">
        <f t="shared" si="121"/>
        <v>-0.99925548131632713</v>
      </c>
      <c r="AA69" s="296">
        <f t="shared" si="121"/>
        <v>-0.99914516515255158</v>
      </c>
      <c r="AB69" s="296">
        <f t="shared" si="121"/>
        <v>-0.99905705011772772</v>
      </c>
      <c r="AC69" s="296">
        <f t="shared" si="121"/>
        <v>-0.99893155360025943</v>
      </c>
      <c r="AD69" s="296">
        <f t="shared" si="121"/>
        <v>-0.99876747842643643</v>
      </c>
      <c r="AE69" s="296">
        <f t="shared" si="121"/>
        <v>-0.99863121130442867</v>
      </c>
      <c r="AF69" s="296">
        <f t="shared" si="121"/>
        <v>-0.99843657115001883</v>
      </c>
      <c r="AG69" s="296">
        <f t="shared" si="121"/>
        <v>-0.99817947421950803</v>
      </c>
      <c r="AH69" s="296">
        <f t="shared" si="121"/>
        <v>-0.99795032637074621</v>
      </c>
      <c r="AI69" s="296">
        <f t="shared" si="121"/>
        <v>-0.99762179124904604</v>
      </c>
      <c r="AJ69" s="296">
        <f t="shared" si="121"/>
        <v>-0.99718081010122772</v>
      </c>
      <c r="AK69" s="296">
        <f t="shared" si="121"/>
        <v>-0.9967446138727748</v>
      </c>
      <c r="AL69" s="296">
        <f t="shared" ref="AL69:BN69" si="122">AL136*AL203</f>
        <v>-0.99611785941607245</v>
      </c>
      <c r="AM69" s="296">
        <f t="shared" si="122"/>
        <v>-0.99526157453450437</v>
      </c>
      <c r="AN69" s="296">
        <f t="shared" si="122"/>
        <v>-0.99431264930003993</v>
      </c>
      <c r="AO69" s="296">
        <f t="shared" si="122"/>
        <v>-0.99295674776593512</v>
      </c>
      <c r="AP69" s="296">
        <f t="shared" si="122"/>
        <v>-0.99109077337912099</v>
      </c>
      <c r="AQ69" s="296">
        <f t="shared" si="122"/>
        <v>-0.98884757890317854</v>
      </c>
      <c r="AR69" s="296">
        <f t="shared" si="122"/>
        <v>-0.98571836425045301</v>
      </c>
      <c r="AS69" s="296">
        <f t="shared" si="122"/>
        <v>-0.98150052050424974</v>
      </c>
      <c r="AT69" s="296">
        <f t="shared" si="122"/>
        <v>-0.97635052415634593</v>
      </c>
      <c r="AU69" s="296">
        <f t="shared" si="122"/>
        <v>-0.96960560761744219</v>
      </c>
      <c r="AV69" s="296">
        <f t="shared" si="122"/>
        <v>-0.96118401983735879</v>
      </c>
      <c r="AW69" s="296">
        <f t="shared" si="122"/>
        <v>-0.951720879035034</v>
      </c>
      <c r="AX69" s="296">
        <f t="shared" si="122"/>
        <v>-0.94099676693129308</v>
      </c>
      <c r="AY69" s="296">
        <f t="shared" si="122"/>
        <v>-0.92981250176591546</v>
      </c>
      <c r="AZ69" s="296">
        <f t="shared" si="122"/>
        <v>-0.91987735567680884</v>
      </c>
      <c r="BA69" s="296">
        <f t="shared" si="122"/>
        <v>-0.91123679263755009</v>
      </c>
      <c r="BB69" s="296">
        <f t="shared" si="122"/>
        <v>-0.90443520977236125</v>
      </c>
      <c r="BC69" s="296">
        <f t="shared" si="122"/>
        <v>-0.90032704169613542</v>
      </c>
      <c r="BD69" s="296">
        <f t="shared" si="122"/>
        <v>-0.89708363296711413</v>
      </c>
      <c r="BE69" s="296">
        <f t="shared" si="122"/>
        <v>-0.89389222933831136</v>
      </c>
      <c r="BF69" s="296">
        <f t="shared" si="122"/>
        <v>-0.89174032434808448</v>
      </c>
      <c r="BG69" s="296">
        <f t="shared" si="122"/>
        <v>-0.88974958072545818</v>
      </c>
      <c r="BH69" s="296">
        <f t="shared" si="122"/>
        <v>-0.88879624765956067</v>
      </c>
      <c r="BI69" s="296">
        <f t="shared" si="122"/>
        <v>-0.89096689792180805</v>
      </c>
      <c r="BJ69" s="296">
        <f t="shared" si="122"/>
        <v>-0.89365113992469258</v>
      </c>
      <c r="BK69" s="296">
        <f t="shared" si="122"/>
        <v>-0.89632357993041512</v>
      </c>
      <c r="BL69" s="296">
        <f t="shared" si="122"/>
        <v>-0.90036758735108946</v>
      </c>
      <c r="BM69" s="296">
        <f t="shared" si="122"/>
        <v>-0.90163450228814845</v>
      </c>
      <c r="BN69" s="484">
        <f t="shared" si="122"/>
        <v>1.8816271356919994</v>
      </c>
      <c r="BO69" s="220"/>
    </row>
    <row r="70" spans="2:187" ht="42" customHeight="1" thickBot="1">
      <c r="B70" s="421"/>
      <c r="C70" s="420"/>
      <c r="D70" s="438">
        <v>-1.5</v>
      </c>
      <c r="E70" s="441">
        <f>C9</f>
        <v>-1</v>
      </c>
      <c r="F70" s="485">
        <f t="shared" ref="F70:AK70" si="123">F137*F204</f>
        <v>-0.99999559294209805</v>
      </c>
      <c r="G70" s="486">
        <f t="shared" si="123"/>
        <v>-0.99996801357114973</v>
      </c>
      <c r="H70" s="486">
        <f t="shared" si="123"/>
        <v>-0.9999678604175678</v>
      </c>
      <c r="I70" s="486">
        <f t="shared" si="123"/>
        <v>-0.99995625086819739</v>
      </c>
      <c r="J70" s="486">
        <f t="shared" si="123"/>
        <v>-0.99995614763454743</v>
      </c>
      <c r="K70" s="486">
        <f t="shared" si="123"/>
        <v>-0.99993977223280694</v>
      </c>
      <c r="L70" s="486">
        <f t="shared" si="123"/>
        <v>-0.99993970819472633</v>
      </c>
      <c r="M70" s="486">
        <f t="shared" si="123"/>
        <v>-0.999916535857577</v>
      </c>
      <c r="N70" s="486">
        <f t="shared" si="123"/>
        <v>-0.99991649150587103</v>
      </c>
      <c r="O70" s="486">
        <f t="shared" si="123"/>
        <v>-0.99988363715850537</v>
      </c>
      <c r="P70" s="486">
        <f t="shared" si="123"/>
        <v>-0.99988358187197113</v>
      </c>
      <c r="Q70" s="486">
        <f t="shared" si="123"/>
        <v>-0.99983694801758494</v>
      </c>
      <c r="R70" s="486">
        <f t="shared" si="123"/>
        <v>-0.99983683416711866</v>
      </c>
      <c r="S70" s="486">
        <f t="shared" si="123"/>
        <v>-0.99977060809434237</v>
      </c>
      <c r="T70" s="486">
        <f t="shared" si="123"/>
        <v>-0.99977036918941253</v>
      </c>
      <c r="U70" s="486">
        <f t="shared" si="123"/>
        <v>-0.99967628438897405</v>
      </c>
      <c r="V70" s="486">
        <f t="shared" si="123"/>
        <v>-0.99967576855362339</v>
      </c>
      <c r="W70" s="486">
        <f t="shared" si="123"/>
        <v>-0.99957749599715062</v>
      </c>
      <c r="X70" s="486">
        <f t="shared" si="123"/>
        <v>-0.99954085873140419</v>
      </c>
      <c r="Y70" s="486">
        <f t="shared" si="123"/>
        <v>-0.99947580099642497</v>
      </c>
      <c r="Z70" s="486">
        <f t="shared" si="123"/>
        <v>-0.99939821207884738</v>
      </c>
      <c r="AA70" s="486">
        <f t="shared" si="123"/>
        <v>-0.99933639604505409</v>
      </c>
      <c r="AB70" s="486">
        <f t="shared" si="123"/>
        <v>-0.99924840165423245</v>
      </c>
      <c r="AC70" s="486">
        <f t="shared" si="123"/>
        <v>-0.99913344454284014</v>
      </c>
      <c r="AD70" s="486">
        <f t="shared" si="123"/>
        <v>-0.99903851384207265</v>
      </c>
      <c r="AE70" s="486">
        <f t="shared" si="123"/>
        <v>-0.99890303564717331</v>
      </c>
      <c r="AF70" s="486">
        <f t="shared" si="123"/>
        <v>-0.99872438076307679</v>
      </c>
      <c r="AG70" s="486">
        <f t="shared" si="123"/>
        <v>-0.99856687353448392</v>
      </c>
      <c r="AH70" s="486">
        <f t="shared" si="123"/>
        <v>-0.99834139508231801</v>
      </c>
      <c r="AI70" s="486">
        <f t="shared" si="123"/>
        <v>-0.99803969523670166</v>
      </c>
      <c r="AJ70" s="486">
        <f t="shared" si="123"/>
        <v>-0.99774631518626999</v>
      </c>
      <c r="AK70" s="486">
        <f t="shared" si="123"/>
        <v>-0.99732583367846606</v>
      </c>
      <c r="AL70" s="486">
        <f t="shared" ref="AL70:BN70" si="124">AL137*AL204</f>
        <v>-0.99675417433860203</v>
      </c>
      <c r="AM70" s="486">
        <f t="shared" si="124"/>
        <v>-0.99613383861732452</v>
      </c>
      <c r="AN70" s="486">
        <f t="shared" si="124"/>
        <v>-0.99525068606516931</v>
      </c>
      <c r="AO70" s="486">
        <f t="shared" si="124"/>
        <v>-0.99404266437796163</v>
      </c>
      <c r="AP70" s="486">
        <f t="shared" si="124"/>
        <v>-0.99262021819552315</v>
      </c>
      <c r="AQ70" s="486">
        <f t="shared" si="124"/>
        <v>-0.99064370422300363</v>
      </c>
      <c r="AR70" s="486">
        <f t="shared" si="124"/>
        <v>-0.98799316794519099</v>
      </c>
      <c r="AS70" s="486">
        <f t="shared" si="124"/>
        <v>-0.98480703304018369</v>
      </c>
      <c r="AT70" s="486">
        <f t="shared" si="124"/>
        <v>-0.98063154995939172</v>
      </c>
      <c r="AU70" s="486">
        <f t="shared" si="124"/>
        <v>-0.97539882199068784</v>
      </c>
      <c r="AV70" s="486">
        <f t="shared" si="124"/>
        <v>-0.9695119210126466</v>
      </c>
      <c r="AW70" s="486">
        <f t="shared" si="124"/>
        <v>-0.96268898407894044</v>
      </c>
      <c r="AX70" s="486">
        <f t="shared" si="124"/>
        <v>-0.95531237527743451</v>
      </c>
      <c r="AY70" s="486">
        <f t="shared" si="124"/>
        <v>-0.94842846322201924</v>
      </c>
      <c r="AZ70" s="486">
        <f t="shared" si="124"/>
        <v>-0.94196367972858019</v>
      </c>
      <c r="BA70" s="486">
        <f t="shared" si="124"/>
        <v>-0.93637886149867622</v>
      </c>
      <c r="BB70" s="486">
        <f t="shared" si="124"/>
        <v>-0.93255313162249387</v>
      </c>
      <c r="BC70" s="486">
        <f t="shared" si="124"/>
        <v>-0.92945486606276739</v>
      </c>
      <c r="BD70" s="486">
        <f t="shared" si="124"/>
        <v>-0.92674389254871248</v>
      </c>
      <c r="BE70" s="486">
        <f t="shared" si="124"/>
        <v>-0.92491048810867771</v>
      </c>
      <c r="BF70" s="486">
        <f t="shared" si="124"/>
        <v>-0.9225405537452136</v>
      </c>
      <c r="BG70" s="486">
        <f t="shared" si="124"/>
        <v>-0.92014943075858491</v>
      </c>
      <c r="BH70" s="486">
        <f t="shared" si="124"/>
        <v>-0.91951372961552558</v>
      </c>
      <c r="BI70" s="486">
        <f t="shared" si="124"/>
        <v>-0.91914646423031221</v>
      </c>
      <c r="BJ70" s="486">
        <f t="shared" si="124"/>
        <v>-0.91914312623910666</v>
      </c>
      <c r="BK70" s="486">
        <f t="shared" si="124"/>
        <v>-0.92099471278244638</v>
      </c>
      <c r="BL70" s="486">
        <f t="shared" si="124"/>
        <v>-0.92175273133354751</v>
      </c>
      <c r="BM70" s="486">
        <f t="shared" si="124"/>
        <v>-0.92114187315107032</v>
      </c>
      <c r="BN70" s="487">
        <f t="shared" si="124"/>
        <v>-0.92118050869666923</v>
      </c>
      <c r="BO70" s="220"/>
    </row>
    <row r="71" spans="2:187" ht="42" customHeight="1">
      <c r="B71" s="420"/>
      <c r="C71" s="421"/>
      <c r="D71" s="420"/>
      <c r="E71" s="420"/>
      <c r="F71" s="420"/>
      <c r="G71" s="420"/>
      <c r="H71" s="420"/>
      <c r="I71" s="420"/>
      <c r="J71" s="420"/>
      <c r="K71" s="420"/>
      <c r="L71" s="420"/>
      <c r="M71" s="420"/>
      <c r="N71" s="420"/>
      <c r="O71" s="420"/>
      <c r="P71" s="420"/>
      <c r="Q71" s="420"/>
      <c r="R71" s="420"/>
      <c r="S71" s="420"/>
      <c r="T71" s="420"/>
      <c r="U71" s="420"/>
      <c r="V71" s="420"/>
      <c r="W71" s="420"/>
      <c r="X71" s="420"/>
      <c r="Y71" s="420"/>
      <c r="Z71" s="420"/>
      <c r="AA71" s="420"/>
      <c r="AB71" s="420"/>
      <c r="AC71" s="420"/>
      <c r="AD71" s="420"/>
      <c r="AE71" s="420"/>
      <c r="AF71" s="420"/>
      <c r="AG71" s="420"/>
      <c r="AH71" s="420"/>
      <c r="AI71" s="420"/>
      <c r="AJ71" s="420"/>
      <c r="AK71" s="420"/>
      <c r="AL71" s="420"/>
      <c r="AM71" s="420"/>
      <c r="AN71" s="420"/>
      <c r="AO71" s="420"/>
      <c r="AP71" s="420"/>
      <c r="AQ71" s="420"/>
      <c r="AR71" s="420"/>
      <c r="AS71" s="420"/>
      <c r="AT71" s="420"/>
      <c r="AU71" s="420"/>
      <c r="AV71" s="420"/>
      <c r="AW71" s="420"/>
      <c r="AX71" s="420"/>
      <c r="AY71" s="420"/>
      <c r="AZ71" s="420"/>
      <c r="BA71" s="420"/>
      <c r="BB71" s="420"/>
      <c r="BC71" s="420"/>
      <c r="BD71" s="420"/>
      <c r="BE71" s="420"/>
      <c r="BF71" s="420"/>
      <c r="BG71" s="420"/>
      <c r="BH71" s="420"/>
      <c r="BI71" s="420"/>
      <c r="BJ71" s="420"/>
      <c r="BK71" s="420"/>
      <c r="BL71" s="420"/>
      <c r="BM71" s="420"/>
      <c r="BN71" s="420"/>
      <c r="BO71" s="421"/>
    </row>
    <row r="72" spans="2:187" ht="42" customHeight="1">
      <c r="AK72" s="183"/>
      <c r="AL72" s="183"/>
      <c r="AM72" s="183"/>
      <c r="AN72" s="183"/>
      <c r="AO72" s="183"/>
      <c r="AP72" s="183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422"/>
      <c r="EK72" s="416"/>
      <c r="EL72" s="416"/>
      <c r="EM72" s="416"/>
      <c r="EN72" s="416"/>
      <c r="EO72" s="416"/>
      <c r="EP72" s="416"/>
      <c r="EQ72" s="416"/>
      <c r="ER72" s="416"/>
      <c r="ES72" s="416"/>
      <c r="ET72" s="416"/>
      <c r="EU72" s="416"/>
      <c r="EV72" s="416"/>
      <c r="EW72" s="416"/>
      <c r="EX72" s="416"/>
      <c r="EY72" s="416"/>
      <c r="EZ72" s="416"/>
      <c r="FA72" s="416"/>
      <c r="FB72" s="416"/>
      <c r="FC72" s="416"/>
      <c r="FD72" s="416"/>
      <c r="FE72" s="416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</row>
    <row r="73" spans="2:187" ht="42" customHeight="1" thickBot="1">
      <c r="B73" s="417"/>
      <c r="C73" s="417" t="s">
        <v>187</v>
      </c>
      <c r="D73" s="417" t="s">
        <v>188</v>
      </c>
      <c r="E73" s="417" t="s">
        <v>113</v>
      </c>
      <c r="F73" s="417"/>
      <c r="G73" s="418"/>
      <c r="H73" s="418"/>
      <c r="I73" s="418"/>
      <c r="J73" s="418"/>
      <c r="K73" s="419"/>
      <c r="L73" s="419"/>
      <c r="M73" s="419"/>
      <c r="N73" s="419"/>
      <c r="O73" s="419"/>
      <c r="P73" s="419"/>
      <c r="Q73" s="419"/>
      <c r="R73" s="420"/>
      <c r="S73" s="420"/>
      <c r="T73" s="420"/>
      <c r="U73" s="420"/>
      <c r="V73" s="420"/>
      <c r="W73" s="420"/>
      <c r="X73" s="420"/>
      <c r="Y73" s="420"/>
      <c r="Z73" s="420"/>
      <c r="AA73" s="420"/>
      <c r="AB73" s="420"/>
      <c r="AC73" s="420"/>
      <c r="AD73" s="420"/>
      <c r="AE73" s="420"/>
      <c r="AF73" s="420"/>
      <c r="AG73" s="421"/>
      <c r="AH73" s="421"/>
      <c r="AI73" s="421"/>
      <c r="AJ73" s="421"/>
      <c r="AK73" s="421"/>
      <c r="AL73" s="421"/>
      <c r="AM73" s="421"/>
      <c r="AN73" s="421"/>
      <c r="AO73" s="421"/>
      <c r="AP73" s="421"/>
      <c r="AQ73" s="421"/>
      <c r="AR73" s="421"/>
      <c r="AS73" s="421"/>
      <c r="AT73" s="421"/>
      <c r="AU73" s="421"/>
      <c r="AV73" s="421"/>
      <c r="AW73" s="421"/>
      <c r="AX73" s="421"/>
      <c r="AY73" s="421"/>
      <c r="AZ73" s="421"/>
      <c r="BA73" s="421"/>
      <c r="BB73" s="421"/>
      <c r="BC73" s="421"/>
      <c r="BD73" s="421"/>
      <c r="BE73" s="421"/>
      <c r="BF73" s="421"/>
      <c r="BG73" s="421"/>
      <c r="BH73" s="421"/>
      <c r="BI73" s="421"/>
      <c r="BJ73" s="421"/>
      <c r="BK73" s="421"/>
      <c r="BL73" s="421"/>
      <c r="BM73" s="421"/>
      <c r="BN73" s="421"/>
      <c r="BO73" s="420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183"/>
      <c r="CB73" s="183"/>
      <c r="CC73" s="183"/>
      <c r="CD73" s="183"/>
      <c r="CE73" s="183"/>
      <c r="CF73" s="183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422"/>
      <c r="EK73" s="416"/>
      <c r="EL73" s="416"/>
      <c r="EM73" s="416"/>
      <c r="EN73" s="416"/>
      <c r="EO73" s="416"/>
      <c r="EP73" s="416"/>
      <c r="EQ73" s="416"/>
      <c r="ER73" s="416"/>
      <c r="ES73" s="416"/>
      <c r="ET73" s="416"/>
      <c r="EU73" s="416"/>
      <c r="EV73" s="416"/>
      <c r="EW73" s="416"/>
      <c r="EX73" s="416"/>
      <c r="EY73" s="416"/>
      <c r="EZ73" s="416"/>
      <c r="FA73" s="416"/>
      <c r="FB73" s="416"/>
      <c r="FC73" s="416"/>
      <c r="FD73" s="416"/>
      <c r="FE73" s="416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</row>
    <row r="74" spans="2:187" ht="42" customHeight="1" thickBot="1">
      <c r="B74" s="417" t="s">
        <v>189</v>
      </c>
      <c r="C74" s="465">
        <f>卓尔金历法实验室!E21</f>
        <v>1.0363574479839377</v>
      </c>
      <c r="D74" s="465">
        <f>卓尔金历法实验室!E34</f>
        <v>-0.9636425520160623</v>
      </c>
      <c r="E74" s="463">
        <v>1</v>
      </c>
      <c r="F74" s="417"/>
      <c r="G74" s="417"/>
      <c r="H74" s="417"/>
      <c r="I74" s="417"/>
      <c r="J74" s="417"/>
      <c r="K74" s="418"/>
      <c r="L74" s="418"/>
      <c r="M74" s="418"/>
      <c r="N74" s="418"/>
      <c r="O74" s="418"/>
      <c r="P74" s="418"/>
      <c r="Q74" s="418"/>
      <c r="R74" s="419"/>
      <c r="S74" s="419"/>
      <c r="T74" s="419"/>
      <c r="U74" s="419"/>
      <c r="V74" s="419"/>
      <c r="W74" s="419"/>
      <c r="X74" s="419"/>
      <c r="Y74" s="419"/>
      <c r="Z74" s="419"/>
      <c r="AA74" s="419"/>
      <c r="AB74" s="419"/>
      <c r="AC74" s="419"/>
      <c r="AD74" s="419"/>
      <c r="AE74" s="419"/>
      <c r="AF74" s="419"/>
      <c r="AG74" s="420"/>
      <c r="AH74" s="420"/>
      <c r="AI74" s="420"/>
      <c r="AJ74" s="420"/>
      <c r="AK74" s="420"/>
      <c r="AL74" s="420"/>
      <c r="AM74" s="420"/>
      <c r="AN74" s="420"/>
      <c r="AO74" s="420"/>
      <c r="AP74" s="420"/>
      <c r="AQ74" s="420"/>
      <c r="AR74" s="420"/>
      <c r="AS74" s="420"/>
      <c r="AT74" s="420"/>
      <c r="AU74" s="420"/>
      <c r="AV74" s="420"/>
      <c r="AW74" s="420"/>
      <c r="AX74" s="420"/>
      <c r="AY74" s="420"/>
      <c r="AZ74" s="420"/>
      <c r="BA74" s="420"/>
      <c r="BB74" s="420"/>
      <c r="BC74" s="420"/>
      <c r="BD74" s="420"/>
      <c r="BE74" s="420"/>
      <c r="BF74" s="420"/>
      <c r="BG74" s="420"/>
      <c r="BH74" s="420"/>
      <c r="BI74" s="420"/>
      <c r="BJ74" s="420"/>
      <c r="BK74" s="420"/>
      <c r="BL74" s="420"/>
      <c r="BM74" s="420"/>
      <c r="BN74" s="420"/>
      <c r="BO74" s="421"/>
      <c r="BP74" s="183"/>
      <c r="BQ74" s="183"/>
      <c r="BR74" s="183"/>
      <c r="BS74" s="183"/>
      <c r="BT74" s="183"/>
      <c r="BU74" s="183"/>
      <c r="BV74" s="183"/>
      <c r="BW74" s="183"/>
      <c r="BX74" s="183"/>
      <c r="BY74" s="183"/>
      <c r="BZ74" s="183"/>
      <c r="CA74" s="183"/>
      <c r="CB74" s="183"/>
      <c r="CC74" s="183"/>
      <c r="CD74" s="183"/>
      <c r="CE74" s="183"/>
      <c r="CF74" s="183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422"/>
      <c r="EK74" s="416"/>
      <c r="EL74" s="416"/>
      <c r="EM74" s="416"/>
      <c r="EN74" s="416"/>
      <c r="EO74" s="416"/>
      <c r="EP74" s="416"/>
      <c r="EQ74" s="416"/>
      <c r="ER74" s="416"/>
      <c r="ES74" s="416"/>
      <c r="ET74" s="416"/>
      <c r="EU74" s="416"/>
      <c r="EV74" s="416"/>
      <c r="EW74" s="416"/>
      <c r="EX74" s="416"/>
      <c r="EY74" s="416"/>
      <c r="EZ74" s="416"/>
      <c r="FA74" s="416"/>
      <c r="FB74" s="416"/>
      <c r="FC74" s="416"/>
      <c r="FD74" s="416"/>
      <c r="FE74" s="416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</row>
    <row r="75" spans="2:187" ht="42" customHeight="1" thickBot="1">
      <c r="B75" s="426" t="s">
        <v>190</v>
      </c>
      <c r="C75" s="466">
        <f>卓尔金历法实验室!E25</f>
        <v>-1.0543149781150456</v>
      </c>
      <c r="D75" s="466">
        <f>卓尔金历法实验室!E38</f>
        <v>0.10862995623009114</v>
      </c>
      <c r="E75" s="429"/>
      <c r="F75" s="430">
        <v>-1.5</v>
      </c>
      <c r="G75" s="431">
        <v>-1.45</v>
      </c>
      <c r="H75" s="430">
        <v>-1.4</v>
      </c>
      <c r="I75" s="431">
        <v>-1.35</v>
      </c>
      <c r="J75" s="430">
        <v>-1.3</v>
      </c>
      <c r="K75" s="431">
        <v>-1.25</v>
      </c>
      <c r="L75" s="430">
        <v>-1.2</v>
      </c>
      <c r="M75" s="431">
        <v>-1.1499999999999999</v>
      </c>
      <c r="N75" s="430">
        <v>-1.1000000000000001</v>
      </c>
      <c r="O75" s="431">
        <v>-1.05</v>
      </c>
      <c r="P75" s="430">
        <v>-1</v>
      </c>
      <c r="Q75" s="431">
        <v>-0.95</v>
      </c>
      <c r="R75" s="431">
        <v>-0.9</v>
      </c>
      <c r="S75" s="430">
        <v>-0.85</v>
      </c>
      <c r="T75" s="431">
        <v>-0.8</v>
      </c>
      <c r="U75" s="431">
        <v>-0.75</v>
      </c>
      <c r="V75" s="430">
        <v>-0.7</v>
      </c>
      <c r="W75" s="431">
        <v>-0.65</v>
      </c>
      <c r="X75" s="431">
        <v>-0.6</v>
      </c>
      <c r="Y75" s="430">
        <v>-0.55000000000000004</v>
      </c>
      <c r="Z75" s="431">
        <v>-0.5</v>
      </c>
      <c r="AA75" s="430">
        <v>-0.45</v>
      </c>
      <c r="AB75" s="431">
        <v>-0.4</v>
      </c>
      <c r="AC75" s="430">
        <v>-0.35</v>
      </c>
      <c r="AD75" s="431">
        <v>-0.3</v>
      </c>
      <c r="AE75" s="430">
        <v>-0.25</v>
      </c>
      <c r="AF75" s="431">
        <v>-0.2</v>
      </c>
      <c r="AG75" s="430">
        <v>-0.15</v>
      </c>
      <c r="AH75" s="431">
        <v>-0.1</v>
      </c>
      <c r="AI75" s="430">
        <v>-0.05</v>
      </c>
      <c r="AJ75" s="431">
        <v>0</v>
      </c>
      <c r="AK75" s="430">
        <v>0.05</v>
      </c>
      <c r="AL75" s="431">
        <v>0.1</v>
      </c>
      <c r="AM75" s="430">
        <v>0.15</v>
      </c>
      <c r="AN75" s="431">
        <v>0.2</v>
      </c>
      <c r="AO75" s="430">
        <v>0.25</v>
      </c>
      <c r="AP75" s="431">
        <v>0.3</v>
      </c>
      <c r="AQ75" s="430">
        <v>0.35</v>
      </c>
      <c r="AR75" s="431">
        <v>0.4</v>
      </c>
      <c r="AS75" s="430">
        <v>0.45</v>
      </c>
      <c r="AT75" s="431">
        <v>0.5</v>
      </c>
      <c r="AU75" s="430">
        <v>0.55000000000000004</v>
      </c>
      <c r="AV75" s="431">
        <v>0.6</v>
      </c>
      <c r="AW75" s="430">
        <v>0.65</v>
      </c>
      <c r="AX75" s="431">
        <v>0.7</v>
      </c>
      <c r="AY75" s="430">
        <v>0.75</v>
      </c>
      <c r="AZ75" s="431">
        <v>0.8</v>
      </c>
      <c r="BA75" s="430">
        <v>0.85</v>
      </c>
      <c r="BB75" s="431">
        <v>0.9</v>
      </c>
      <c r="BC75" s="430">
        <v>0.95</v>
      </c>
      <c r="BD75" s="431">
        <v>1</v>
      </c>
      <c r="BE75" s="430">
        <v>1.05</v>
      </c>
      <c r="BF75" s="431">
        <v>1.1000000000000001</v>
      </c>
      <c r="BG75" s="430">
        <v>1.1499999999999999</v>
      </c>
      <c r="BH75" s="431">
        <v>1.2</v>
      </c>
      <c r="BI75" s="430">
        <v>1.25</v>
      </c>
      <c r="BJ75" s="431">
        <v>1.3</v>
      </c>
      <c r="BK75" s="430">
        <v>1.35</v>
      </c>
      <c r="BL75" s="431">
        <v>1.4</v>
      </c>
      <c r="BM75" s="430">
        <v>1.45</v>
      </c>
      <c r="BN75" s="431">
        <v>1.5</v>
      </c>
      <c r="BO75" s="420"/>
      <c r="BP75" s="183"/>
      <c r="BQ75" s="183"/>
      <c r="BR75" s="183"/>
      <c r="BS75" s="183"/>
      <c r="BT75" s="183"/>
      <c r="BU75" s="183"/>
      <c r="BV75" s="183"/>
      <c r="BW75" s="183"/>
      <c r="BX75" s="183"/>
      <c r="BY75" s="183"/>
      <c r="BZ75" s="183"/>
      <c r="CA75" s="183"/>
      <c r="CB75" s="183"/>
      <c r="CC75" s="183"/>
      <c r="CD75" s="183"/>
      <c r="CE75" s="183"/>
      <c r="CF75" s="183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422"/>
      <c r="EK75" s="416"/>
      <c r="EL75" s="416"/>
      <c r="EM75" s="416"/>
      <c r="EN75" s="416"/>
      <c r="EO75" s="416"/>
      <c r="EP75" s="416"/>
      <c r="EQ75" s="416"/>
      <c r="ER75" s="416"/>
      <c r="ES75" s="416"/>
      <c r="ET75" s="416"/>
      <c r="EU75" s="416"/>
      <c r="EV75" s="416"/>
      <c r="EW75" s="416"/>
      <c r="EX75" s="416"/>
      <c r="EY75" s="416"/>
      <c r="EZ75" s="416"/>
      <c r="FA75" s="416"/>
      <c r="FB75" s="416"/>
      <c r="FC75" s="416"/>
      <c r="FD75" s="416"/>
      <c r="FE75" s="416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</row>
    <row r="76" spans="2:187" ht="42" customHeight="1" thickBot="1">
      <c r="B76" s="432" t="s">
        <v>114</v>
      </c>
      <c r="C76" s="464">
        <v>0</v>
      </c>
      <c r="D76" s="467" t="s">
        <v>186</v>
      </c>
      <c r="E76" s="435">
        <v>0.5</v>
      </c>
      <c r="F76" s="461"/>
      <c r="G76" s="461"/>
      <c r="H76" s="461"/>
      <c r="I76" s="461"/>
      <c r="J76" s="461"/>
      <c r="K76" s="461"/>
      <c r="L76" s="461"/>
      <c r="M76" s="461"/>
      <c r="N76" s="461"/>
      <c r="O76" s="461"/>
      <c r="P76" s="461"/>
      <c r="Q76" s="461"/>
      <c r="R76" s="461"/>
      <c r="S76" s="461"/>
      <c r="T76" s="461"/>
      <c r="U76" s="461"/>
      <c r="V76" s="461"/>
      <c r="W76" s="461"/>
      <c r="X76" s="461"/>
      <c r="Y76" s="461"/>
      <c r="Z76" s="461"/>
      <c r="AA76" s="461"/>
      <c r="AB76" s="461"/>
      <c r="AC76" s="461"/>
      <c r="AD76" s="461"/>
      <c r="AE76" s="461"/>
      <c r="AF76" s="461"/>
      <c r="AG76" s="461"/>
      <c r="AH76" s="461"/>
      <c r="AI76" s="461"/>
      <c r="AJ76" s="461"/>
      <c r="AK76" s="461"/>
      <c r="AL76" s="461"/>
      <c r="AM76" s="461"/>
      <c r="AN76" s="461"/>
      <c r="AO76" s="461"/>
      <c r="AP76" s="461"/>
      <c r="AQ76" s="461"/>
      <c r="AR76" s="461"/>
      <c r="AS76" s="461"/>
      <c r="AT76" s="461"/>
      <c r="AU76" s="461"/>
      <c r="AV76" s="461"/>
      <c r="AW76" s="461"/>
      <c r="AX76" s="461"/>
      <c r="AY76" s="461"/>
      <c r="AZ76" s="461"/>
      <c r="BA76" s="461"/>
      <c r="BB76" s="461"/>
      <c r="BC76" s="461"/>
      <c r="BD76" s="461"/>
      <c r="BE76" s="461"/>
      <c r="BF76" s="461"/>
      <c r="BG76" s="461"/>
      <c r="BH76" s="461"/>
      <c r="BI76" s="461"/>
      <c r="BJ76" s="461"/>
      <c r="BK76" s="461"/>
      <c r="BL76" s="461"/>
      <c r="BM76" s="461"/>
      <c r="BN76" s="462"/>
      <c r="BO76" s="220"/>
      <c r="BP76" s="183"/>
      <c r="BQ76" s="183"/>
      <c r="BR76" s="183"/>
      <c r="BS76" s="183"/>
      <c r="BT76" s="183"/>
      <c r="BU76" s="183"/>
      <c r="BV76" s="183"/>
      <c r="BW76" s="183"/>
      <c r="BX76" s="183"/>
      <c r="BY76" s="183"/>
      <c r="BZ76" s="183"/>
      <c r="CA76" s="183"/>
      <c r="CB76" s="183"/>
      <c r="CC76" s="183"/>
      <c r="CD76" s="183"/>
      <c r="CE76" s="183"/>
      <c r="CF76" s="183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422"/>
      <c r="EK76" s="416"/>
      <c r="EL76" s="416"/>
      <c r="EM76" s="416"/>
      <c r="EN76" s="416"/>
      <c r="EO76" s="416"/>
      <c r="EP76" s="416"/>
      <c r="EQ76" s="416"/>
      <c r="ER76" s="416"/>
      <c r="ES76" s="416"/>
      <c r="ET76" s="416"/>
      <c r="EU76" s="416"/>
      <c r="EV76" s="416"/>
      <c r="EW76" s="416"/>
      <c r="EX76" s="416"/>
      <c r="EY76" s="416"/>
      <c r="EZ76" s="416"/>
      <c r="FA76" s="416"/>
      <c r="FB76" s="416"/>
      <c r="FC76" s="416"/>
      <c r="FD76" s="416"/>
      <c r="FE76" s="416"/>
      <c r="FF76" s="27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</row>
    <row r="77" spans="2:187" ht="42" customHeight="1">
      <c r="B77" s="423"/>
      <c r="C77" s="423"/>
      <c r="D77" s="438">
        <v>1.5</v>
      </c>
      <c r="E77" s="459"/>
      <c r="F77" s="296">
        <f>($E$74-$C$76)*2*(1/(1+EXP(-4/$E$76*(POWER(POWER((ABS(F$75-($D$74))),3)+POWER(ABS($D77-($D$75)),3),1/3))))-0.5+$C$76)*($E$74-$C$76)*2*(1/(1+EXP(-4/$E$76*(POWER(POWER((ABS(F$75-($C$74))),3)+POWER(ABS($D77-($C$75)),3),1/3))))-0.5+$C$76)</f>
        <v>0.99997621447185947</v>
      </c>
      <c r="G77" s="296">
        <f t="shared" ref="G77:BN81" si="125">($E$74-$C$76)*2*(1/(1+EXP(-4/$E$76*(POWER(POWER((ABS(G$75-($D$74))),3)+POWER(ABS($D77-($D$75)),3),1/3))))-0.5+$C$76)*($E$74-$C$76)*2*(1/(1+EXP(-4/$E$76*(POWER(POWER((ABS(G$75-($C$74))),3)+POWER(ABS($D77-($C$75)),3),1/3))))-0.5+$C$76)</f>
        <v>0.99997493635078571</v>
      </c>
      <c r="H77" s="296">
        <f t="shared" si="125"/>
        <v>0.99997383576051457</v>
      </c>
      <c r="I77" s="296">
        <f t="shared" si="125"/>
        <v>0.99997291979341785</v>
      </c>
      <c r="J77" s="296">
        <f t="shared" si="125"/>
        <v>0.99997218679163147</v>
      </c>
      <c r="K77" s="296">
        <f t="shared" si="125"/>
        <v>0.99997162713375931</v>
      </c>
      <c r="L77" s="296">
        <f t="shared" si="125"/>
        <v>0.99997122443993425</v>
      </c>
      <c r="M77" s="296">
        <f t="shared" si="125"/>
        <v>0.9999709570008658</v>
      </c>
      <c r="N77" s="296">
        <f t="shared" si="125"/>
        <v>0.99997079924419419</v>
      </c>
      <c r="O77" s="296">
        <f t="shared" si="125"/>
        <v>0.99997072308096147</v>
      </c>
      <c r="P77" s="296">
        <f t="shared" si="125"/>
        <v>0.99997069901567393</v>
      </c>
      <c r="Q77" s="296">
        <f t="shared" si="125"/>
        <v>0.99997069715031606</v>
      </c>
      <c r="R77" s="296">
        <f t="shared" si="125"/>
        <v>0.99997070741761795</v>
      </c>
      <c r="S77" s="296">
        <f t="shared" si="125"/>
        <v>0.99997075614591358</v>
      </c>
      <c r="T77" s="296">
        <f t="shared" si="125"/>
        <v>0.99997087318437172</v>
      </c>
      <c r="U77" s="296">
        <f t="shared" si="125"/>
        <v>0.99997108738031304</v>
      </c>
      <c r="V77" s="296">
        <f t="shared" si="125"/>
        <v>0.99997142560356522</v>
      </c>
      <c r="W77" s="296">
        <f t="shared" si="125"/>
        <v>0.99997191149556741</v>
      </c>
      <c r="X77" s="296">
        <f t="shared" si="125"/>
        <v>0.99997256404032142</v>
      </c>
      <c r="Y77" s="296">
        <f t="shared" si="125"/>
        <v>0.99997339609665525</v>
      </c>
      <c r="Z77" s="296">
        <f t="shared" si="125"/>
        <v>0.99997441306716839</v>
      </c>
      <c r="AA77" s="296">
        <f t="shared" si="125"/>
        <v>0.99997561189805695</v>
      </c>
      <c r="AB77" s="296">
        <f t="shared" si="125"/>
        <v>0.99997698059591911</v>
      </c>
      <c r="AC77" s="296">
        <f t="shared" si="125"/>
        <v>0.99997849840641262</v>
      </c>
      <c r="AD77" s="296">
        <f t="shared" si="125"/>
        <v>0.99998013672594999</v>
      </c>
      <c r="AE77" s="296">
        <f t="shared" si="125"/>
        <v>0.99998186072028494</v>
      </c>
      <c r="AF77" s="296">
        <f t="shared" si="125"/>
        <v>0.99998363151956127</v>
      </c>
      <c r="AG77" s="296">
        <f t="shared" si="125"/>
        <v>0.99998540876885278</v>
      </c>
      <c r="AH77" s="296">
        <f t="shared" si="125"/>
        <v>0.9999871532562945</v>
      </c>
      <c r="AI77" s="296">
        <f t="shared" si="125"/>
        <v>0.9999888293303848</v>
      </c>
      <c r="AJ77" s="296">
        <f t="shared" si="125"/>
        <v>0.99999040685624618</v>
      </c>
      <c r="AK77" s="296">
        <f t="shared" si="125"/>
        <v>0.99999186253830097</v>
      </c>
      <c r="AL77" s="296">
        <f t="shared" si="125"/>
        <v>0.99999318053621855</v>
      </c>
      <c r="AM77" s="296">
        <f t="shared" si="125"/>
        <v>0.99999435240103429</v>
      </c>
      <c r="AN77" s="296">
        <f t="shared" si="125"/>
        <v>0.9999953764403906</v>
      </c>
      <c r="AO77" s="296">
        <f t="shared" si="125"/>
        <v>0.9999962566739391</v>
      </c>
      <c r="AP77" s="296">
        <f t="shared" si="125"/>
        <v>0.99999700155848659</v>
      </c>
      <c r="AQ77" s="296">
        <f t="shared" si="125"/>
        <v>0.99999762265144221</v>
      </c>
      <c r="AR77" s="296">
        <f t="shared" si="125"/>
        <v>0.99999813334923804</v>
      </c>
      <c r="AS77" s="296">
        <f t="shared" si="125"/>
        <v>0.9999985477951483</v>
      </c>
      <c r="AT77" s="296">
        <f t="shared" si="125"/>
        <v>0.99999888000775805</v>
      </c>
      <c r="AU77" s="296">
        <f t="shared" si="125"/>
        <v>0.99999914324397765</v>
      </c>
      <c r="AV77" s="296">
        <f t="shared" si="125"/>
        <v>0.99999934958266012</v>
      </c>
      <c r="AW77" s="296">
        <f t="shared" si="125"/>
        <v>0.99999950969740492</v>
      </c>
      <c r="AX77" s="296">
        <f t="shared" si="125"/>
        <v>0.99999963277895298</v>
      </c>
      <c r="AY77" s="296">
        <f t="shared" si="125"/>
        <v>0.99999972656652458</v>
      </c>
      <c r="AZ77" s="296">
        <f t="shared" si="125"/>
        <v>0.99999979745119705</v>
      </c>
      <c r="BA77" s="296">
        <f t="shared" si="125"/>
        <v>0.99999985062064178</v>
      </c>
      <c r="BB77" s="296">
        <f t="shared" si="125"/>
        <v>0.99999989022169211</v>
      </c>
      <c r="BC77" s="296">
        <f t="shared" si="125"/>
        <v>0.99999991952400458</v>
      </c>
      <c r="BD77" s="296">
        <f t="shared" si="125"/>
        <v>0.99999994107397805</v>
      </c>
      <c r="BE77" s="296">
        <f t="shared" si="125"/>
        <v>0.99999995683274323</v>
      </c>
      <c r="BF77" s="296">
        <f t="shared" si="125"/>
        <v>0.99999996829600912</v>
      </c>
      <c r="BG77" s="296">
        <f t="shared" si="125"/>
        <v>0.99999997659477358</v>
      </c>
      <c r="BH77" s="296">
        <f t="shared" si="125"/>
        <v>0.99999998257673584</v>
      </c>
      <c r="BI77" s="296">
        <f t="shared" si="125"/>
        <v>0.99999998687242941</v>
      </c>
      <c r="BJ77" s="296">
        <f t="shared" si="125"/>
        <v>0.99999998994764638</v>
      </c>
      <c r="BK77" s="296">
        <f t="shared" si="125"/>
        <v>0.9999999921443341</v>
      </c>
      <c r="BL77" s="296">
        <f t="shared" si="125"/>
        <v>0.9999999937120907</v>
      </c>
      <c r="BM77" s="296">
        <f t="shared" si="125"/>
        <v>0.99999999483215074</v>
      </c>
      <c r="BN77" s="297">
        <f t="shared" si="125"/>
        <v>0.99999999563547348</v>
      </c>
      <c r="BO77" s="220"/>
      <c r="BP77" s="183"/>
      <c r="BQ77" s="183"/>
      <c r="BR77" s="183"/>
      <c r="BS77" s="183"/>
      <c r="BT77" s="183"/>
      <c r="BU77" s="183"/>
      <c r="BV77" s="183"/>
      <c r="BW77" s="183"/>
      <c r="BX77" s="183"/>
      <c r="BY77" s="183"/>
      <c r="BZ77" s="183"/>
      <c r="CA77" s="183"/>
      <c r="CB77" s="183"/>
      <c r="CC77" s="183"/>
      <c r="CD77" s="183"/>
      <c r="CE77" s="183"/>
      <c r="CF77" s="183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422"/>
      <c r="EK77" s="416"/>
      <c r="EL77" s="416"/>
      <c r="EM77" s="416"/>
      <c r="EN77" s="416"/>
      <c r="EO77" s="416"/>
      <c r="EP77" s="416"/>
      <c r="EQ77" s="416"/>
      <c r="ER77" s="416"/>
      <c r="ES77" s="416"/>
      <c r="ET77" s="416"/>
      <c r="EU77" s="416"/>
      <c r="EV77" s="416"/>
      <c r="EW77" s="416"/>
      <c r="EX77" s="416"/>
      <c r="EY77" s="416"/>
      <c r="EZ77" s="416"/>
      <c r="FA77" s="416"/>
      <c r="FB77" s="416"/>
      <c r="FC77" s="416"/>
      <c r="FD77" s="416"/>
      <c r="FE77" s="416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</row>
    <row r="78" spans="2:187" ht="42" customHeight="1">
      <c r="B78" s="418"/>
      <c r="C78" s="423"/>
      <c r="D78" s="440">
        <v>1.45</v>
      </c>
      <c r="E78" s="459"/>
      <c r="F78" s="296">
        <f t="shared" ref="F78:U97" si="126">($E$74-$C$76)*2*(1/(1+EXP(-4/$E$76*(POWER(POWER((ABS(F$75-($D$74))),3)+POWER(ABS($D78-($D$75)),3),1/3))))-0.5+$C$76)*($E$74-$C$76)*2*(1/(1+EXP(-4/$E$76*(POWER(POWER((ABS(F$75-($C$74))),3)+POWER(ABS($D78-($C$75)),3),1/3))))-0.5+$C$76)</f>
        <v>0.99996505747834208</v>
      </c>
      <c r="G78" s="296">
        <f t="shared" si="125"/>
        <v>0.99996304083133025</v>
      </c>
      <c r="H78" s="296">
        <f t="shared" si="125"/>
        <v>0.99996129667218836</v>
      </c>
      <c r="I78" s="296">
        <f t="shared" si="125"/>
        <v>0.99995983985210835</v>
      </c>
      <c r="J78" s="296">
        <f t="shared" si="125"/>
        <v>0.9999586706729402</v>
      </c>
      <c r="K78" s="296">
        <f t="shared" si="125"/>
        <v>0.99995777600814439</v>
      </c>
      <c r="L78" s="296">
        <f t="shared" si="125"/>
        <v>0.99995713121805263</v>
      </c>
      <c r="M78" s="296">
        <f t="shared" si="125"/>
        <v>0.99995670251772739</v>
      </c>
      <c r="N78" s="296">
        <f t="shared" si="125"/>
        <v>0.99995644945957196</v>
      </c>
      <c r="O78" s="296">
        <f t="shared" si="125"/>
        <v>0.99995632724114714</v>
      </c>
      <c r="P78" s="296">
        <f t="shared" si="125"/>
        <v>0.99995628862122332</v>
      </c>
      <c r="Q78" s="296">
        <f t="shared" si="125"/>
        <v>0.9999562856331291</v>
      </c>
      <c r="R78" s="296">
        <f t="shared" si="125"/>
        <v>0.99995630211948339</v>
      </c>
      <c r="S78" s="296">
        <f t="shared" si="125"/>
        <v>0.99995638033125855</v>
      </c>
      <c r="T78" s="296">
        <f t="shared" si="125"/>
        <v>0.99995656812364186</v>
      </c>
      <c r="U78" s="296">
        <f t="shared" si="125"/>
        <v>0.99995691161369959</v>
      </c>
      <c r="V78" s="296">
        <f t="shared" si="125"/>
        <v>0.99995745349294796</v>
      </c>
      <c r="W78" s="296">
        <f t="shared" si="125"/>
        <v>0.99995823087537306</v>
      </c>
      <c r="X78" s="296">
        <f t="shared" si="125"/>
        <v>0.9999592728624167</v>
      </c>
      <c r="Y78" s="296">
        <f t="shared" si="125"/>
        <v>0.99996059808322424</v>
      </c>
      <c r="Z78" s="296">
        <f t="shared" si="125"/>
        <v>0.99996221253042195</v>
      </c>
      <c r="AA78" s="296">
        <f t="shared" si="125"/>
        <v>0.99996410803802749</v>
      </c>
      <c r="AB78" s="296">
        <f t="shared" si="125"/>
        <v>0.99996626172081682</v>
      </c>
      <c r="AC78" s="296">
        <f t="shared" si="125"/>
        <v>0.9999686366041618</v>
      </c>
      <c r="AD78" s="296">
        <f t="shared" si="125"/>
        <v>0.99997118352505676</v>
      </c>
      <c r="AE78" s="296">
        <f t="shared" si="125"/>
        <v>0.99997384420048485</v>
      </c>
      <c r="AF78" s="296">
        <f t="shared" si="125"/>
        <v>0.99997655517361173</v>
      </c>
      <c r="AG78" s="296">
        <f t="shared" si="125"/>
        <v>0.99997925220206307</v>
      </c>
      <c r="AH78" s="296">
        <f t="shared" si="125"/>
        <v>0.9999818745798833</v>
      </c>
      <c r="AI78" s="296">
        <f t="shared" si="125"/>
        <v>0.99998436890277742</v>
      </c>
      <c r="AJ78" s="296">
        <f t="shared" si="125"/>
        <v>0.99998669188974387</v>
      </c>
      <c r="AK78" s="296">
        <f t="shared" si="125"/>
        <v>0.99998881203723677</v>
      </c>
      <c r="AL78" s="296">
        <f t="shared" si="125"/>
        <v>0.99999071006641205</v>
      </c>
      <c r="AM78" s="296">
        <f t="shared" si="125"/>
        <v>0.99999237829086551</v>
      </c>
      <c r="AN78" s="296">
        <f t="shared" si="125"/>
        <v>0.99999381915225649</v>
      </c>
      <c r="AO78" s="296">
        <f t="shared" si="125"/>
        <v>0.99999504323054234</v>
      </c>
      <c r="AP78" s="296">
        <f t="shared" si="125"/>
        <v>0.99999606703605559</v>
      </c>
      <c r="AQ78" s="296">
        <f t="shared" si="125"/>
        <v>0.99999691084610254</v>
      </c>
      <c r="AR78" s="296">
        <f t="shared" si="125"/>
        <v>0.99999759677814193</v>
      </c>
      <c r="AS78" s="296">
        <f t="shared" si="125"/>
        <v>0.99999814721380054</v>
      </c>
      <c r="AT78" s="296">
        <f t="shared" si="125"/>
        <v>0.99999858361735716</v>
      </c>
      <c r="AU78" s="296">
        <f t="shared" si="125"/>
        <v>0.99999892573758864</v>
      </c>
      <c r="AV78" s="296">
        <f t="shared" si="125"/>
        <v>0.99999919114581437</v>
      </c>
      <c r="AW78" s="296">
        <f t="shared" si="125"/>
        <v>0.99999939504450819</v>
      </c>
      <c r="AX78" s="296">
        <f t="shared" si="125"/>
        <v>0.99999955027627507</v>
      </c>
      <c r="AY78" s="296">
        <f t="shared" si="125"/>
        <v>0.99999966746791213</v>
      </c>
      <c r="AZ78" s="296">
        <f t="shared" si="125"/>
        <v>0.9999997552545582</v>
      </c>
      <c r="BA78" s="296">
        <f t="shared" si="125"/>
        <v>0.99999982054120862</v>
      </c>
      <c r="BB78" s="296">
        <f t="shared" si="125"/>
        <v>0.99999986877097602</v>
      </c>
      <c r="BC78" s="296">
        <f t="shared" si="125"/>
        <v>0.99999990417999707</v>
      </c>
      <c r="BD78" s="296">
        <f t="shared" si="125"/>
        <v>0.99999993002730725</v>
      </c>
      <c r="BE78" s="296">
        <f t="shared" si="125"/>
        <v>0.99999994879427367</v>
      </c>
      <c r="BF78" s="296">
        <f t="shared" si="125"/>
        <v>0.99999996235325728</v>
      </c>
      <c r="BG78" s="296">
        <f t="shared" si="125"/>
        <v>0.99999997210612468</v>
      </c>
      <c r="BH78" s="296">
        <f t="shared" si="125"/>
        <v>0.99999997909375915</v>
      </c>
      <c r="BI78" s="296">
        <f t="shared" si="125"/>
        <v>0.99999998408356428</v>
      </c>
      <c r="BJ78" s="296">
        <f t="shared" si="125"/>
        <v>0.99999998763775899</v>
      </c>
      <c r="BK78" s="296">
        <f t="shared" si="125"/>
        <v>0.99999999016587982</v>
      </c>
      <c r="BL78" s="296">
        <f t="shared" si="125"/>
        <v>0.99999999196468714</v>
      </c>
      <c r="BM78" s="296">
        <f t="shared" si="125"/>
        <v>0.9999999932481991</v>
      </c>
      <c r="BN78" s="297">
        <f t="shared" si="125"/>
        <v>0.99999999417007324</v>
      </c>
      <c r="BO78" s="220"/>
      <c r="BP78" s="183"/>
      <c r="BQ78" s="183"/>
      <c r="BR78" s="183"/>
      <c r="BS78" s="183"/>
      <c r="BT78" s="183"/>
      <c r="BU78" s="183"/>
      <c r="BV78" s="183"/>
      <c r="BW78" s="183"/>
      <c r="BX78" s="183"/>
      <c r="BY78" s="183"/>
      <c r="BZ78" s="183"/>
      <c r="CA78" s="183"/>
      <c r="CB78" s="183"/>
      <c r="CC78" s="183"/>
      <c r="CD78" s="183"/>
      <c r="CE78" s="183"/>
      <c r="CF78" s="183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422"/>
      <c r="EK78" s="416"/>
      <c r="EL78" s="416"/>
      <c r="EM78" s="416"/>
      <c r="EN78" s="416"/>
      <c r="EO78" s="416"/>
      <c r="EP78" s="416"/>
      <c r="EQ78" s="416"/>
      <c r="ER78" s="416"/>
      <c r="ES78" s="416"/>
      <c r="ET78" s="416"/>
      <c r="EU78" s="416"/>
      <c r="EV78" s="416"/>
      <c r="EW78" s="416"/>
      <c r="EX78" s="416"/>
      <c r="EY78" s="416"/>
      <c r="EZ78" s="416"/>
      <c r="FA78" s="416"/>
      <c r="FB78" s="416"/>
      <c r="FC78" s="416"/>
      <c r="FD78" s="416"/>
      <c r="FE78" s="416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</row>
    <row r="79" spans="2:187" ht="42" customHeight="1">
      <c r="B79" s="418"/>
      <c r="C79" s="423"/>
      <c r="D79" s="438">
        <v>1.4</v>
      </c>
      <c r="E79" s="459"/>
      <c r="F79" s="296">
        <f t="shared" si="126"/>
        <v>0.99994875559870622</v>
      </c>
      <c r="G79" s="296">
        <f t="shared" si="125"/>
        <v>0.99994557148334551</v>
      </c>
      <c r="H79" s="296">
        <f t="shared" si="125"/>
        <v>0.99994280409361269</v>
      </c>
      <c r="I79" s="296">
        <f t="shared" si="125"/>
        <v>0.99994048326373897</v>
      </c>
      <c r="J79" s="296">
        <f t="shared" si="125"/>
        <v>0.99993861464371281</v>
      </c>
      <c r="K79" s="296">
        <f t="shared" si="125"/>
        <v>0.99993718119852826</v>
      </c>
      <c r="L79" s="296">
        <f t="shared" si="125"/>
        <v>0.99993614621556037</v>
      </c>
      <c r="M79" s="296">
        <f t="shared" si="125"/>
        <v>0.99993545722098698</v>
      </c>
      <c r="N79" s="296">
        <f t="shared" si="125"/>
        <v>0.9999350501921036</v>
      </c>
      <c r="O79" s="296">
        <f t="shared" si="125"/>
        <v>0.99993485352912115</v>
      </c>
      <c r="P79" s="296">
        <f t="shared" si="125"/>
        <v>0.99993479137932451</v>
      </c>
      <c r="Q79" s="296">
        <f t="shared" si="125"/>
        <v>0.99993478657856383</v>
      </c>
      <c r="R79" s="296">
        <f t="shared" si="125"/>
        <v>0.99993481312346855</v>
      </c>
      <c r="S79" s="296">
        <f t="shared" si="125"/>
        <v>0.9999349390038299</v>
      </c>
      <c r="T79" s="296">
        <f t="shared" si="125"/>
        <v>0.99993524114439747</v>
      </c>
      <c r="U79" s="296">
        <f t="shared" si="125"/>
        <v>0.99993579343688443</v>
      </c>
      <c r="V79" s="296">
        <f t="shared" si="125"/>
        <v>0.99993666380567547</v>
      </c>
      <c r="W79" s="296">
        <f t="shared" si="125"/>
        <v>0.99993791048850278</v>
      </c>
      <c r="X79" s="296">
        <f t="shared" si="125"/>
        <v>0.99993957787397969</v>
      </c>
      <c r="Y79" s="296">
        <f t="shared" si="125"/>
        <v>0.99994169237770203</v>
      </c>
      <c r="Z79" s="296">
        <f t="shared" si="125"/>
        <v>0.99994425894433026</v>
      </c>
      <c r="AA79" s="296">
        <f t="shared" si="125"/>
        <v>0.99994725879444291</v>
      </c>
      <c r="AB79" s="296">
        <f t="shared" si="125"/>
        <v>0.99995064895931285</v>
      </c>
      <c r="AC79" s="296">
        <f t="shared" si="125"/>
        <v>0.99995436395156767</v>
      </c>
      <c r="AD79" s="296">
        <f t="shared" si="125"/>
        <v>0.99995831962332848</v>
      </c>
      <c r="AE79" s="296">
        <f t="shared" si="125"/>
        <v>0.99996241891665061</v>
      </c>
      <c r="AF79" s="296">
        <f t="shared" si="125"/>
        <v>0.99996655888782138</v>
      </c>
      <c r="AG79" s="296">
        <f t="shared" si="125"/>
        <v>0.99997063816371634</v>
      </c>
      <c r="AH79" s="296">
        <f t="shared" si="125"/>
        <v>0.99997456392047146</v>
      </c>
      <c r="AI79" s="296">
        <f t="shared" si="125"/>
        <v>0.99997825757787995</v>
      </c>
      <c r="AJ79" s="296">
        <f t="shared" si="125"/>
        <v>0.99998165864830313</v>
      </c>
      <c r="AK79" s="296">
        <f t="shared" si="125"/>
        <v>0.99998472650304293</v>
      </c>
      <c r="AL79" s="296">
        <f t="shared" si="125"/>
        <v>0.99998744014542074</v>
      </c>
      <c r="AM79" s="296">
        <f t="shared" si="125"/>
        <v>0.99998979634137497</v>
      </c>
      <c r="AN79" s="296">
        <f t="shared" si="125"/>
        <v>0.99999180661484066</v>
      </c>
      <c r="AO79" s="296">
        <f t="shared" si="125"/>
        <v>0.99999349365815127</v>
      </c>
      <c r="AP79" s="296">
        <f t="shared" si="125"/>
        <v>0.99999488765542688</v>
      </c>
      <c r="AQ79" s="296">
        <f t="shared" si="125"/>
        <v>0.99999602290329137</v>
      </c>
      <c r="AR79" s="296">
        <f t="shared" si="125"/>
        <v>0.99999693497496045</v>
      </c>
      <c r="AS79" s="296">
        <f t="shared" si="125"/>
        <v>0.99999765854127154</v>
      </c>
      <c r="AT79" s="296">
        <f t="shared" si="125"/>
        <v>0.99999822585509102</v>
      </c>
      <c r="AU79" s="296">
        <f t="shared" si="125"/>
        <v>0.99999866583206076</v>
      </c>
      <c r="AV79" s="296">
        <f t="shared" si="125"/>
        <v>0.99999900362011374</v>
      </c>
      <c r="AW79" s="296">
        <f t="shared" si="125"/>
        <v>0.99999926053682597</v>
      </c>
      <c r="AX79" s="296">
        <f t="shared" si="125"/>
        <v>0.99999945425919678</v>
      </c>
      <c r="AY79" s="296">
        <f t="shared" si="125"/>
        <v>0.99999959916708769</v>
      </c>
      <c r="AZ79" s="296">
        <f t="shared" si="125"/>
        <v>0.99999970676278538</v>
      </c>
      <c r="BA79" s="296">
        <f t="shared" si="125"/>
        <v>0.99999978611059437</v>
      </c>
      <c r="BB79" s="296">
        <f t="shared" si="125"/>
        <v>0.99999984425926658</v>
      </c>
      <c r="BC79" s="296">
        <f t="shared" si="125"/>
        <v>0.9999998866253359</v>
      </c>
      <c r="BD79" s="296">
        <f t="shared" si="125"/>
        <v>0.99999991732677285</v>
      </c>
      <c r="BE79" s="296">
        <f t="shared" si="125"/>
        <v>0.99999993946422194</v>
      </c>
      <c r="BF79" s="296">
        <f t="shared" si="125"/>
        <v>0.99999995535327812</v>
      </c>
      <c r="BG79" s="296">
        <f t="shared" si="125"/>
        <v>0.99999996671128832</v>
      </c>
      <c r="BH79" s="296">
        <f t="shared" si="125"/>
        <v>0.99999997480190606</v>
      </c>
      <c r="BI79" s="296">
        <f t="shared" si="125"/>
        <v>0.9999999805489056</v>
      </c>
      <c r="BJ79" s="296">
        <f t="shared" si="125"/>
        <v>0.99999998462372341</v>
      </c>
      <c r="BK79" s="296">
        <f t="shared" si="125"/>
        <v>0.99999998751184682</v>
      </c>
      <c r="BL79" s="296">
        <f t="shared" si="125"/>
        <v>0.99999998956266012</v>
      </c>
      <c r="BM79" s="296">
        <f t="shared" si="125"/>
        <v>0.9999999910265136</v>
      </c>
      <c r="BN79" s="297">
        <f t="shared" si="125"/>
        <v>0.99999999208207546</v>
      </c>
      <c r="BO79" s="220"/>
      <c r="BP79" s="183"/>
      <c r="BQ79" s="183"/>
      <c r="BR79" s="183"/>
      <c r="BS79" s="183"/>
      <c r="BT79" s="183"/>
      <c r="BU79" s="183"/>
      <c r="BV79" s="183"/>
      <c r="BW79" s="183"/>
      <c r="BX79" s="183"/>
      <c r="BY79" s="183"/>
      <c r="BZ79" s="183"/>
      <c r="CA79" s="183"/>
      <c r="CB79" s="183"/>
      <c r="CC79" s="183"/>
      <c r="CD79" s="183"/>
      <c r="CE79" s="183"/>
      <c r="CF79" s="183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422"/>
      <c r="EK79" s="416"/>
      <c r="EL79" s="416"/>
      <c r="EM79" s="416"/>
      <c r="EN79" s="416"/>
      <c r="EO79" s="416"/>
      <c r="EP79" s="416"/>
      <c r="EQ79" s="416"/>
      <c r="ER79" s="416"/>
      <c r="ES79" s="416"/>
      <c r="ET79" s="416"/>
      <c r="EU79" s="416"/>
      <c r="EV79" s="416"/>
      <c r="EW79" s="416"/>
      <c r="EX79" s="416"/>
      <c r="EY79" s="416"/>
      <c r="EZ79" s="416"/>
      <c r="FA79" s="416"/>
      <c r="FB79" s="416"/>
      <c r="FC79" s="416"/>
      <c r="FD79" s="416"/>
      <c r="FE79" s="416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</row>
    <row r="80" spans="2:187" ht="42" customHeight="1">
      <c r="B80" s="418"/>
      <c r="C80" s="423"/>
      <c r="D80" s="440">
        <v>1.35</v>
      </c>
      <c r="E80" s="459"/>
      <c r="F80" s="296">
        <f t="shared" si="126"/>
        <v>0.99992499738560081</v>
      </c>
      <c r="G80" s="296">
        <f t="shared" si="125"/>
        <v>0.99991996707201025</v>
      </c>
      <c r="H80" s="296">
        <f t="shared" si="125"/>
        <v>0.99991557106010343</v>
      </c>
      <c r="I80" s="296">
        <f t="shared" si="125"/>
        <v>0.99991186764425133</v>
      </c>
      <c r="J80" s="296">
        <f t="shared" si="125"/>
        <v>0.99990887496390946</v>
      </c>
      <c r="K80" s="296">
        <f t="shared" si="125"/>
        <v>0.99990657277814043</v>
      </c>
      <c r="L80" s="296">
        <f t="shared" si="125"/>
        <v>0.99990490710359969</v>
      </c>
      <c r="M80" s="296">
        <f t="shared" si="125"/>
        <v>0.99990379667132967</v>
      </c>
      <c r="N80" s="296">
        <f t="shared" si="125"/>
        <v>0.99990314008711922</v>
      </c>
      <c r="O80" s="296">
        <f t="shared" si="125"/>
        <v>0.9999028226958826</v>
      </c>
      <c r="P80" s="296">
        <f t="shared" si="125"/>
        <v>0.99990272238013456</v>
      </c>
      <c r="Q80" s="296">
        <f t="shared" si="125"/>
        <v>0.99990271464263281</v>
      </c>
      <c r="R80" s="296">
        <f t="shared" si="125"/>
        <v>0.99990275750933755</v>
      </c>
      <c r="S80" s="296">
        <f t="shared" si="125"/>
        <v>0.99990296071301665</v>
      </c>
      <c r="T80" s="296">
        <f t="shared" si="125"/>
        <v>0.9999034482548812</v>
      </c>
      <c r="U80" s="296">
        <f t="shared" si="125"/>
        <v>0.99990433881025176</v>
      </c>
      <c r="V80" s="296">
        <f t="shared" si="125"/>
        <v>0.99990574059662285</v>
      </c>
      <c r="W80" s="296">
        <f t="shared" si="125"/>
        <v>0.99990774491410372</v>
      </c>
      <c r="X80" s="296">
        <f t="shared" si="125"/>
        <v>0.9999104190077801</v>
      </c>
      <c r="Y80" s="296">
        <f t="shared" si="125"/>
        <v>0.99991379915648537</v>
      </c>
      <c r="Z80" s="296">
        <f t="shared" si="125"/>
        <v>0.99991788506984047</v>
      </c>
      <c r="AA80" s="296">
        <f t="shared" si="125"/>
        <v>0.99992263669701675</v>
      </c>
      <c r="AB80" s="296">
        <f t="shared" si="125"/>
        <v>0.99992797435837966</v>
      </c>
      <c r="AC80" s="296">
        <f t="shared" si="125"/>
        <v>0.99993378269394317</v>
      </c>
      <c r="AD80" s="296">
        <f t="shared" si="125"/>
        <v>0.99993991833447815</v>
      </c>
      <c r="AE80" s="296">
        <f t="shared" si="125"/>
        <v>0.99994622055862692</v>
      </c>
      <c r="AF80" s="296">
        <f t="shared" si="125"/>
        <v>0.99995252365394349</v>
      </c>
      <c r="AG80" s="296">
        <f t="shared" si="125"/>
        <v>0.99995866939062927</v>
      </c>
      <c r="AH80" s="296">
        <f t="shared" si="125"/>
        <v>0.99996451802432418</v>
      </c>
      <c r="AI80" s="296">
        <f t="shared" si="125"/>
        <v>0.99996995656110677</v>
      </c>
      <c r="AJ80" s="296">
        <f t="shared" si="125"/>
        <v>0.9999749035530191</v>
      </c>
      <c r="AK80" s="296">
        <f t="shared" si="125"/>
        <v>0.99997931030459408</v>
      </c>
      <c r="AL80" s="296">
        <f t="shared" si="125"/>
        <v>0.99998315891653122</v>
      </c>
      <c r="AM80" s="296">
        <f t="shared" si="125"/>
        <v>0.99998645796799512</v>
      </c>
      <c r="AN80" s="296">
        <f t="shared" si="125"/>
        <v>0.99998923680168827</v>
      </c>
      <c r="AO80" s="296">
        <f t="shared" si="125"/>
        <v>0.99999153934272222</v>
      </c>
      <c r="AP80" s="296">
        <f t="shared" si="125"/>
        <v>0.99999341820976706</v>
      </c>
      <c r="AQ80" s="296">
        <f t="shared" si="125"/>
        <v>0.9999949296357783</v>
      </c>
      <c r="AR80" s="296">
        <f t="shared" si="125"/>
        <v>0.99999612946889371</v>
      </c>
      <c r="AS80" s="296">
        <f t="shared" si="125"/>
        <v>0.99999707031573537</v>
      </c>
      <c r="AT80" s="296">
        <f t="shared" si="125"/>
        <v>0.99999779974043024</v>
      </c>
      <c r="AU80" s="296">
        <f t="shared" si="125"/>
        <v>0.99999835934585524</v>
      </c>
      <c r="AV80" s="296">
        <f t="shared" si="125"/>
        <v>0.99999878452938751</v>
      </c>
      <c r="AW80" s="296">
        <f t="shared" si="125"/>
        <v>0.99999910470912357</v>
      </c>
      <c r="AX80" s="296">
        <f t="shared" si="125"/>
        <v>0.9999993438429734</v>
      </c>
      <c r="AY80" s="296">
        <f t="shared" si="125"/>
        <v>0.99999952109972912</v>
      </c>
      <c r="AZ80" s="296">
        <f t="shared" si="125"/>
        <v>0.99999965157927384</v>
      </c>
      <c r="BA80" s="296">
        <f t="shared" si="125"/>
        <v>0.9999997470131986</v>
      </c>
      <c r="BB80" s="296">
        <f t="shared" si="125"/>
        <v>0.99999981640475655</v>
      </c>
      <c r="BC80" s="296">
        <f t="shared" si="125"/>
        <v>0.99999986658774498</v>
      </c>
      <c r="BD80" s="296">
        <f t="shared" si="125"/>
        <v>0.99999990269822348</v>
      </c>
      <c r="BE80" s="296">
        <f t="shared" si="125"/>
        <v>0.99999992856201636</v>
      </c>
      <c r="BF80" s="296">
        <f t="shared" si="125"/>
        <v>0.99999994700803629</v>
      </c>
      <c r="BG80" s="296">
        <f t="shared" si="125"/>
        <v>0.99999996011547343</v>
      </c>
      <c r="BH80" s="296">
        <f t="shared" si="125"/>
        <v>0.99999996940108593</v>
      </c>
      <c r="BI80" s="296">
        <f t="shared" si="125"/>
        <v>0.99999997596475987</v>
      </c>
      <c r="BJ80" s="296">
        <f t="shared" si="125"/>
        <v>0.99999998059995054</v>
      </c>
      <c r="BK80" s="296">
        <f t="shared" si="125"/>
        <v>0.99999998387639277</v>
      </c>
      <c r="BL80" s="296">
        <f t="shared" si="125"/>
        <v>0.99999998620146213</v>
      </c>
      <c r="BM80" s="296">
        <f t="shared" si="125"/>
        <v>0.99999998786532673</v>
      </c>
      <c r="BN80" s="297">
        <f t="shared" si="125"/>
        <v>0.99999998907391996</v>
      </c>
      <c r="BO80" s="220"/>
      <c r="BP80" s="183"/>
      <c r="BQ80" s="183"/>
      <c r="BR80" s="183"/>
      <c r="BS80" s="183"/>
      <c r="BT80" s="183"/>
      <c r="BU80" s="183"/>
      <c r="BV80" s="183"/>
      <c r="BW80" s="183"/>
      <c r="BX80" s="183"/>
      <c r="BY80" s="183"/>
      <c r="BZ80" s="183"/>
      <c r="CA80" s="183"/>
      <c r="CB80" s="183"/>
      <c r="CC80" s="183"/>
      <c r="CD80" s="183"/>
      <c r="CE80" s="183"/>
      <c r="CF80" s="183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422"/>
      <c r="EK80" s="416"/>
      <c r="EL80" s="416"/>
      <c r="EM80" s="416"/>
      <c r="EN80" s="416"/>
      <c r="EO80" s="416"/>
      <c r="EP80" s="416"/>
      <c r="EQ80" s="416"/>
      <c r="ER80" s="416"/>
      <c r="ES80" s="416"/>
      <c r="ET80" s="416"/>
      <c r="EU80" s="416"/>
      <c r="EV80" s="416"/>
      <c r="EW80" s="416"/>
      <c r="EX80" s="416"/>
      <c r="EY80" s="416"/>
      <c r="EZ80" s="416"/>
      <c r="FA80" s="416"/>
      <c r="FB80" s="416"/>
      <c r="FC80" s="416"/>
      <c r="FD80" s="416"/>
      <c r="FE80" s="416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</row>
    <row r="81" spans="2:187" ht="42" customHeight="1">
      <c r="B81" s="418"/>
      <c r="C81" s="423"/>
      <c r="D81" s="438">
        <v>1.3</v>
      </c>
      <c r="E81" s="459"/>
      <c r="F81" s="296">
        <f t="shared" si="126"/>
        <v>0.99989047580633095</v>
      </c>
      <c r="G81" s="296">
        <f t="shared" si="125"/>
        <v>0.9998825256440379</v>
      </c>
      <c r="H81" s="296">
        <f t="shared" si="125"/>
        <v>0.9998755349628069</v>
      </c>
      <c r="I81" s="296">
        <f t="shared" si="125"/>
        <v>0.99986961543602859</v>
      </c>
      <c r="J81" s="296">
        <f t="shared" si="125"/>
        <v>0.99986481221229773</v>
      </c>
      <c r="K81" s="296">
        <f t="shared" si="125"/>
        <v>0.9998611054374803</v>
      </c>
      <c r="L81" s="296">
        <f t="shared" si="125"/>
        <v>0.99985841721237134</v>
      </c>
      <c r="M81" s="296">
        <f t="shared" si="125"/>
        <v>0.99985662218091276</v>
      </c>
      <c r="N81" s="296">
        <f t="shared" si="125"/>
        <v>0.99985555971821438</v>
      </c>
      <c r="O81" s="296">
        <f t="shared" si="125"/>
        <v>0.99985504584509799</v>
      </c>
      <c r="P81" s="296">
        <f t="shared" si="125"/>
        <v>0.99985488340108342</v>
      </c>
      <c r="Q81" s="296">
        <f t="shared" si="125"/>
        <v>0.99985487088788394</v>
      </c>
      <c r="R81" s="296">
        <f t="shared" si="125"/>
        <v>0.99985494033379074</v>
      </c>
      <c r="S81" s="296">
        <f t="shared" si="125"/>
        <v>0.99985526941002489</v>
      </c>
      <c r="T81" s="296">
        <f t="shared" si="125"/>
        <v>0.99985605860967641</v>
      </c>
      <c r="U81" s="296">
        <f t="shared" si="125"/>
        <v>0.99985749901035958</v>
      </c>
      <c r="V81" s="296">
        <f t="shared" ref="V81:AK96" si="127">($E$74-$C$76)*2*(1/(1+EXP(-4/$E$76*(POWER(POWER((ABS(V$75-($D$74))),3)+POWER(ABS($D81-($D$75)),3),1/3))))-0.5+$C$76)*($E$74-$C$76)*2*(1/(1+EXP(-4/$E$76*(POWER(POWER((ABS(V$75-($C$74))),3)+POWER(ABS($D81-($C$75)),3),1/3))))-0.5+$C$76)</f>
        <v>0.99985976324320758</v>
      </c>
      <c r="W81" s="296">
        <f t="shared" si="127"/>
        <v>0.99986299421705394</v>
      </c>
      <c r="X81" s="296">
        <f t="shared" si="127"/>
        <v>0.99986729284297604</v>
      </c>
      <c r="Y81" s="296">
        <f t="shared" si="127"/>
        <v>0.99987270646955007</v>
      </c>
      <c r="Z81" s="296">
        <f t="shared" si="127"/>
        <v>0.99987922002854845</v>
      </c>
      <c r="AA81" s="296">
        <f t="shared" si="127"/>
        <v>0.99988675185225429</v>
      </c>
      <c r="AB81" s="296">
        <f t="shared" si="127"/>
        <v>0.99989515565786335</v>
      </c>
      <c r="AC81" s="296">
        <f t="shared" si="127"/>
        <v>0.99990422931073231</v>
      </c>
      <c r="AD81" s="296">
        <f t="shared" si="127"/>
        <v>0.99991372982206428</v>
      </c>
      <c r="AE81" s="296">
        <f t="shared" si="127"/>
        <v>0.99992339286924481</v>
      </c>
      <c r="AF81" s="296">
        <f t="shared" si="127"/>
        <v>0.9999329542506441</v>
      </c>
      <c r="AG81" s="296">
        <f t="shared" si="127"/>
        <v>0.99994217034123989</v>
      </c>
      <c r="AH81" s="296">
        <f t="shared" si="127"/>
        <v>0.99995083489031666</v>
      </c>
      <c r="AI81" s="296">
        <f t="shared" si="127"/>
        <v>0.99995879030483803</v>
      </c>
      <c r="AJ81" s="296">
        <f t="shared" si="127"/>
        <v>0.9999659326552649</v>
      </c>
      <c r="AK81" s="296">
        <f t="shared" si="127"/>
        <v>0.99997221073406117</v>
      </c>
      <c r="AL81" s="296">
        <f t="shared" ref="AL81:BA110" si="128">($E$74-$C$76)*2*(1/(1+EXP(-4/$E$76*(POWER(POWER((ABS(AL$75-($D$74))),3)+POWER(ABS($D81-($D$75)),3),1/3))))-0.5+$C$76)*($E$74-$C$76)*2*(1/(1+EXP(-4/$E$76*(POWER(POWER((ABS(AL$75-($C$74))),3)+POWER(ABS($D81-($C$75)),3),1/3))))-0.5+$C$76)</f>
        <v>0.99997762034435611</v>
      </c>
      <c r="AM81" s="296">
        <f t="shared" si="128"/>
        <v>0.99998219546096057</v>
      </c>
      <c r="AN81" s="296">
        <f t="shared" si="128"/>
        <v>0.99998599797756016</v>
      </c>
      <c r="AO81" s="296">
        <f t="shared" si="128"/>
        <v>0.99998910751852421</v>
      </c>
      <c r="AP81" s="296">
        <f t="shared" si="128"/>
        <v>0.99999161238359668</v>
      </c>
      <c r="AQ81" s="296">
        <f t="shared" si="128"/>
        <v>0.99999360223868128</v>
      </c>
      <c r="AR81" s="296">
        <f t="shared" si="128"/>
        <v>0.99999516276239908</v>
      </c>
      <c r="AS81" s="296">
        <f t="shared" si="128"/>
        <v>0.99999637215813852</v>
      </c>
      <c r="AT81" s="296">
        <f t="shared" si="128"/>
        <v>0.99999729925760728</v>
      </c>
      <c r="AU81" s="296">
        <f t="shared" si="128"/>
        <v>0.99999800286064233</v>
      </c>
      <c r="AV81" s="296">
        <f t="shared" si="128"/>
        <v>0.99999853195032717</v>
      </c>
      <c r="AW81" s="296">
        <f t="shared" si="128"/>
        <v>0.99999892646360833</v>
      </c>
      <c r="AX81" s="296">
        <f t="shared" si="128"/>
        <v>0.99999921836087835</v>
      </c>
      <c r="AY81" s="296">
        <f t="shared" si="128"/>
        <v>0.9999994328058589</v>
      </c>
      <c r="AZ81" s="296">
        <f t="shared" si="128"/>
        <v>0.9999995893287611</v>
      </c>
      <c r="BA81" s="296">
        <f t="shared" si="128"/>
        <v>0.9999997028960339</v>
      </c>
      <c r="BB81" s="296">
        <f t="shared" ref="BB81:BN100" si="129">($E$74-$C$76)*2*(1/(1+EXP(-4/$E$76*(POWER(POWER((ABS(BB$75-($D$74))),3)+POWER(ABS($D81-($D$75)),3),1/3))))-0.5+$C$76)*($E$74-$C$76)*2*(1/(1+EXP(-4/$E$76*(POWER(POWER((ABS(BB$75-($C$74))),3)+POWER(ABS($D81-($C$75)),3),1/3))))-0.5+$C$76)</f>
        <v>0.99999978484773822</v>
      </c>
      <c r="BC81" s="296">
        <f t="shared" si="129"/>
        <v>0.99999984368969053</v>
      </c>
      <c r="BD81" s="296">
        <f t="shared" si="129"/>
        <v>0.99999988574409593</v>
      </c>
      <c r="BE81" s="296">
        <f t="shared" si="129"/>
        <v>0.99999991567179092</v>
      </c>
      <c r="BF81" s="296">
        <f t="shared" si="129"/>
        <v>0.99999993688652977</v>
      </c>
      <c r="BG81" s="296">
        <f t="shared" si="129"/>
        <v>0.99999995187611312</v>
      </c>
      <c r="BH81" s="296">
        <f t="shared" si="129"/>
        <v>0.99999996244060718</v>
      </c>
      <c r="BI81" s="296">
        <f t="shared" si="129"/>
        <v>0.9999999698754225</v>
      </c>
      <c r="BJ81" s="296">
        <f t="shared" si="129"/>
        <v>0.99999997510850813</v>
      </c>
      <c r="BK81" s="296">
        <f t="shared" si="129"/>
        <v>0.9999999788018662</v>
      </c>
      <c r="BL81" s="296">
        <f t="shared" si="129"/>
        <v>0.99999998142604174</v>
      </c>
      <c r="BM81" s="296">
        <f t="shared" si="129"/>
        <v>0.99999998331437379</v>
      </c>
      <c r="BN81" s="297">
        <f t="shared" si="129"/>
        <v>0.99999998470224138</v>
      </c>
      <c r="BO81" s="220"/>
      <c r="BP81" s="183"/>
      <c r="BQ81" s="183"/>
      <c r="BR81" s="183"/>
      <c r="BS81" s="183"/>
      <c r="BT81" s="183"/>
      <c r="BU81" s="183"/>
      <c r="BV81" s="183"/>
      <c r="BW81" s="183"/>
      <c r="BX81" s="183"/>
      <c r="BY81" s="183"/>
      <c r="BZ81" s="183"/>
      <c r="CA81" s="183"/>
      <c r="CB81" s="183"/>
      <c r="CC81" s="183"/>
      <c r="CD81" s="183"/>
      <c r="CE81" s="183"/>
      <c r="CF81" s="183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</row>
    <row r="82" spans="2:187" ht="42" customHeight="1">
      <c r="B82" s="418"/>
      <c r="C82" s="423"/>
      <c r="D82" s="440">
        <v>1.25</v>
      </c>
      <c r="E82" s="459"/>
      <c r="F82" s="296">
        <f t="shared" si="126"/>
        <v>0.99984049015944543</v>
      </c>
      <c r="G82" s="296">
        <f t="shared" si="126"/>
        <v>0.99982792308163249</v>
      </c>
      <c r="H82" s="296">
        <f t="shared" si="126"/>
        <v>0.99981679544439883</v>
      </c>
      <c r="I82" s="296">
        <f t="shared" si="126"/>
        <v>0.99980731801699141</v>
      </c>
      <c r="J82" s="296">
        <f t="shared" si="126"/>
        <v>0.99979959176820665</v>
      </c>
      <c r="K82" s="296">
        <f t="shared" si="126"/>
        <v>0.99979360753552438</v>
      </c>
      <c r="L82" s="296">
        <f t="shared" si="126"/>
        <v>0.99978925600414381</v>
      </c>
      <c r="M82" s="296">
        <f t="shared" si="126"/>
        <v>0.9997863449235227</v>
      </c>
      <c r="N82" s="296">
        <f t="shared" si="126"/>
        <v>0.99978461986545775</v>
      </c>
      <c r="O82" s="296">
        <f t="shared" si="126"/>
        <v>0.99978378499348164</v>
      </c>
      <c r="P82" s="296">
        <f t="shared" si="126"/>
        <v>0.99978352102011514</v>
      </c>
      <c r="Q82" s="296">
        <f t="shared" si="126"/>
        <v>0.99978350070931377</v>
      </c>
      <c r="R82" s="296">
        <f t="shared" si="126"/>
        <v>0.99978361360536827</v>
      </c>
      <c r="S82" s="296">
        <f t="shared" si="126"/>
        <v>0.99978414837758345</v>
      </c>
      <c r="T82" s="296">
        <f t="shared" si="126"/>
        <v>0.99978543025303301</v>
      </c>
      <c r="U82" s="296">
        <f t="shared" si="126"/>
        <v>0.99978776769117472</v>
      </c>
      <c r="V82" s="296">
        <f t="shared" si="127"/>
        <v>0.99979143638608758</v>
      </c>
      <c r="W82" s="296">
        <f t="shared" si="127"/>
        <v>0.99979665947909913</v>
      </c>
      <c r="X82" s="296">
        <f t="shared" si="127"/>
        <v>0.99980358639162847</v>
      </c>
      <c r="Y82" s="296">
        <f t="shared" si="127"/>
        <v>0.99981227353559243</v>
      </c>
      <c r="Z82" s="296">
        <f t="shared" si="127"/>
        <v>0.99982267060804952</v>
      </c>
      <c r="AA82" s="296">
        <f t="shared" si="127"/>
        <v>0.99983461593295853</v>
      </c>
      <c r="AB82" s="296">
        <f t="shared" si="127"/>
        <v>0.99984784321855658</v>
      </c>
      <c r="AC82" s="296">
        <f t="shared" si="127"/>
        <v>0.99986200024346006</v>
      </c>
      <c r="AD82" s="296">
        <f t="shared" si="127"/>
        <v>0.99987667774025468</v>
      </c>
      <c r="AE82" s="296">
        <f t="shared" si="127"/>
        <v>0.99989144468380786</v>
      </c>
      <c r="AF82" s="296">
        <f t="shared" si="127"/>
        <v>0.9999058848956035</v>
      </c>
      <c r="AG82" s="296">
        <f t="shared" si="127"/>
        <v>0.99991962971899317</v>
      </c>
      <c r="AH82" s="296">
        <f t="shared" si="127"/>
        <v>0.99993238252259875</v>
      </c>
      <c r="AI82" s="296">
        <f t="shared" si="127"/>
        <v>0.999943932614487</v>
      </c>
      <c r="AJ82" s="296">
        <f t="shared" si="127"/>
        <v>0.99995415825032929</v>
      </c>
      <c r="AK82" s="296">
        <f t="shared" si="127"/>
        <v>0.99996302024480599</v>
      </c>
      <c r="AL82" s="296">
        <f t="shared" si="128"/>
        <v>0.99997054887311543</v>
      </c>
      <c r="AM82" s="296">
        <f t="shared" si="128"/>
        <v>0.99997682715965885</v>
      </c>
      <c r="AN82" s="296">
        <f t="shared" si="128"/>
        <v>0.99998197340105999</v>
      </c>
      <c r="AO82" s="296">
        <f t="shared" si="128"/>
        <v>0.99998612509926132</v>
      </c>
      <c r="AP82" s="296">
        <f t="shared" si="128"/>
        <v>0.99998942565059079</v>
      </c>
      <c r="AQ82" s="296">
        <f t="shared" si="128"/>
        <v>0.9999920143587121</v>
      </c>
      <c r="AR82" s="296">
        <f t="shared" si="128"/>
        <v>0.99999401973728896</v>
      </c>
      <c r="AS82" s="296">
        <f t="shared" si="128"/>
        <v>0.99999555568322973</v>
      </c>
      <c r="AT82" s="296">
        <f t="shared" si="128"/>
        <v>0.99999671991586836</v>
      </c>
      <c r="AU82" s="296">
        <f t="shared" si="128"/>
        <v>0.99999759404322464</v>
      </c>
      <c r="AV82" s="296">
        <f t="shared" si="128"/>
        <v>0.99999824467815435</v>
      </c>
      <c r="AW82" s="296">
        <f t="shared" si="128"/>
        <v>0.99999872513633392</v>
      </c>
      <c r="AX82" s="296">
        <f t="shared" si="128"/>
        <v>0.99999907736937532</v>
      </c>
      <c r="AY82" s="296">
        <f t="shared" si="128"/>
        <v>0.99999933389829132</v>
      </c>
      <c r="AZ82" s="296">
        <f t="shared" si="128"/>
        <v>0.99999951960438993</v>
      </c>
      <c r="BA82" s="296">
        <f t="shared" si="128"/>
        <v>0.99999965330374185</v>
      </c>
      <c r="BB82" s="296">
        <f t="shared" si="129"/>
        <v>0.99999974907910694</v>
      </c>
      <c r="BC82" s="296">
        <f t="shared" si="129"/>
        <v>0.99999981737353572</v>
      </c>
      <c r="BD82" s="296">
        <f t="shared" si="129"/>
        <v>0.99999986586698775</v>
      </c>
      <c r="BE82" s="296">
        <f t="shared" si="129"/>
        <v>0.99999990016529816</v>
      </c>
      <c r="BF82" s="296">
        <f t="shared" si="129"/>
        <v>0.99999992433750262</v>
      </c>
      <c r="BG82" s="296">
        <f t="shared" si="129"/>
        <v>0.99999994132564074</v>
      </c>
      <c r="BH82" s="296">
        <f t="shared" si="129"/>
        <v>0.99999995324219293</v>
      </c>
      <c r="BI82" s="296">
        <f t="shared" si="129"/>
        <v>0.99999996159661009</v>
      </c>
      <c r="BJ82" s="296">
        <f t="shared" si="129"/>
        <v>0.9999999674631419</v>
      </c>
      <c r="BK82" s="296">
        <f t="shared" si="129"/>
        <v>0.99999997160363785</v>
      </c>
      <c r="BL82" s="296">
        <f t="shared" si="129"/>
        <v>0.99999997455671819</v>
      </c>
      <c r="BM82" s="296">
        <f t="shared" si="129"/>
        <v>0.99999997670210339</v>
      </c>
      <c r="BN82" s="297">
        <f t="shared" si="129"/>
        <v>0.99999997830672149</v>
      </c>
      <c r="BO82" s="220"/>
      <c r="BP82" s="183"/>
      <c r="BQ82" s="183"/>
      <c r="BR82" s="183"/>
      <c r="BS82" s="183"/>
      <c r="BT82" s="183"/>
      <c r="BU82" s="183"/>
      <c r="BV82" s="183"/>
      <c r="BW82" s="183"/>
      <c r="BX82" s="183"/>
      <c r="BY82" s="183"/>
      <c r="BZ82" s="183"/>
      <c r="CA82" s="183"/>
      <c r="CB82" s="183"/>
      <c r="CC82" s="183"/>
      <c r="CD82" s="183"/>
      <c r="CE82" s="183"/>
      <c r="CF82" s="183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</row>
    <row r="83" spans="2:187" ht="42" customHeight="1">
      <c r="B83" s="419"/>
      <c r="C83" s="418"/>
      <c r="D83" s="438">
        <v>1.2</v>
      </c>
      <c r="E83" s="459"/>
      <c r="F83" s="296">
        <f t="shared" si="126"/>
        <v>0.99976841140954242</v>
      </c>
      <c r="G83" s="296">
        <f t="shared" si="126"/>
        <v>0.99974854859140039</v>
      </c>
      <c r="H83" s="296">
        <f t="shared" si="126"/>
        <v>0.99973082151438797</v>
      </c>
      <c r="I83" s="296">
        <f t="shared" si="126"/>
        <v>0.99971562330255859</v>
      </c>
      <c r="J83" s="296">
        <f t="shared" si="126"/>
        <v>0.99970316691546901</v>
      </c>
      <c r="K83" s="296">
        <f t="shared" si="126"/>
        <v>0.99969347883556048</v>
      </c>
      <c r="L83" s="296">
        <f t="shared" si="126"/>
        <v>0.99968641227500887</v>
      </c>
      <c r="M83" s="296">
        <f t="shared" si="126"/>
        <v>0.99968167479998848</v>
      </c>
      <c r="N83" s="296">
        <f t="shared" si="126"/>
        <v>0.99967886366534597</v>
      </c>
      <c r="O83" s="296">
        <f t="shared" si="126"/>
        <v>0.99967750217341278</v>
      </c>
      <c r="P83" s="296">
        <f t="shared" si="126"/>
        <v>0.99967707157807162</v>
      </c>
      <c r="Q83" s="296">
        <f t="shared" si="126"/>
        <v>0.9996770384798066</v>
      </c>
      <c r="R83" s="296">
        <f t="shared" si="126"/>
        <v>0.9996772227049826</v>
      </c>
      <c r="S83" s="296">
        <f t="shared" si="126"/>
        <v>0.99967809503076244</v>
      </c>
      <c r="T83" s="296">
        <f t="shared" si="126"/>
        <v>0.99968018487448951</v>
      </c>
      <c r="U83" s="296">
        <f t="shared" si="126"/>
        <v>0.999683991554431</v>
      </c>
      <c r="V83" s="296">
        <f t="shared" si="127"/>
        <v>0.99968995574964981</v>
      </c>
      <c r="W83" s="296">
        <f t="shared" si="127"/>
        <v>0.99969842458623448</v>
      </c>
      <c r="X83" s="296">
        <f t="shared" si="127"/>
        <v>0.99970961506080536</v>
      </c>
      <c r="Y83" s="296">
        <f t="shared" si="127"/>
        <v>0.99972358204916412</v>
      </c>
      <c r="Z83" s="296">
        <f t="shared" si="127"/>
        <v>0.99974019778078727</v>
      </c>
      <c r="AA83" s="296">
        <f t="shared" si="127"/>
        <v>0.99975914882368744</v>
      </c>
      <c r="AB83" s="296">
        <f t="shared" si="127"/>
        <v>0.99977995410429576</v>
      </c>
      <c r="AC83" s="296">
        <f t="shared" si="127"/>
        <v>0.99980200362980676</v>
      </c>
      <c r="AD83" s="296">
        <f t="shared" si="127"/>
        <v>0.99982461330066486</v>
      </c>
      <c r="AE83" s="296">
        <f t="shared" si="127"/>
        <v>0.99984708771732311</v>
      </c>
      <c r="AF83" s="296">
        <f t="shared" si="127"/>
        <v>0.99986878126293033</v>
      </c>
      <c r="AG83" s="296">
        <f t="shared" si="127"/>
        <v>0.99988914845578947</v>
      </c>
      <c r="AH83" s="296">
        <f t="shared" si="127"/>
        <v>0.99990777730535318</v>
      </c>
      <c r="AI83" s="296">
        <f t="shared" si="127"/>
        <v>0.99992440324059262</v>
      </c>
      <c r="AJ83" s="296">
        <f t="shared" si="127"/>
        <v>0.99993890495680626</v>
      </c>
      <c r="AK83" s="296">
        <f t="shared" si="127"/>
        <v>0.99995128630950547</v>
      </c>
      <c r="AL83" s="296">
        <f t="shared" si="128"/>
        <v>0.99996164972036994</v>
      </c>
      <c r="AM83" s="296">
        <f t="shared" si="128"/>
        <v>0.99997016650922432</v>
      </c>
      <c r="AN83" s="296">
        <f t="shared" si="128"/>
        <v>0.99997704853323244</v>
      </c>
      <c r="AO83" s="296">
        <f t="shared" si="128"/>
        <v>0.99998252402424004</v>
      </c>
      <c r="AP83" s="296">
        <f t="shared" si="128"/>
        <v>0.99998681902219244</v>
      </c>
      <c r="AQ83" s="296">
        <f t="shared" si="128"/>
        <v>0.99999014459689195</v>
      </c>
      <c r="AR83" s="296">
        <f t="shared" si="128"/>
        <v>0.99999268924831108</v>
      </c>
      <c r="AS83" s="296">
        <f t="shared" si="128"/>
        <v>0.99999461546286539</v>
      </c>
      <c r="AT83" s="296">
        <f t="shared" si="128"/>
        <v>0.99999605929381674</v>
      </c>
      <c r="AU83" s="296">
        <f t="shared" si="128"/>
        <v>0.99999713192133022</v>
      </c>
      <c r="AV83" s="296">
        <f t="shared" si="128"/>
        <v>0.99999792233582729</v>
      </c>
      <c r="AW83" s="296">
        <f t="shared" si="128"/>
        <v>0.99999850050622796</v>
      </c>
      <c r="AX83" s="296">
        <f t="shared" si="128"/>
        <v>0.99999892059874307</v>
      </c>
      <c r="AY83" s="296">
        <f t="shared" si="128"/>
        <v>0.9999992239803257</v>
      </c>
      <c r="AZ83" s="296">
        <f t="shared" si="128"/>
        <v>0.99999944186754808</v>
      </c>
      <c r="BA83" s="296">
        <f t="shared" si="128"/>
        <v>0.99999959756923584</v>
      </c>
      <c r="BB83" s="296">
        <f t="shared" si="129"/>
        <v>0.99999970832660734</v>
      </c>
      <c r="BC83" s="296">
        <f t="shared" si="129"/>
        <v>0.99999978678597501</v>
      </c>
      <c r="BD83" s="296">
        <f t="shared" si="129"/>
        <v>0.99999984215356275</v>
      </c>
      <c r="BE83" s="296">
        <f t="shared" si="129"/>
        <v>0.99999988108585747</v>
      </c>
      <c r="BF83" s="296">
        <f t="shared" si="129"/>
        <v>0.99999990837365504</v>
      </c>
      <c r="BG83" s="296">
        <f t="shared" si="129"/>
        <v>0.99999992745608501</v>
      </c>
      <c r="BH83" s="296">
        <f t="shared" si="129"/>
        <v>0.99999994078510168</v>
      </c>
      <c r="BI83" s="296">
        <f t="shared" si="129"/>
        <v>0.9999999501012774</v>
      </c>
      <c r="BJ83" s="296">
        <f t="shared" si="129"/>
        <v>0.99999995663604491</v>
      </c>
      <c r="BK83" s="296">
        <f t="shared" si="129"/>
        <v>0.9999999612581324</v>
      </c>
      <c r="BL83" s="296">
        <f t="shared" si="129"/>
        <v>0.99999996457886708</v>
      </c>
      <c r="BM83" s="296">
        <f t="shared" si="129"/>
        <v>0.9999999670274452</v>
      </c>
      <c r="BN83" s="297">
        <f t="shared" si="129"/>
        <v>0.99999996890442733</v>
      </c>
      <c r="BO83" s="220"/>
      <c r="BP83" s="183"/>
      <c r="BQ83" s="183"/>
      <c r="BR83" s="183"/>
      <c r="BS83" s="183"/>
      <c r="BT83" s="183"/>
      <c r="BU83" s="183"/>
      <c r="BV83" s="183"/>
      <c r="BW83" s="183"/>
      <c r="BX83" s="183"/>
      <c r="BY83" s="183"/>
      <c r="BZ83" s="183"/>
      <c r="CA83" s="183"/>
      <c r="CB83" s="183"/>
      <c r="CC83" s="183"/>
      <c r="CD83" s="183"/>
      <c r="CE83" s="183"/>
      <c r="CF83" s="183"/>
    </row>
    <row r="84" spans="2:187" ht="42" customHeight="1">
      <c r="B84" s="419"/>
      <c r="C84" s="418"/>
      <c r="D84" s="440">
        <v>1.1499999999999999</v>
      </c>
      <c r="E84" s="459"/>
      <c r="F84" s="296">
        <f t="shared" si="126"/>
        <v>0.99966498138175708</v>
      </c>
      <c r="G84" s="296">
        <f t="shared" si="126"/>
        <v>0.99963360337564544</v>
      </c>
      <c r="H84" s="296">
        <f t="shared" si="126"/>
        <v>0.9996053468087055</v>
      </c>
      <c r="I84" s="296">
        <f t="shared" si="126"/>
        <v>0.99958093764638467</v>
      </c>
      <c r="J84" s="296">
        <f t="shared" si="126"/>
        <v>0.9995608088695308</v>
      </c>
      <c r="K84" s="296">
        <f t="shared" si="126"/>
        <v>0.99954507834268247</v>
      </c>
      <c r="L84" s="296">
        <f t="shared" si="126"/>
        <v>0.99953356350899902</v>
      </c>
      <c r="M84" s="296">
        <f t="shared" si="126"/>
        <v>0.99952582478780772</v>
      </c>
      <c r="N84" s="296">
        <f t="shared" si="126"/>
        <v>0.99952122558471523</v>
      </c>
      <c r="O84" s="296">
        <f t="shared" si="126"/>
        <v>0.99951899619768503</v>
      </c>
      <c r="P84" s="296">
        <f t="shared" si="126"/>
        <v>0.99951829088938915</v>
      </c>
      <c r="Q84" s="296">
        <f t="shared" si="126"/>
        <v>0.999518236720775</v>
      </c>
      <c r="R84" s="296">
        <f t="shared" si="126"/>
        <v>0.99951853858154538</v>
      </c>
      <c r="S84" s="296">
        <f t="shared" si="126"/>
        <v>0.99951996738548443</v>
      </c>
      <c r="T84" s="296">
        <f t="shared" si="126"/>
        <v>0.99952338821060716</v>
      </c>
      <c r="U84" s="296">
        <f t="shared" si="126"/>
        <v>0.9995296116351583</v>
      </c>
      <c r="V84" s="296">
        <f t="shared" si="127"/>
        <v>0.99953934243419562</v>
      </c>
      <c r="W84" s="296">
        <f t="shared" si="127"/>
        <v>0.99955311763236065</v>
      </c>
      <c r="X84" s="296">
        <f t="shared" si="127"/>
        <v>0.99957124322010071</v>
      </c>
      <c r="Y84" s="296">
        <f t="shared" si="127"/>
        <v>0.99959374159966496</v>
      </c>
      <c r="Z84" s="296">
        <f t="shared" si="127"/>
        <v>0.99962032252633437</v>
      </c>
      <c r="AA84" s="296">
        <f t="shared" si="127"/>
        <v>0.99965038789066829</v>
      </c>
      <c r="AB84" s="296">
        <f t="shared" si="127"/>
        <v>0.99968307497478992</v>
      </c>
      <c r="AC84" s="296">
        <f t="shared" si="127"/>
        <v>0.99971733489497405</v>
      </c>
      <c r="AD84" s="296">
        <f t="shared" si="127"/>
        <v>0.99975203499397269</v>
      </c>
      <c r="AE84" s="296">
        <f t="shared" si="127"/>
        <v>0.99978606847659712</v>
      </c>
      <c r="AF84" s="296">
        <f t="shared" si="127"/>
        <v>0.99981845337023523</v>
      </c>
      <c r="AG84" s="296">
        <f t="shared" si="127"/>
        <v>0.99984840620640292</v>
      </c>
      <c r="AH84" s="296">
        <f t="shared" si="127"/>
        <v>0.99987538234350981</v>
      </c>
      <c r="AI84" s="296">
        <f t="shared" si="127"/>
        <v>0.99989908233840286</v>
      </c>
      <c r="AJ84" s="296">
        <f t="shared" si="127"/>
        <v>0.99991943003009498</v>
      </c>
      <c r="AK84" s="296">
        <f t="shared" si="127"/>
        <v>0.99993653166396157</v>
      </c>
      <c r="AL84" s="296">
        <f t="shared" si="128"/>
        <v>0.99995062620218977</v>
      </c>
      <c r="AM84" s="296">
        <f t="shared" si="128"/>
        <v>0.99996203555539487</v>
      </c>
      <c r="AN84" s="296">
        <f t="shared" si="128"/>
        <v>0.99997112085173023</v>
      </c>
      <c r="AO84" s="296">
        <f t="shared" si="128"/>
        <v>0.99997824800956514</v>
      </c>
      <c r="AP84" s="296">
        <f t="shared" si="128"/>
        <v>0.99998376346851392</v>
      </c>
      <c r="AQ84" s="296">
        <f t="shared" si="128"/>
        <v>0.99998797926774607</v>
      </c>
      <c r="AR84" s="296">
        <f t="shared" si="128"/>
        <v>0.99999116575641034</v>
      </c>
      <c r="AS84" s="296">
        <f t="shared" si="128"/>
        <v>0.99999354992835932</v>
      </c>
      <c r="AT84" s="296">
        <f t="shared" si="128"/>
        <v>0.99999531748488513</v>
      </c>
      <c r="AU84" s="296">
        <f t="shared" si="128"/>
        <v>0.99999661705330001</v>
      </c>
      <c r="AV84" s="296">
        <f t="shared" si="128"/>
        <v>0.99999756538281992</v>
      </c>
      <c r="AW84" s="296">
        <f t="shared" si="128"/>
        <v>0.99999825271324261</v>
      </c>
      <c r="AX84" s="296">
        <f t="shared" si="128"/>
        <v>0.99999874782214926</v>
      </c>
      <c r="AY84" s="296">
        <f t="shared" si="128"/>
        <v>0.99999910248952861</v>
      </c>
      <c r="AZ84" s="296">
        <f t="shared" si="128"/>
        <v>0.99999935527949857</v>
      </c>
      <c r="BA84" s="296">
        <f t="shared" si="128"/>
        <v>0.99999953464016733</v>
      </c>
      <c r="BB84" s="296">
        <f t="shared" si="129"/>
        <v>0.99999966137968421</v>
      </c>
      <c r="BC84" s="296">
        <f t="shared" si="129"/>
        <v>0.99999975060291246</v>
      </c>
      <c r="BD84" s="296">
        <f t="shared" si="129"/>
        <v>0.99999981320011611</v>
      </c>
      <c r="BE84" s="296">
        <f t="shared" si="129"/>
        <v>0.99999985697473803</v>
      </c>
      <c r="BF84" s="296">
        <f t="shared" si="129"/>
        <v>0.99999988749878954</v>
      </c>
      <c r="BG84" s="296">
        <f t="shared" si="129"/>
        <v>0.99999990874696831</v>
      </c>
      <c r="BH84" s="296">
        <f t="shared" si="129"/>
        <v>0.99999992353487788</v>
      </c>
      <c r="BI84" s="296">
        <f t="shared" si="129"/>
        <v>0.99999993384946329</v>
      </c>
      <c r="BJ84" s="296">
        <f t="shared" si="129"/>
        <v>0.99999994108916823</v>
      </c>
      <c r="BK84" s="296">
        <f t="shared" si="129"/>
        <v>0.99999994623610844</v>
      </c>
      <c r="BL84" s="296">
        <f t="shared" si="129"/>
        <v>0.99999994997876296</v>
      </c>
      <c r="BM84" s="296">
        <f t="shared" si="129"/>
        <v>0.99999995279891274</v>
      </c>
      <c r="BN84" s="297">
        <f t="shared" si="129"/>
        <v>0.99999995503292205</v>
      </c>
      <c r="BO84" s="220"/>
      <c r="BP84" s="183"/>
      <c r="BQ84" s="183"/>
      <c r="BR84" s="183"/>
      <c r="BS84" s="183"/>
      <c r="BT84" s="183"/>
      <c r="BU84" s="183"/>
      <c r="BV84" s="183"/>
      <c r="BW84" s="183"/>
      <c r="BX84" s="183"/>
      <c r="BY84" s="183"/>
      <c r="BZ84" s="183"/>
      <c r="CA84" s="183"/>
      <c r="CB84" s="183"/>
      <c r="CC84" s="183"/>
      <c r="CD84" s="183"/>
      <c r="CE84" s="183"/>
      <c r="CF84" s="183"/>
    </row>
    <row r="85" spans="2:187" ht="42" customHeight="1">
      <c r="B85" s="419"/>
      <c r="C85" s="418"/>
      <c r="D85" s="438">
        <v>1.1000000000000001</v>
      </c>
      <c r="E85" s="459"/>
      <c r="F85" s="296">
        <f t="shared" si="126"/>
        <v>0.99951742450531034</v>
      </c>
      <c r="G85" s="296">
        <f t="shared" si="126"/>
        <v>0.99946790640037697</v>
      </c>
      <c r="H85" s="296">
        <f t="shared" si="126"/>
        <v>0.99942285520290564</v>
      </c>
      <c r="I85" s="296">
        <f t="shared" si="126"/>
        <v>0.99938359941136534</v>
      </c>
      <c r="J85" s="296">
        <f t="shared" si="126"/>
        <v>0.99935099744975908</v>
      </c>
      <c r="K85" s="296">
        <f t="shared" si="126"/>
        <v>0.99932537737999372</v>
      </c>
      <c r="L85" s="296">
        <f t="shared" si="126"/>
        <v>0.99930654567060606</v>
      </c>
      <c r="M85" s="296">
        <f t="shared" si="126"/>
        <v>0.99929385304781015</v>
      </c>
      <c r="N85" s="296">
        <f t="shared" si="126"/>
        <v>0.99928629591095908</v>
      </c>
      <c r="O85" s="296">
        <f t="shared" si="126"/>
        <v>0.99928262906081722</v>
      </c>
      <c r="P85" s="296">
        <f t="shared" si="126"/>
        <v>0.99928146853216349</v>
      </c>
      <c r="Q85" s="296">
        <f t="shared" si="126"/>
        <v>0.99928137946480022</v>
      </c>
      <c r="R85" s="296">
        <f t="shared" si="126"/>
        <v>0.99928187630944521</v>
      </c>
      <c r="S85" s="296">
        <f t="shared" si="126"/>
        <v>0.99928422711033482</v>
      </c>
      <c r="T85" s="296">
        <f t="shared" si="126"/>
        <v>0.99928985122308955</v>
      </c>
      <c r="U85" s="296">
        <f t="shared" si="126"/>
        <v>0.99930006838460217</v>
      </c>
      <c r="V85" s="296">
        <f t="shared" si="127"/>
        <v>0.99931600573873725</v>
      </c>
      <c r="W85" s="296">
        <f t="shared" si="127"/>
        <v>0.99933848730961494</v>
      </c>
      <c r="X85" s="296">
        <f t="shared" si="127"/>
        <v>0.99936792451514844</v>
      </c>
      <c r="Y85" s="296">
        <f t="shared" si="127"/>
        <v>0.99940423117103716</v>
      </c>
      <c r="Z85" s="296">
        <f t="shared" si="127"/>
        <v>0.99944678657902553</v>
      </c>
      <c r="AA85" s="296">
        <f t="shared" si="127"/>
        <v>0.99949446381984008</v>
      </c>
      <c r="AB85" s="296">
        <f t="shared" si="127"/>
        <v>0.99954572759411342</v>
      </c>
      <c r="AC85" s="296">
        <f t="shared" si="127"/>
        <v>0.99959878996275375</v>
      </c>
      <c r="AD85" s="296">
        <f t="shared" si="127"/>
        <v>0.99965179816462901</v>
      </c>
      <c r="AE85" s="296">
        <f t="shared" si="127"/>
        <v>0.99970302123002752</v>
      </c>
      <c r="AF85" s="296">
        <f t="shared" si="127"/>
        <v>0.99975100384782689</v>
      </c>
      <c r="AG85" s="296">
        <f t="shared" si="127"/>
        <v>0.99979466582602372</v>
      </c>
      <c r="AH85" s="296">
        <f t="shared" si="127"/>
        <v>0.99983333958133447</v>
      </c>
      <c r="AI85" s="296">
        <f t="shared" si="127"/>
        <v>0.99986675157895089</v>
      </c>
      <c r="AJ85" s="296">
        <f t="shared" si="127"/>
        <v>0.99989496285544244</v>
      </c>
      <c r="AK85" s="296">
        <f t="shared" si="127"/>
        <v>0.99991828729356291</v>
      </c>
      <c r="AL85" s="296">
        <f t="shared" si="128"/>
        <v>0.99993720489976601</v>
      </c>
      <c r="AM85" s="296">
        <f t="shared" si="128"/>
        <v>0.99995228288479354</v>
      </c>
      <c r="AN85" s="296">
        <f t="shared" si="128"/>
        <v>0.99996411194189661</v>
      </c>
      <c r="AO85" s="296">
        <f t="shared" si="128"/>
        <v>0.99997326029635614</v>
      </c>
      <c r="AP85" s="296">
        <f t="shared" si="128"/>
        <v>0.99998024464265756</v>
      </c>
      <c r="AQ85" s="296">
        <f t="shared" si="128"/>
        <v>0.99998551512452039</v>
      </c>
      <c r="AR85" s="296">
        <f t="shared" si="128"/>
        <v>0.99998945078986212</v>
      </c>
      <c r="AS85" s="296">
        <f t="shared" si="128"/>
        <v>0.99999236206383613</v>
      </c>
      <c r="AT85" s="296">
        <f t="shared" si="128"/>
        <v>0.99999449734190515</v>
      </c>
      <c r="AU85" s="296">
        <f t="shared" si="128"/>
        <v>0.99999605152032622</v>
      </c>
      <c r="AV85" s="296">
        <f t="shared" si="128"/>
        <v>0.99999717497137453</v>
      </c>
      <c r="AW85" s="296">
        <f t="shared" si="128"/>
        <v>0.99999798204494217</v>
      </c>
      <c r="AX85" s="296">
        <f t="shared" si="128"/>
        <v>0.99999855860894737</v>
      </c>
      <c r="AY85" s="296">
        <f t="shared" si="128"/>
        <v>0.99999896843682545</v>
      </c>
      <c r="AZ85" s="296">
        <f t="shared" si="128"/>
        <v>0.99999925843578041</v>
      </c>
      <c r="BA85" s="296">
        <f t="shared" si="128"/>
        <v>0.9999994628130483</v>
      </c>
      <c r="BB85" s="296">
        <f t="shared" si="129"/>
        <v>0.9999996063251041</v>
      </c>
      <c r="BC85" s="296">
        <f t="shared" si="129"/>
        <v>0.99999970676711314</v>
      </c>
      <c r="BD85" s="296">
        <f t="shared" si="129"/>
        <v>0.999999776852175</v>
      </c>
      <c r="BE85" s="296">
        <f t="shared" si="129"/>
        <v>0.99999982561237899</v>
      </c>
      <c r="BF85" s="296">
        <f t="shared" si="129"/>
        <v>0.99999985945027015</v>
      </c>
      <c r="BG85" s="296">
        <f t="shared" si="129"/>
        <v>0.99999988290888875</v>
      </c>
      <c r="BH85" s="296">
        <f t="shared" si="129"/>
        <v>0.99999989918819387</v>
      </c>
      <c r="BI85" s="296">
        <f t="shared" si="129"/>
        <v>0.99999991053477943</v>
      </c>
      <c r="BJ85" s="296">
        <f t="shared" si="129"/>
        <v>0.999999918522956</v>
      </c>
      <c r="BK85" s="296">
        <f t="shared" si="129"/>
        <v>0.99999992425442896</v>
      </c>
      <c r="BL85" s="296">
        <f t="shared" si="129"/>
        <v>0.99999992849935526</v>
      </c>
      <c r="BM85" s="296">
        <f t="shared" si="129"/>
        <v>0.99999993179547542</v>
      </c>
      <c r="BN85" s="297">
        <f t="shared" si="129"/>
        <v>0.99999993451742508</v>
      </c>
      <c r="BO85" s="220"/>
      <c r="BP85" s="183"/>
      <c r="BQ85" s="183"/>
      <c r="BR85" s="183"/>
      <c r="BS85" s="183"/>
      <c r="BT85" s="183"/>
      <c r="BU85" s="183"/>
      <c r="BV85" s="183"/>
      <c r="BW85" s="183"/>
      <c r="BX85" s="183"/>
      <c r="BY85" s="183"/>
      <c r="BZ85" s="183"/>
      <c r="CA85" s="183"/>
      <c r="CB85" s="183"/>
      <c r="CC85" s="183"/>
      <c r="CD85" s="183"/>
      <c r="CE85" s="183"/>
      <c r="CF85" s="183"/>
    </row>
    <row r="86" spans="2:187" ht="42" customHeight="1">
      <c r="B86" s="419"/>
      <c r="C86" s="418"/>
      <c r="D86" s="440">
        <v>1.05</v>
      </c>
      <c r="E86" s="459"/>
      <c r="F86" s="296">
        <f t="shared" si="126"/>
        <v>0.99930837534647554</v>
      </c>
      <c r="G86" s="296">
        <f t="shared" si="126"/>
        <v>0.99923036286916767</v>
      </c>
      <c r="H86" s="296">
        <f t="shared" si="126"/>
        <v>0.99915855037402779</v>
      </c>
      <c r="I86" s="296">
        <f t="shared" si="126"/>
        <v>0.99909534724313942</v>
      </c>
      <c r="J86" s="296">
        <f t="shared" si="126"/>
        <v>0.99904242388536357</v>
      </c>
      <c r="K86" s="296">
        <f t="shared" si="126"/>
        <v>0.99900056427168038</v>
      </c>
      <c r="L86" s="296">
        <f t="shared" si="126"/>
        <v>0.99896964665354515</v>
      </c>
      <c r="M86" s="296">
        <f t="shared" si="126"/>
        <v>0.99894873755351066</v>
      </c>
      <c r="N86" s="296">
        <f t="shared" si="126"/>
        <v>0.99893626159790139</v>
      </c>
      <c r="O86" s="296">
        <f t="shared" si="126"/>
        <v>0.99893020092521012</v>
      </c>
      <c r="P86" s="296">
        <f t="shared" si="126"/>
        <v>0.99892828186442906</v>
      </c>
      <c r="Q86" s="296">
        <f t="shared" si="126"/>
        <v>0.9989281346657054</v>
      </c>
      <c r="R86" s="296">
        <f t="shared" si="126"/>
        <v>0.99892895649547331</v>
      </c>
      <c r="S86" s="296">
        <f t="shared" si="126"/>
        <v>0.99893284332048804</v>
      </c>
      <c r="T86" s="296">
        <f t="shared" si="126"/>
        <v>0.99894213425400891</v>
      </c>
      <c r="U86" s="296">
        <f t="shared" si="126"/>
        <v>0.99895898442501974</v>
      </c>
      <c r="V86" s="296">
        <f t="shared" si="127"/>
        <v>0.99898519501842176</v>
      </c>
      <c r="W86" s="296">
        <f t="shared" si="127"/>
        <v>0.99902201500181675</v>
      </c>
      <c r="X86" s="296">
        <f t="shared" si="127"/>
        <v>0.99906995210799043</v>
      </c>
      <c r="Y86" s="296">
        <f t="shared" si="127"/>
        <v>0.99912863888471859</v>
      </c>
      <c r="Z86" s="296">
        <f t="shared" si="127"/>
        <v>0.99919679702983788</v>
      </c>
      <c r="AA86" s="296">
        <f t="shared" si="127"/>
        <v>0.99927232666239929</v>
      </c>
      <c r="AB86" s="296">
        <f t="shared" si="127"/>
        <v>0.99935251900392374</v>
      </c>
      <c r="AC86" s="296">
        <f t="shared" si="127"/>
        <v>0.99943435945116443</v>
      </c>
      <c r="AD86" s="296">
        <f t="shared" si="127"/>
        <v>0.99951486440198278</v>
      </c>
      <c r="AE86" s="296">
        <f t="shared" si="127"/>
        <v>0.9995913882317965</v>
      </c>
      <c r="AF86" s="296">
        <f t="shared" si="127"/>
        <v>0.99966184846509232</v>
      </c>
      <c r="AG86" s="296">
        <f t="shared" si="127"/>
        <v>0.99972484186016697</v>
      </c>
      <c r="AH86" s="296">
        <f t="shared" si="127"/>
        <v>0.999779651988292</v>
      </c>
      <c r="AI86" s="296">
        <f t="shared" si="127"/>
        <v>0.99982617078281355</v>
      </c>
      <c r="AJ86" s="296">
        <f t="shared" si="127"/>
        <v>0.99986476755944531</v>
      </c>
      <c r="AK86" s="296">
        <f t="shared" si="127"/>
        <v>0.99989613923699749</v>
      </c>
      <c r="AL86" s="296">
        <f t="shared" si="128"/>
        <v>0.99992116833439226</v>
      </c>
      <c r="AM86" s="296">
        <f t="shared" si="128"/>
        <v>0.99994080515934747</v>
      </c>
      <c r="AN86" s="296">
        <f t="shared" si="128"/>
        <v>0.99995598096122285</v>
      </c>
      <c r="AO86" s="296">
        <f t="shared" si="128"/>
        <v>0.99996755163645268</v>
      </c>
      <c r="AP86" s="296">
        <f t="shared" si="128"/>
        <v>0.99997626734110157</v>
      </c>
      <c r="AQ86" s="296">
        <f t="shared" si="128"/>
        <v>0.99998276165588396</v>
      </c>
      <c r="AR86" s="296">
        <f t="shared" si="128"/>
        <v>0.99998755397035044</v>
      </c>
      <c r="AS86" s="296">
        <f t="shared" si="128"/>
        <v>0.99999105971821844</v>
      </c>
      <c r="AT86" s="296">
        <f t="shared" si="128"/>
        <v>0.99999360440627538</v>
      </c>
      <c r="AU86" s="296">
        <f t="shared" si="128"/>
        <v>0.99999543866150298</v>
      </c>
      <c r="AV86" s="296">
        <f t="shared" si="128"/>
        <v>0.99999675259016707</v>
      </c>
      <c r="AW86" s="296">
        <f t="shared" si="128"/>
        <v>0.99999768854197668</v>
      </c>
      <c r="AX86" s="296">
        <f t="shared" si="128"/>
        <v>0.99999835191783959</v>
      </c>
      <c r="AY86" s="296">
        <f t="shared" si="128"/>
        <v>0.99999881999890605</v>
      </c>
      <c r="AZ86" s="296">
        <f t="shared" si="128"/>
        <v>0.99999914896228392</v>
      </c>
      <c r="BA86" s="296">
        <f t="shared" si="128"/>
        <v>0.99999937933413008</v>
      </c>
      <c r="BB86" s="296">
        <f t="shared" si="129"/>
        <v>0.9999995401524493</v>
      </c>
      <c r="BC86" s="296">
        <f t="shared" si="129"/>
        <v>0.99999965209761621</v>
      </c>
      <c r="BD86" s="296">
        <f t="shared" si="129"/>
        <v>0.99999972981705065</v>
      </c>
      <c r="BE86" s="296">
        <f t="shared" si="129"/>
        <v>0.99999978363325881</v>
      </c>
      <c r="BF86" s="296">
        <f t="shared" si="129"/>
        <v>0.99999982081559535</v>
      </c>
      <c r="BG86" s="296">
        <f t="shared" si="129"/>
        <v>0.99999984650160567</v>
      </c>
      <c r="BH86" s="296">
        <f t="shared" si="129"/>
        <v>0.99999986429271925</v>
      </c>
      <c r="BI86" s="296">
        <f t="shared" si="129"/>
        <v>0.99999987670670809</v>
      </c>
      <c r="BJ86" s="296">
        <f t="shared" si="129"/>
        <v>0.99999988550207508</v>
      </c>
      <c r="BK86" s="296">
        <f t="shared" si="129"/>
        <v>0.99999989190651395</v>
      </c>
      <c r="BL86" s="296">
        <f t="shared" si="129"/>
        <v>0.99999989677697732</v>
      </c>
      <c r="BM86" s="296">
        <f t="shared" si="129"/>
        <v>0.99999990071125533</v>
      </c>
      <c r="BN86" s="297">
        <f t="shared" si="129"/>
        <v>0.99999990412537498</v>
      </c>
      <c r="BO86" s="220"/>
      <c r="BP86" s="183"/>
      <c r="BQ86" s="183"/>
      <c r="BR86" s="183"/>
      <c r="BS86" s="183"/>
      <c r="BT86" s="183"/>
      <c r="BU86" s="183"/>
      <c r="BV86" s="183"/>
      <c r="BW86" s="183"/>
      <c r="BX86" s="183"/>
      <c r="BY86" s="183"/>
      <c r="BZ86" s="183"/>
      <c r="CA86" s="183"/>
      <c r="CB86" s="183"/>
      <c r="CC86" s="183"/>
      <c r="CD86" s="183"/>
      <c r="CE86" s="183"/>
      <c r="CF86" s="183"/>
    </row>
    <row r="87" spans="2:187" ht="42" customHeight="1">
      <c r="B87" s="419"/>
      <c r="C87" s="418"/>
      <c r="D87" s="438">
        <v>1</v>
      </c>
      <c r="E87" s="459"/>
      <c r="F87" s="296">
        <f t="shared" si="126"/>
        <v>0.9990146785759606</v>
      </c>
      <c r="G87" s="296">
        <f t="shared" si="126"/>
        <v>0.99889209185115635</v>
      </c>
      <c r="H87" s="296">
        <f t="shared" si="126"/>
        <v>0.99877771724127973</v>
      </c>
      <c r="I87" s="296">
        <f t="shared" si="126"/>
        <v>0.99867588221140791</v>
      </c>
      <c r="J87" s="296">
        <f t="shared" si="126"/>
        <v>0.99858978867779158</v>
      </c>
      <c r="K87" s="296">
        <f t="shared" si="126"/>
        <v>0.99852117376242455</v>
      </c>
      <c r="L87" s="296">
        <f t="shared" si="126"/>
        <v>0.99847020457187685</v>
      </c>
      <c r="M87" s="296">
        <f t="shared" si="126"/>
        <v>0.99843559676342708</v>
      </c>
      <c r="N87" s="296">
        <f t="shared" si="126"/>
        <v>0.9984148944358634</v>
      </c>
      <c r="O87" s="296">
        <f t="shared" si="126"/>
        <v>0.99840482339147274</v>
      </c>
      <c r="P87" s="296">
        <f t="shared" si="126"/>
        <v>0.99840163264984938</v>
      </c>
      <c r="Q87" s="296">
        <f t="shared" si="126"/>
        <v>0.99840138801634515</v>
      </c>
      <c r="R87" s="296">
        <f t="shared" si="126"/>
        <v>0.99840275482327767</v>
      </c>
      <c r="S87" s="296">
        <f t="shared" si="126"/>
        <v>0.99840921614272649</v>
      </c>
      <c r="T87" s="296">
        <f t="shared" si="126"/>
        <v>0.99842464537369036</v>
      </c>
      <c r="U87" s="296">
        <f t="shared" si="126"/>
        <v>0.99845257223738171</v>
      </c>
      <c r="V87" s="296">
        <f t="shared" si="127"/>
        <v>0.99849586920612821</v>
      </c>
      <c r="W87" s="296">
        <f t="shared" si="127"/>
        <v>0.99855639404556673</v>
      </c>
      <c r="X87" s="296">
        <f t="shared" si="127"/>
        <v>0.99863466527263589</v>
      </c>
      <c r="Y87" s="296">
        <f t="shared" si="127"/>
        <v>0.99872966032005961</v>
      </c>
      <c r="Z87" s="296">
        <f t="shared" si="127"/>
        <v>0.9988388141845681</v>
      </c>
      <c r="AA87" s="296">
        <f t="shared" si="127"/>
        <v>0.99895825514924663</v>
      </c>
      <c r="AB87" s="296">
        <f t="shared" si="127"/>
        <v>0.99908325310869162</v>
      </c>
      <c r="AC87" s="296">
        <f t="shared" si="127"/>
        <v>0.99920879636625659</v>
      </c>
      <c r="AD87" s="296">
        <f t="shared" si="127"/>
        <v>0.99933017811315672</v>
      </c>
      <c r="AE87" s="296">
        <f t="shared" si="127"/>
        <v>0.99944347749963114</v>
      </c>
      <c r="AF87" s="296">
        <f t="shared" si="127"/>
        <v>0.99954585837717136</v>
      </c>
      <c r="AG87" s="296">
        <f t="shared" si="127"/>
        <v>0.99963566350028199</v>
      </c>
      <c r="AH87" s="296">
        <f t="shared" si="127"/>
        <v>0.99971233179151531</v>
      </c>
      <c r="AI87" s="296">
        <f t="shared" si="127"/>
        <v>0.99977619656761585</v>
      </c>
      <c r="AJ87" s="296">
        <f t="shared" si="127"/>
        <v>0.99982822989318043</v>
      </c>
      <c r="AK87" s="296">
        <f t="shared" si="127"/>
        <v>0.99986978790374781</v>
      </c>
      <c r="AL87" s="296">
        <f t="shared" si="128"/>
        <v>0.99990239309735385</v>
      </c>
      <c r="AM87" s="296">
        <f t="shared" si="128"/>
        <v>0.99992757028686419</v>
      </c>
      <c r="AN87" s="296">
        <f t="shared" si="128"/>
        <v>0.99994673792886446</v>
      </c>
      <c r="AO87" s="296">
        <f t="shared" si="128"/>
        <v>0.99996114741445585</v>
      </c>
      <c r="AP87" s="296">
        <f t="shared" si="128"/>
        <v>0.99997185896950946</v>
      </c>
      <c r="AQ87" s="296">
        <f t="shared" si="128"/>
        <v>0.9999797424906236</v>
      </c>
      <c r="AR87" s="296">
        <f t="shared" si="128"/>
        <v>0.9999854933161092</v>
      </c>
      <c r="AS87" s="296">
        <f t="shared" si="128"/>
        <v>0.99998965535535767</v>
      </c>
      <c r="AT87" s="296">
        <f t="shared" si="128"/>
        <v>0.99999264640276997</v>
      </c>
      <c r="AU87" s="296">
        <f t="shared" si="128"/>
        <v>0.99999478246574292</v>
      </c>
      <c r="AV87" s="296">
        <f t="shared" si="128"/>
        <v>0.99999629942584733</v>
      </c>
      <c r="AW87" s="296">
        <f t="shared" si="128"/>
        <v>0.99999737136018996</v>
      </c>
      <c r="AX87" s="296">
        <f t="shared" si="128"/>
        <v>0.99999812547029721</v>
      </c>
      <c r="AY87" s="296">
        <f t="shared" si="128"/>
        <v>0.99999865390477438</v>
      </c>
      <c r="AZ87" s="296">
        <f t="shared" si="128"/>
        <v>0.99999902291343412</v>
      </c>
      <c r="BA87" s="296">
        <f t="shared" si="128"/>
        <v>0.99999927980692771</v>
      </c>
      <c r="BB87" s="296">
        <f t="shared" si="129"/>
        <v>0.99999945816881908</v>
      </c>
      <c r="BC87" s="296">
        <f t="shared" si="129"/>
        <v>0.99999958170990011</v>
      </c>
      <c r="BD87" s="296">
        <f t="shared" si="129"/>
        <v>0.99999966708807442</v>
      </c>
      <c r="BE87" s="296">
        <f t="shared" si="129"/>
        <v>0.99999972595304132</v>
      </c>
      <c r="BF87" s="296">
        <f t="shared" si="129"/>
        <v>0.99999976646159328</v>
      </c>
      <c r="BG87" s="296">
        <f t="shared" si="129"/>
        <v>0.99999979436517694</v>
      </c>
      <c r="BH87" s="296">
        <f t="shared" si="129"/>
        <v>0.99999981368074375</v>
      </c>
      <c r="BI87" s="296">
        <f t="shared" si="129"/>
        <v>0.99999982720785385</v>
      </c>
      <c r="BJ87" s="296">
        <f t="shared" si="129"/>
        <v>0.99999983689793182</v>
      </c>
      <c r="BK87" s="296">
        <f t="shared" si="129"/>
        <v>0.99999984411221565</v>
      </c>
      <c r="BL87" s="296">
        <f t="shared" si="129"/>
        <v>0.99999984980103573</v>
      </c>
      <c r="BM87" s="296">
        <f t="shared" si="129"/>
        <v>0.99999985462778485</v>
      </c>
      <c r="BN87" s="297">
        <f t="shared" si="129"/>
        <v>0.99999985905418998</v>
      </c>
      <c r="BO87" s="220"/>
      <c r="BP87" s="183"/>
      <c r="BQ87" s="183"/>
      <c r="BR87" s="183"/>
      <c r="BS87" s="183"/>
      <c r="BT87" s="183"/>
      <c r="BU87" s="183"/>
      <c r="BV87" s="183"/>
      <c r="BW87" s="183"/>
      <c r="BX87" s="183"/>
      <c r="BY87" s="183"/>
      <c r="BZ87" s="183"/>
      <c r="CA87" s="183"/>
      <c r="CB87" s="183"/>
      <c r="CC87" s="183"/>
      <c r="CD87" s="183"/>
      <c r="CE87" s="183"/>
      <c r="CF87" s="183"/>
    </row>
    <row r="88" spans="2:187" ht="42" customHeight="1">
      <c r="B88" s="419"/>
      <c r="C88" s="418"/>
      <c r="D88" s="440">
        <v>0.95</v>
      </c>
      <c r="E88" s="459"/>
      <c r="F88" s="296">
        <f t="shared" si="126"/>
        <v>0.99860621789762283</v>
      </c>
      <c r="G88" s="296">
        <f t="shared" si="126"/>
        <v>0.99841430450107405</v>
      </c>
      <c r="H88" s="296">
        <f t="shared" si="126"/>
        <v>0.99823244868526362</v>
      </c>
      <c r="I88" s="296">
        <f t="shared" si="126"/>
        <v>0.99806833506082715</v>
      </c>
      <c r="J88" s="296">
        <f t="shared" si="126"/>
        <v>0.9979280197191871</v>
      </c>
      <c r="K88" s="296">
        <f t="shared" si="126"/>
        <v>0.99781518202125608</v>
      </c>
      <c r="L88" s="296">
        <f t="shared" si="126"/>
        <v>0.99773079224119066</v>
      </c>
      <c r="M88" s="296">
        <f t="shared" si="126"/>
        <v>0.99767321774719175</v>
      </c>
      <c r="N88" s="296">
        <f t="shared" si="126"/>
        <v>0.99763867153107399</v>
      </c>
      <c r="O88" s="296">
        <f t="shared" si="126"/>
        <v>0.99762183756328315</v>
      </c>
      <c r="P88" s="296">
        <f t="shared" si="126"/>
        <v>0.99761650043571348</v>
      </c>
      <c r="Q88" s="296">
        <f t="shared" si="126"/>
        <v>0.99761609136753271</v>
      </c>
      <c r="R88" s="296">
        <f t="shared" si="126"/>
        <v>0.99761837824386901</v>
      </c>
      <c r="S88" s="296">
        <f t="shared" si="126"/>
        <v>0.99762918346070939</v>
      </c>
      <c r="T88" s="296">
        <f t="shared" si="126"/>
        <v>0.99765495436408858</v>
      </c>
      <c r="U88" s="296">
        <f t="shared" si="126"/>
        <v>0.99770148825146399</v>
      </c>
      <c r="V88" s="296">
        <f t="shared" si="127"/>
        <v>0.99777334817896635</v>
      </c>
      <c r="W88" s="296">
        <f t="shared" si="127"/>
        <v>0.99787321586683042</v>
      </c>
      <c r="X88" s="296">
        <f t="shared" si="127"/>
        <v>0.99800134052796952</v>
      </c>
      <c r="Y88" s="296">
        <f t="shared" si="127"/>
        <v>0.99815525960950569</v>
      </c>
      <c r="Z88" s="296">
        <f t="shared" si="127"/>
        <v>0.99832992683345523</v>
      </c>
      <c r="AA88" s="296">
        <f t="shared" si="127"/>
        <v>0.99851828281217681</v>
      </c>
      <c r="AB88" s="296">
        <f t="shared" si="127"/>
        <v>0.99871217440743887</v>
      </c>
      <c r="AC88" s="296">
        <f t="shared" si="127"/>
        <v>0.99890342305872581</v>
      </c>
      <c r="AD88" s="296">
        <f t="shared" si="127"/>
        <v>0.99908480528275589</v>
      </c>
      <c r="AE88" s="296">
        <f t="shared" si="127"/>
        <v>0.99925075304714317</v>
      </c>
      <c r="AF88" s="296">
        <f t="shared" si="127"/>
        <v>0.99939768158513587</v>
      </c>
      <c r="AG88" s="296">
        <f t="shared" si="127"/>
        <v>0.99952396094661555</v>
      </c>
      <c r="AH88" s="296">
        <f t="shared" si="127"/>
        <v>0.99962962523864796</v>
      </c>
      <c r="AI88" s="296">
        <f t="shared" si="127"/>
        <v>0.99971594346793835</v>
      </c>
      <c r="AJ88" s="296">
        <f t="shared" si="127"/>
        <v>0.99978496458869681</v>
      </c>
      <c r="AK88" s="296">
        <f t="shared" si="127"/>
        <v>0.99983911515280643</v>
      </c>
      <c r="AL88" s="296">
        <f t="shared" si="128"/>
        <v>0.99988088925708263</v>
      </c>
      <c r="AM88" s="296">
        <f t="shared" si="128"/>
        <v>0.99991263909894101</v>
      </c>
      <c r="AN88" s="296">
        <f t="shared" si="128"/>
        <v>0.99993645471850723</v>
      </c>
      <c r="AO88" s="296">
        <f t="shared" si="128"/>
        <v>0.99995411256441602</v>
      </c>
      <c r="AP88" s="296">
        <f t="shared" si="128"/>
        <v>0.99996707120662687</v>
      </c>
      <c r="AQ88" s="296">
        <f t="shared" si="128"/>
        <v>0.99997649543824407</v>
      </c>
      <c r="AR88" s="296">
        <f t="shared" si="128"/>
        <v>0.99998329454552837</v>
      </c>
      <c r="AS88" s="296">
        <f t="shared" si="128"/>
        <v>0.99998816507194899</v>
      </c>
      <c r="AT88" s="296">
        <f t="shared" si="128"/>
        <v>0.99999163218301101</v>
      </c>
      <c r="AU88" s="296">
        <f t="shared" si="128"/>
        <v>0.99999408652761734</v>
      </c>
      <c r="AV88" s="296">
        <f t="shared" si="128"/>
        <v>0.99999581535836146</v>
      </c>
      <c r="AW88" s="296">
        <f t="shared" si="128"/>
        <v>0.99999702780694033</v>
      </c>
      <c r="AX88" s="296">
        <f t="shared" si="128"/>
        <v>0.99999787482054048</v>
      </c>
      <c r="AY88" s="296">
        <f t="shared" si="128"/>
        <v>0.99999846453068009</v>
      </c>
      <c r="AZ88" s="296">
        <f t="shared" si="128"/>
        <v>0.99999887388472652</v>
      </c>
      <c r="BA88" s="296">
        <f t="shared" si="128"/>
        <v>0.99999915731701428</v>
      </c>
      <c r="BB88" s="296">
        <f t="shared" si="129"/>
        <v>0.99999935313230948</v>
      </c>
      <c r="BC88" s="296">
        <f t="shared" si="129"/>
        <v>0.9999994881556632</v>
      </c>
      <c r="BD88" s="296">
        <f t="shared" si="129"/>
        <v>0.99999958108902443</v>
      </c>
      <c r="BE88" s="296">
        <f t="shared" si="129"/>
        <v>0.99999964491626425</v>
      </c>
      <c r="BF88" s="296">
        <f t="shared" si="129"/>
        <v>0.99999968868443956</v>
      </c>
      <c r="BG88" s="296">
        <f t="shared" si="129"/>
        <v>0.99999971877240712</v>
      </c>
      <c r="BH88" s="296">
        <f t="shared" si="129"/>
        <v>0.99999973962514688</v>
      </c>
      <c r="BI88" s="296">
        <f t="shared" si="129"/>
        <v>0.99999975433537402</v>
      </c>
      <c r="BJ88" s="296">
        <f t="shared" si="129"/>
        <v>0.99999976505827715</v>
      </c>
      <c r="BK88" s="296">
        <f t="shared" si="129"/>
        <v>0.99999977329895606</v>
      </c>
      <c r="BL88" s="296">
        <f t="shared" si="129"/>
        <v>0.99999978011060509</v>
      </c>
      <c r="BM88" s="296">
        <f t="shared" si="129"/>
        <v>0.99999978623039465</v>
      </c>
      <c r="BN88" s="297">
        <f t="shared" si="129"/>
        <v>0.99999979217208224</v>
      </c>
      <c r="BO88" s="220"/>
      <c r="BP88" s="183"/>
      <c r="BQ88" s="183"/>
      <c r="BR88" s="183"/>
      <c r="BS88" s="183"/>
      <c r="BT88" s="183"/>
      <c r="BU88" s="183"/>
      <c r="BV88" s="183"/>
      <c r="BW88" s="183"/>
      <c r="BX88" s="183"/>
      <c r="BY88" s="183"/>
      <c r="BZ88" s="183"/>
      <c r="CA88" s="183"/>
      <c r="CB88" s="183"/>
      <c r="CC88" s="183"/>
      <c r="CD88" s="183"/>
      <c r="CE88" s="183"/>
      <c r="CF88" s="183"/>
    </row>
    <row r="89" spans="2:187" ht="42" customHeight="1">
      <c r="B89" s="419"/>
      <c r="C89" s="418"/>
      <c r="D89" s="438">
        <v>0.9</v>
      </c>
      <c r="E89" s="459"/>
      <c r="F89" s="296">
        <f t="shared" si="126"/>
        <v>0.99804509726032986</v>
      </c>
      <c r="G89" s="296">
        <f t="shared" si="126"/>
        <v>0.99774621078650017</v>
      </c>
      <c r="H89" s="296">
        <f t="shared" si="126"/>
        <v>0.9974578769349346</v>
      </c>
      <c r="I89" s="296">
        <f t="shared" si="126"/>
        <v>0.9971935493252484</v>
      </c>
      <c r="J89" s="296">
        <f t="shared" si="126"/>
        <v>0.99696453115622874</v>
      </c>
      <c r="K89" s="296">
        <f t="shared" si="126"/>
        <v>0.99677838099494231</v>
      </c>
      <c r="L89" s="296">
        <f t="shared" si="126"/>
        <v>0.99663802474217622</v>
      </c>
      <c r="M89" s="296">
        <f t="shared" si="126"/>
        <v>0.99654171465529295</v>
      </c>
      <c r="N89" s="296">
        <f t="shared" si="126"/>
        <v>0.99648371231393373</v>
      </c>
      <c r="O89" s="296">
        <f t="shared" si="126"/>
        <v>0.99645539068326416</v>
      </c>
      <c r="P89" s="296">
        <f t="shared" si="126"/>
        <v>0.99644640372943782</v>
      </c>
      <c r="Q89" s="296">
        <f t="shared" si="126"/>
        <v>0.99644571504746871</v>
      </c>
      <c r="R89" s="296">
        <f t="shared" si="126"/>
        <v>0.99644956688671527</v>
      </c>
      <c r="S89" s="296">
        <f t="shared" si="126"/>
        <v>0.99646775560749923</v>
      </c>
      <c r="T89" s="296">
        <f t="shared" si="126"/>
        <v>0.99651107292069485</v>
      </c>
      <c r="U89" s="296">
        <f t="shared" si="126"/>
        <v>0.99658906396654356</v>
      </c>
      <c r="V89" s="296">
        <f t="shared" si="127"/>
        <v>0.99670892783372445</v>
      </c>
      <c r="W89" s="296">
        <f t="shared" si="127"/>
        <v>0.99687434323369506</v>
      </c>
      <c r="X89" s="296">
        <f t="shared" si="127"/>
        <v>0.99708455134584717</v>
      </c>
      <c r="Y89" s="296">
        <f t="shared" si="127"/>
        <v>0.99733403882881744</v>
      </c>
      <c r="Z89" s="296">
        <f t="shared" si="127"/>
        <v>0.99761304189648914</v>
      </c>
      <c r="AA89" s="296">
        <f t="shared" si="127"/>
        <v>0.9979088542954756</v>
      </c>
      <c r="AB89" s="296">
        <f t="shared" si="127"/>
        <v>0.9982076592525313</v>
      </c>
      <c r="AC89" s="296">
        <f t="shared" si="127"/>
        <v>0.99849643875469885</v>
      </c>
      <c r="AD89" s="296">
        <f t="shared" si="127"/>
        <v>0.99876451850277381</v>
      </c>
      <c r="AE89" s="296">
        <f t="shared" si="127"/>
        <v>0.99900446739562732</v>
      </c>
      <c r="AF89" s="296">
        <f t="shared" si="127"/>
        <v>0.99921229641019238</v>
      </c>
      <c r="AG89" s="296">
        <f t="shared" si="127"/>
        <v>0.99938709160046624</v>
      </c>
      <c r="AH89" s="296">
        <f t="shared" si="127"/>
        <v>0.99953031130868875</v>
      </c>
      <c r="AI89" s="296">
        <f t="shared" si="127"/>
        <v>0.99964497764961335</v>
      </c>
      <c r="AJ89" s="296">
        <f t="shared" si="127"/>
        <v>0.99973493246832001</v>
      </c>
      <c r="AK89" s="296">
        <f t="shared" si="127"/>
        <v>0.99980425031852016</v>
      </c>
      <c r="AL89" s="296">
        <f t="shared" si="128"/>
        <v>0.99985683477022802</v>
      </c>
      <c r="AM89" s="296">
        <f t="shared" si="128"/>
        <v>0.99989618148234438</v>
      </c>
      <c r="AN89" s="296">
        <f t="shared" si="128"/>
        <v>0.99992527131924624</v>
      </c>
      <c r="AO89" s="296">
        <f t="shared" si="128"/>
        <v>0.99994655289962819</v>
      </c>
      <c r="AP89" s="296">
        <f t="shared" si="128"/>
        <v>0.99996197911384732</v>
      </c>
      <c r="AQ89" s="296">
        <f t="shared" si="128"/>
        <v>0.99997307076080522</v>
      </c>
      <c r="AR89" s="296">
        <f t="shared" si="128"/>
        <v>0.99998098915387201</v>
      </c>
      <c r="AS89" s="296">
        <f t="shared" si="128"/>
        <v>0.99998660673743023</v>
      </c>
      <c r="AT89" s="296">
        <f t="shared" si="128"/>
        <v>0.99999057000329505</v>
      </c>
      <c r="AU89" s="296">
        <f t="shared" si="128"/>
        <v>0.99999335246031851</v>
      </c>
      <c r="AV89" s="296">
        <f t="shared" si="128"/>
        <v>0.99999529748059091</v>
      </c>
      <c r="AW89" s="296">
        <f t="shared" si="128"/>
        <v>0.99999665193618714</v>
      </c>
      <c r="AX89" s="296">
        <f t="shared" si="128"/>
        <v>0.99999759200046368</v>
      </c>
      <c r="AY89" s="296">
        <f t="shared" si="128"/>
        <v>0.99999824257656655</v>
      </c>
      <c r="AZ89" s="296">
        <f t="shared" si="128"/>
        <v>0.9999986917088296</v>
      </c>
      <c r="BA89" s="296">
        <f t="shared" si="128"/>
        <v>0.99999900114062901</v>
      </c>
      <c r="BB89" s="296">
        <f t="shared" si="129"/>
        <v>0.99999921396905944</v>
      </c>
      <c r="BC89" s="296">
        <f t="shared" si="129"/>
        <v>0.99999936014604485</v>
      </c>
      <c r="BD89" s="296">
        <f t="shared" si="129"/>
        <v>0.99999946040205578</v>
      </c>
      <c r="BE89" s="296">
        <f t="shared" si="129"/>
        <v>0.99999952902766043</v>
      </c>
      <c r="BF89" s="296">
        <f t="shared" si="129"/>
        <v>0.99999957594347733</v>
      </c>
      <c r="BG89" s="296">
        <f t="shared" si="129"/>
        <v>0.99999960816575295</v>
      </c>
      <c r="BH89" s="296">
        <f t="shared" si="129"/>
        <v>0.9999996305813863</v>
      </c>
      <c r="BI89" s="296">
        <f t="shared" si="129"/>
        <v>0.99999964659132956</v>
      </c>
      <c r="BJ89" s="296">
        <f t="shared" si="129"/>
        <v>0.99999965857031869</v>
      </c>
      <c r="BK89" s="296">
        <f t="shared" si="129"/>
        <v>0.99999966818301</v>
      </c>
      <c r="BL89" s="296">
        <f t="shared" si="129"/>
        <v>0.99999967660011169</v>
      </c>
      <c r="BM89" s="296">
        <f t="shared" si="129"/>
        <v>0.99999968464517375</v>
      </c>
      <c r="BN89" s="297">
        <f t="shared" si="129"/>
        <v>0.9999996928935504</v>
      </c>
      <c r="BO89" s="220"/>
      <c r="BP89" s="183"/>
      <c r="BQ89" s="183"/>
      <c r="BR89" s="183"/>
      <c r="BS89" s="183"/>
      <c r="BT89" s="183"/>
      <c r="BU89" s="183"/>
      <c r="BV89" s="183"/>
      <c r="BW89" s="183"/>
      <c r="BX89" s="183"/>
      <c r="BY89" s="183"/>
      <c r="BZ89" s="183"/>
      <c r="CA89" s="183"/>
      <c r="CB89" s="183"/>
      <c r="CC89" s="183"/>
      <c r="CD89" s="183"/>
      <c r="CE89" s="183"/>
      <c r="CF89" s="183"/>
    </row>
    <row r="90" spans="2:187" ht="42" customHeight="1">
      <c r="B90" s="420"/>
      <c r="C90" s="419"/>
      <c r="D90" s="440">
        <v>0.85</v>
      </c>
      <c r="E90" s="459"/>
      <c r="F90" s="296">
        <f t="shared" si="126"/>
        <v>0.99728574533065573</v>
      </c>
      <c r="G90" s="296">
        <f t="shared" si="126"/>
        <v>0.99682355778869314</v>
      </c>
      <c r="H90" s="296">
        <f t="shared" si="126"/>
        <v>0.99636839429193957</v>
      </c>
      <c r="I90" s="296">
        <f t="shared" si="126"/>
        <v>0.99594337406006439</v>
      </c>
      <c r="J90" s="296">
        <f t="shared" si="126"/>
        <v>0.99556928329672578</v>
      </c>
      <c r="K90" s="296">
        <f t="shared" si="126"/>
        <v>0.99526129091162818</v>
      </c>
      <c r="L90" s="296">
        <f t="shared" si="126"/>
        <v>0.99502676971271031</v>
      </c>
      <c r="M90" s="296">
        <f t="shared" si="126"/>
        <v>0.99486471326897397</v>
      </c>
      <c r="N90" s="296">
        <f t="shared" si="126"/>
        <v>0.99476667360516435</v>
      </c>
      <c r="O90" s="296">
        <f t="shared" si="126"/>
        <v>0.99471868223083826</v>
      </c>
      <c r="P90" s="296">
        <f t="shared" si="126"/>
        <v>0.99470343750373102</v>
      </c>
      <c r="Q90" s="296">
        <f t="shared" si="126"/>
        <v>0.99470226935233808</v>
      </c>
      <c r="R90" s="296">
        <f t="shared" si="126"/>
        <v>0.99470880519481164</v>
      </c>
      <c r="S90" s="296">
        <f t="shared" si="126"/>
        <v>0.99473964648950486</v>
      </c>
      <c r="T90" s="296">
        <f t="shared" si="126"/>
        <v>0.99481296476078585</v>
      </c>
      <c r="U90" s="296">
        <f t="shared" si="126"/>
        <v>0.99494450445804739</v>
      </c>
      <c r="V90" s="296">
        <f t="shared" si="127"/>
        <v>0.99514549210898451</v>
      </c>
      <c r="W90" s="296">
        <f t="shared" si="127"/>
        <v>0.99542050606072385</v>
      </c>
      <c r="X90" s="296">
        <f t="shared" si="127"/>
        <v>0.99576600724267217</v>
      </c>
      <c r="Y90" s="296">
        <f t="shared" si="127"/>
        <v>0.99617018902520993</v>
      </c>
      <c r="Z90" s="296">
        <f t="shared" si="127"/>
        <v>0.99661445881080268</v>
      </c>
      <c r="AA90" s="296">
        <f t="shared" si="127"/>
        <v>0.99707631290021337</v>
      </c>
      <c r="AB90" s="296">
        <f t="shared" si="127"/>
        <v>0.99753286453878143</v>
      </c>
      <c r="AC90" s="296">
        <f t="shared" si="127"/>
        <v>0.99796408914630086</v>
      </c>
      <c r="AD90" s="296">
        <f t="shared" si="127"/>
        <v>0.998355041012434</v>
      </c>
      <c r="AE90" s="296">
        <f t="shared" si="127"/>
        <v>0.99869673361889888</v>
      </c>
      <c r="AF90" s="296">
        <f t="shared" si="127"/>
        <v>0.99898582143911141</v>
      </c>
      <c r="AG90" s="296">
        <f t="shared" si="127"/>
        <v>0.99922349410999434</v>
      </c>
      <c r="AH90" s="296">
        <f t="shared" si="127"/>
        <v>0.99941405011144957</v>
      </c>
      <c r="AI90" s="296">
        <f t="shared" si="127"/>
        <v>0.99956351942363031</v>
      </c>
      <c r="AJ90" s="296">
        <f t="shared" si="127"/>
        <v>0.99967854886339513</v>
      </c>
      <c r="AK90" s="296">
        <f t="shared" si="127"/>
        <v>0.99976562270025693</v>
      </c>
      <c r="AL90" s="296">
        <f t="shared" si="128"/>
        <v>0.99983059723063572</v>
      </c>
      <c r="AM90" s="296">
        <f t="shared" si="128"/>
        <v>0.99987848261435386</v>
      </c>
      <c r="AN90" s="296">
        <f t="shared" si="128"/>
        <v>0.99991339506248778</v>
      </c>
      <c r="AO90" s="296">
        <f t="shared" si="128"/>
        <v>0.99993861171004794</v>
      </c>
      <c r="AP90" s="296">
        <f t="shared" si="128"/>
        <v>0.99995667714472825</v>
      </c>
      <c r="AQ90" s="296">
        <f t="shared" si="128"/>
        <v>0.99996952741174661</v>
      </c>
      <c r="AR90" s="296">
        <f t="shared" si="128"/>
        <v>0.99997861111238706</v>
      </c>
      <c r="AS90" s="296">
        <f t="shared" si="128"/>
        <v>0.99998499713736377</v>
      </c>
      <c r="AT90" s="296">
        <f t="shared" si="128"/>
        <v>0.9999894650153659</v>
      </c>
      <c r="AU90" s="296">
        <f t="shared" si="128"/>
        <v>0.99999257762909732</v>
      </c>
      <c r="AV90" s="296">
        <f t="shared" si="128"/>
        <v>0.99999473798844507</v>
      </c>
      <c r="AW90" s="296">
        <f t="shared" si="128"/>
        <v>0.99999623253332903</v>
      </c>
      <c r="AX90" s="296">
        <f t="shared" si="128"/>
        <v>0.99999726355851415</v>
      </c>
      <c r="AY90" s="296">
        <f t="shared" si="128"/>
        <v>0.99999797313431116</v>
      </c>
      <c r="AZ90" s="296">
        <f t="shared" si="128"/>
        <v>0.99999846053941044</v>
      </c>
      <c r="BA90" s="296">
        <f t="shared" si="128"/>
        <v>0.99999879483723098</v>
      </c>
      <c r="BB90" s="296">
        <f t="shared" si="129"/>
        <v>0.99999902387159911</v>
      </c>
      <c r="BC90" s="296">
        <f t="shared" si="129"/>
        <v>0.99999918065468751</v>
      </c>
      <c r="BD90" s="296">
        <f t="shared" si="129"/>
        <v>0.99999928787491077</v>
      </c>
      <c r="BE90" s="296">
        <f t="shared" si="129"/>
        <v>0.99999936106260923</v>
      </c>
      <c r="BF90" s="296">
        <f t="shared" si="129"/>
        <v>0.99999941097427514</v>
      </c>
      <c r="BG90" s="296">
        <f t="shared" si="129"/>
        <v>0.99999944527442752</v>
      </c>
      <c r="BH90" s="296">
        <f t="shared" si="129"/>
        <v>0.99999946931216632</v>
      </c>
      <c r="BI90" s="296">
        <f t="shared" si="129"/>
        <v>0.99999948682031392</v>
      </c>
      <c r="BJ90" s="296">
        <f t="shared" si="129"/>
        <v>0.99999950041844865</v>
      </c>
      <c r="BK90" s="296">
        <f t="shared" si="129"/>
        <v>0.99999951195597725</v>
      </c>
      <c r="BL90" s="296">
        <f t="shared" si="129"/>
        <v>0.99999952274446191</v>
      </c>
      <c r="BM90" s="296">
        <f t="shared" si="129"/>
        <v>0.99999953371359784</v>
      </c>
      <c r="BN90" s="297">
        <f t="shared" si="129"/>
        <v>0.99999954551490677</v>
      </c>
      <c r="BO90" s="220"/>
      <c r="BP90" s="183"/>
      <c r="BQ90" s="183"/>
      <c r="BR90" s="183"/>
      <c r="BS90" s="183"/>
      <c r="BT90" s="183"/>
      <c r="BU90" s="183"/>
      <c r="BV90" s="183"/>
      <c r="BW90" s="183"/>
      <c r="BX90" s="183"/>
      <c r="BY90" s="183"/>
      <c r="BZ90" s="183"/>
      <c r="CA90" s="183"/>
      <c r="CB90" s="183"/>
      <c r="CC90" s="183"/>
      <c r="CD90" s="183"/>
      <c r="CE90" s="183"/>
      <c r="CF90" s="183"/>
    </row>
    <row r="91" spans="2:187" ht="42" customHeight="1">
      <c r="B91" s="420"/>
      <c r="C91" s="419"/>
      <c r="D91" s="438">
        <v>0.8</v>
      </c>
      <c r="E91" s="459"/>
      <c r="F91" s="296">
        <f t="shared" si="126"/>
        <v>0.99627682677495344</v>
      </c>
      <c r="G91" s="296">
        <f t="shared" si="126"/>
        <v>0.9955689062267411</v>
      </c>
      <c r="H91" s="296">
        <f t="shared" si="126"/>
        <v>0.99485498118426408</v>
      </c>
      <c r="I91" s="296">
        <f t="shared" si="126"/>
        <v>0.99417379075838341</v>
      </c>
      <c r="J91" s="296">
        <f t="shared" si="126"/>
        <v>0.99356287071774396</v>
      </c>
      <c r="K91" s="296">
        <f t="shared" si="126"/>
        <v>0.99305204394350799</v>
      </c>
      <c r="L91" s="296">
        <f t="shared" si="126"/>
        <v>0.99265837182251337</v>
      </c>
      <c r="M91" s="296">
        <f t="shared" si="126"/>
        <v>0.99238398224582247</v>
      </c>
      <c r="N91" s="296">
        <f t="shared" si="126"/>
        <v>0.99221705267639304</v>
      </c>
      <c r="O91" s="296">
        <f t="shared" si="126"/>
        <v>0.99213508384806626</v>
      </c>
      <c r="P91" s="296">
        <f t="shared" si="126"/>
        <v>0.99210901125803397</v>
      </c>
      <c r="Q91" s="296">
        <f t="shared" si="126"/>
        <v>0.99210701325914408</v>
      </c>
      <c r="R91" s="296">
        <f t="shared" si="126"/>
        <v>0.9921181948656681</v>
      </c>
      <c r="S91" s="296">
        <f t="shared" si="126"/>
        <v>0.99217091406619695</v>
      </c>
      <c r="T91" s="296">
        <f t="shared" si="126"/>
        <v>0.99229596297977729</v>
      </c>
      <c r="U91" s="296">
        <f t="shared" si="126"/>
        <v>0.99251932830839074</v>
      </c>
      <c r="V91" s="296">
        <f t="shared" si="127"/>
        <v>0.9928581745403614</v>
      </c>
      <c r="W91" s="296">
        <f t="shared" si="127"/>
        <v>0.99331700099240372</v>
      </c>
      <c r="X91" s="296">
        <f t="shared" si="127"/>
        <v>0.99388545887086888</v>
      </c>
      <c r="Y91" s="296">
        <f t="shared" si="127"/>
        <v>0.99453904791590886</v>
      </c>
      <c r="Z91" s="296">
        <f t="shared" si="127"/>
        <v>0.99524297393412242</v>
      </c>
      <c r="AA91" s="296">
        <f t="shared" si="127"/>
        <v>0.99595822226183939</v>
      </c>
      <c r="AB91" s="296">
        <f t="shared" si="127"/>
        <v>0.99664805330023243</v>
      </c>
      <c r="AC91" s="296">
        <f t="shared" si="127"/>
        <v>0.9972831169406271</v>
      </c>
      <c r="AD91" s="296">
        <f t="shared" si="127"/>
        <v>0.99784413113673964</v>
      </c>
      <c r="AE91" s="296">
        <f t="shared" si="127"/>
        <v>0.99832207005182072</v>
      </c>
      <c r="AF91" s="296">
        <f t="shared" si="127"/>
        <v>0.99871654427779344</v>
      </c>
      <c r="AG91" s="296">
        <f t="shared" si="127"/>
        <v>0.99903331253914163</v>
      </c>
      <c r="AH91" s="296">
        <f t="shared" si="127"/>
        <v>0.99928172867673459</v>
      </c>
      <c r="AI91" s="296">
        <f t="shared" si="127"/>
        <v>0.99947261620292682</v>
      </c>
      <c r="AJ91" s="296">
        <f t="shared" si="127"/>
        <v>0.99961675869761868</v>
      </c>
      <c r="AK91" s="296">
        <f t="shared" si="127"/>
        <v>0.99972398621064507</v>
      </c>
      <c r="AL91" s="296">
        <f t="shared" si="128"/>
        <v>0.99980273536631636</v>
      </c>
      <c r="AM91" s="296">
        <f t="shared" si="128"/>
        <v>0.99985993562292097</v>
      </c>
      <c r="AN91" s="296">
        <f t="shared" si="128"/>
        <v>0.99990109120526072</v>
      </c>
      <c r="AO91" s="296">
        <f t="shared" si="128"/>
        <v>0.99993046100703953</v>
      </c>
      <c r="AP91" s="296">
        <f t="shared" si="128"/>
        <v>0.99995127184596411</v>
      </c>
      <c r="AQ91" s="296">
        <f t="shared" si="128"/>
        <v>0.99996592716343458</v>
      </c>
      <c r="AR91" s="296">
        <f t="shared" si="128"/>
        <v>0.99997619211913813</v>
      </c>
      <c r="AS91" s="296">
        <f t="shared" si="128"/>
        <v>0.99998334801288646</v>
      </c>
      <c r="AT91" s="296">
        <f t="shared" si="128"/>
        <v>0.99998831581669956</v>
      </c>
      <c r="AU91" s="296">
        <f t="shared" si="128"/>
        <v>0.9999917520100714</v>
      </c>
      <c r="AV91" s="296">
        <f t="shared" si="128"/>
        <v>0.99999412121282361</v>
      </c>
      <c r="AW91" s="296">
        <f t="shared" si="128"/>
        <v>0.99999575023594434</v>
      </c>
      <c r="AX91" s="296">
        <f t="shared" si="128"/>
        <v>0.99999686772036922</v>
      </c>
      <c r="AY91" s="296">
        <f t="shared" si="128"/>
        <v>0.99999763286268228</v>
      </c>
      <c r="AZ91" s="296">
        <f t="shared" si="128"/>
        <v>0.99999815602895092</v>
      </c>
      <c r="BA91" s="296">
        <f t="shared" si="128"/>
        <v>0.99999851342672097</v>
      </c>
      <c r="BB91" s="296">
        <f t="shared" si="129"/>
        <v>0.99999875747591926</v>
      </c>
      <c r="BC91" s="296">
        <f t="shared" si="129"/>
        <v>0.99999892409635482</v>
      </c>
      <c r="BD91" s="296">
        <f t="shared" si="129"/>
        <v>0.99999903780240518</v>
      </c>
      <c r="BE91" s="296">
        <f t="shared" si="129"/>
        <v>0.99999911525145124</v>
      </c>
      <c r="BF91" s="296">
        <f t="shared" si="129"/>
        <v>0.99999916797566046</v>
      </c>
      <c r="BG91" s="296">
        <f t="shared" si="129"/>
        <v>0.99999920430700462</v>
      </c>
      <c r="BH91" s="296">
        <f t="shared" si="129"/>
        <v>0.99999923009155489</v>
      </c>
      <c r="BI91" s="296">
        <f t="shared" si="129"/>
        <v>0.9999992494339216</v>
      </c>
      <c r="BJ91" s="296">
        <f t="shared" si="129"/>
        <v>0.99999926524053429</v>
      </c>
      <c r="BK91" s="296">
        <f t="shared" si="129"/>
        <v>0.99999927958671531</v>
      </c>
      <c r="BL91" s="296">
        <f t="shared" si="129"/>
        <v>0.99999929396235965</v>
      </c>
      <c r="BM91" s="296">
        <f t="shared" si="129"/>
        <v>0.99999930943436599</v>
      </c>
      <c r="BN91" s="297">
        <f t="shared" si="129"/>
        <v>0.9999993267524957</v>
      </c>
      <c r="BO91" s="220"/>
      <c r="BP91" s="183"/>
      <c r="BQ91" s="183"/>
      <c r="BR91" s="183"/>
      <c r="BS91" s="183"/>
      <c r="BT91" s="183"/>
      <c r="BU91" s="183"/>
      <c r="BV91" s="183"/>
      <c r="BW91" s="183"/>
      <c r="BX91" s="183"/>
      <c r="BY91" s="183"/>
      <c r="BZ91" s="183"/>
      <c r="CA91" s="183"/>
      <c r="CB91" s="183"/>
      <c r="CC91" s="183"/>
      <c r="CD91" s="183"/>
      <c r="CE91" s="183"/>
      <c r="CF91" s="183"/>
    </row>
    <row r="92" spans="2:187" ht="42" customHeight="1">
      <c r="B92" s="420"/>
      <c r="C92" s="419"/>
      <c r="D92" s="440">
        <v>0.75</v>
      </c>
      <c r="E92" s="459"/>
      <c r="F92" s="296">
        <f t="shared" si="126"/>
        <v>0.99496613029433023</v>
      </c>
      <c r="G92" s="296">
        <f t="shared" si="126"/>
        <v>0.99389541536441339</v>
      </c>
      <c r="H92" s="296">
        <f t="shared" si="126"/>
        <v>0.992785790531164</v>
      </c>
      <c r="I92" s="296">
        <f t="shared" si="126"/>
        <v>0.99169992583301836</v>
      </c>
      <c r="J92" s="296">
        <f t="shared" si="126"/>
        <v>0.99070399550291399</v>
      </c>
      <c r="K92" s="296">
        <f t="shared" si="126"/>
        <v>0.98985541128305332</v>
      </c>
      <c r="L92" s="296">
        <f t="shared" si="126"/>
        <v>0.98919168322112461</v>
      </c>
      <c r="M92" s="296">
        <f t="shared" si="126"/>
        <v>0.98872406100932353</v>
      </c>
      <c r="N92" s="296">
        <f t="shared" si="126"/>
        <v>0.98843756884074352</v>
      </c>
      <c r="O92" s="296">
        <f t="shared" si="126"/>
        <v>0.98829633543973217</v>
      </c>
      <c r="P92" s="296">
        <f t="shared" si="126"/>
        <v>0.9882513358954621</v>
      </c>
      <c r="Q92" s="296">
        <f t="shared" si="126"/>
        <v>0.98824788671812325</v>
      </c>
      <c r="R92" s="296">
        <f t="shared" si="126"/>
        <v>0.98826719244744665</v>
      </c>
      <c r="S92" s="296">
        <f t="shared" si="126"/>
        <v>0.98835812025418401</v>
      </c>
      <c r="T92" s="296">
        <f t="shared" si="126"/>
        <v>0.98857319314173786</v>
      </c>
      <c r="U92" s="296">
        <f t="shared" si="126"/>
        <v>0.98895524212637975</v>
      </c>
      <c r="V92" s="296">
        <f t="shared" si="127"/>
        <v>0.98952961757839553</v>
      </c>
      <c r="W92" s="296">
        <f t="shared" si="127"/>
        <v>0.99029735956409515</v>
      </c>
      <c r="X92" s="296">
        <f t="shared" si="127"/>
        <v>0.99123247811636228</v>
      </c>
      <c r="Y92" s="296">
        <f t="shared" si="127"/>
        <v>0.99228543989652318</v>
      </c>
      <c r="Z92" s="296">
        <f t="shared" si="127"/>
        <v>0.99339250137522017</v>
      </c>
      <c r="AA92" s="296">
        <f t="shared" si="127"/>
        <v>0.99448797479070961</v>
      </c>
      <c r="AB92" s="296">
        <f t="shared" si="127"/>
        <v>0.99551543775827567</v>
      </c>
      <c r="AC92" s="296">
        <f t="shared" si="127"/>
        <v>0.99643483722380577</v>
      </c>
      <c r="AD92" s="296">
        <f t="shared" si="127"/>
        <v>0.99722454287404438</v>
      </c>
      <c r="AE92" s="296">
        <f t="shared" si="127"/>
        <v>0.99787931360225457</v>
      </c>
      <c r="AF92" s="296">
        <f t="shared" si="127"/>
        <v>0.99840603404267392</v>
      </c>
      <c r="AG92" s="296">
        <f t="shared" si="127"/>
        <v>0.99881897629891558</v>
      </c>
      <c r="AH92" s="296">
        <f t="shared" si="127"/>
        <v>0.99913572473670009</v>
      </c>
      <c r="AI92" s="296">
        <f t="shared" si="127"/>
        <v>0.99937423768943612</v>
      </c>
      <c r="AJ92" s="296">
        <f t="shared" si="127"/>
        <v>0.99955105202143613</v>
      </c>
      <c r="AK92" s="296">
        <f t="shared" si="127"/>
        <v>0.99968040339394826</v>
      </c>
      <c r="AL92" s="296">
        <f t="shared" si="128"/>
        <v>0.99977397480467978</v>
      </c>
      <c r="AM92" s="296">
        <f t="shared" si="128"/>
        <v>0.99984101875650322</v>
      </c>
      <c r="AN92" s="296">
        <f t="shared" si="128"/>
        <v>0.99988866447444491</v>
      </c>
      <c r="AO92" s="296">
        <f t="shared" si="128"/>
        <v>0.99992228753301737</v>
      </c>
      <c r="AP92" s="296">
        <f t="shared" si="128"/>
        <v>0.99994587144022062</v>
      </c>
      <c r="AQ92" s="296">
        <f t="shared" si="128"/>
        <v>0.99996232672591168</v>
      </c>
      <c r="AR92" s="296">
        <f t="shared" si="128"/>
        <v>0.99997375537912003</v>
      </c>
      <c r="AS92" s="296">
        <f t="shared" si="128"/>
        <v>0.99998166085898388</v>
      </c>
      <c r="AT92" s="296">
        <f t="shared" si="128"/>
        <v>0.99998710983128791</v>
      </c>
      <c r="AU92" s="296">
        <f t="shared" si="128"/>
        <v>0.99999085387638731</v>
      </c>
      <c r="AV92" s="296">
        <f t="shared" si="128"/>
        <v>0.99999341944506615</v>
      </c>
      <c r="AW92" s="296">
        <f t="shared" si="128"/>
        <v>0.99999517340583166</v>
      </c>
      <c r="AX92" s="296">
        <f t="shared" si="128"/>
        <v>0.99999637026112154</v>
      </c>
      <c r="AY92" s="296">
        <f t="shared" si="128"/>
        <v>0.9999971858409189</v>
      </c>
      <c r="AZ92" s="296">
        <f t="shared" si="128"/>
        <v>0.99999774116041384</v>
      </c>
      <c r="BA92" s="296">
        <f t="shared" si="128"/>
        <v>0.99999811920352133</v>
      </c>
      <c r="BB92" s="296">
        <f t="shared" si="129"/>
        <v>0.99999837666497771</v>
      </c>
      <c r="BC92" s="296">
        <f t="shared" si="129"/>
        <v>0.99999855212656885</v>
      </c>
      <c r="BD92" s="296">
        <f t="shared" si="129"/>
        <v>0.99999867172677903</v>
      </c>
      <c r="BE92" s="296">
        <f t="shared" si="129"/>
        <v>0.99999875308202524</v>
      </c>
      <c r="BF92" s="296">
        <f t="shared" si="129"/>
        <v>0.99999880841519406</v>
      </c>
      <c r="BG92" s="296">
        <f t="shared" si="129"/>
        <v>0.99999884676496031</v>
      </c>
      <c r="BH92" s="296">
        <f t="shared" si="129"/>
        <v>0.99999887453643233</v>
      </c>
      <c r="BI92" s="296">
        <f t="shared" si="129"/>
        <v>0.99999889627440974</v>
      </c>
      <c r="BJ92" s="296">
        <f t="shared" si="129"/>
        <v>0.99999891524222573</v>
      </c>
      <c r="BK92" s="296">
        <f t="shared" si="129"/>
        <v>0.99999893380834681</v>
      </c>
      <c r="BL92" s="296">
        <f t="shared" si="129"/>
        <v>0.9999989537010171</v>
      </c>
      <c r="BM92" s="296">
        <f t="shared" si="129"/>
        <v>0.9999989761728757</v>
      </c>
      <c r="BN92" s="297">
        <f t="shared" si="129"/>
        <v>0.99999900210497783</v>
      </c>
      <c r="BO92" s="220"/>
      <c r="BP92" s="183"/>
      <c r="BQ92" s="183"/>
      <c r="BR92" s="183"/>
      <c r="BS92" s="183"/>
      <c r="BT92" s="183"/>
      <c r="BU92" s="183"/>
      <c r="BV92" s="183"/>
      <c r="BW92" s="183"/>
      <c r="BX92" s="183"/>
      <c r="BY92" s="183"/>
      <c r="BZ92" s="183"/>
      <c r="CA92" s="183"/>
      <c r="CB92" s="183"/>
      <c r="CC92" s="183"/>
      <c r="CD92" s="183"/>
      <c r="CE92" s="183"/>
      <c r="CF92" s="183"/>
    </row>
    <row r="93" spans="2:187" ht="42" customHeight="1">
      <c r="B93" s="420"/>
      <c r="C93" s="419"/>
      <c r="D93" s="438">
        <v>0.7</v>
      </c>
      <c r="E93" s="459"/>
      <c r="F93" s="296">
        <f t="shared" si="126"/>
        <v>0.9933096325696289</v>
      </c>
      <c r="G93" s="296">
        <f t="shared" si="126"/>
        <v>0.99171654330408554</v>
      </c>
      <c r="H93" s="296">
        <f t="shared" si="126"/>
        <v>0.9900135689720394</v>
      </c>
      <c r="I93" s="296">
        <f t="shared" si="126"/>
        <v>0.98829711573669488</v>
      </c>
      <c r="J93" s="296">
        <f t="shared" si="126"/>
        <v>0.98668003033895912</v>
      </c>
      <c r="K93" s="296">
        <f t="shared" si="126"/>
        <v>0.98527011494330496</v>
      </c>
      <c r="L93" s="296">
        <f t="shared" si="126"/>
        <v>0.98414681383979574</v>
      </c>
      <c r="M93" s="296">
        <f t="shared" si="126"/>
        <v>0.98334458453778595</v>
      </c>
      <c r="N93" s="296">
        <f t="shared" si="126"/>
        <v>0.9828486690162358</v>
      </c>
      <c r="O93" s="296">
        <f t="shared" si="126"/>
        <v>0.98260295712157664</v>
      </c>
      <c r="P93" s="296">
        <f t="shared" si="126"/>
        <v>0.98252449753366855</v>
      </c>
      <c r="Q93" s="296">
        <f t="shared" si="126"/>
        <v>0.98251848128170605</v>
      </c>
      <c r="R93" s="296">
        <f t="shared" si="126"/>
        <v>0.98255215673370133</v>
      </c>
      <c r="S93" s="296">
        <f t="shared" si="126"/>
        <v>0.98271055378053573</v>
      </c>
      <c r="T93" s="296">
        <f t="shared" si="126"/>
        <v>0.98308386082530508</v>
      </c>
      <c r="U93" s="296">
        <f t="shared" si="126"/>
        <v>0.9837423165964001</v>
      </c>
      <c r="V93" s="296">
        <f t="shared" si="127"/>
        <v>0.98472100182067679</v>
      </c>
      <c r="W93" s="296">
        <f t="shared" si="127"/>
        <v>0.98600809952481061</v>
      </c>
      <c r="X93" s="296">
        <f t="shared" si="127"/>
        <v>0.98754321551253099</v>
      </c>
      <c r="Y93" s="296">
        <f t="shared" si="127"/>
        <v>0.9892287521531965</v>
      </c>
      <c r="Z93" s="296">
        <f t="shared" si="127"/>
        <v>0.99095118578244046</v>
      </c>
      <c r="AA93" s="296">
        <f t="shared" si="127"/>
        <v>0.99260440956965024</v>
      </c>
      <c r="AB93" s="296">
        <f t="shared" si="127"/>
        <v>0.99410720539500952</v>
      </c>
      <c r="AC93" s="296">
        <f t="shared" si="127"/>
        <v>0.99541084805626612</v>
      </c>
      <c r="AD93" s="296">
        <f t="shared" si="127"/>
        <v>0.99649759150836037</v>
      </c>
      <c r="AE93" s="296">
        <f t="shared" si="127"/>
        <v>0.99737358798460929</v>
      </c>
      <c r="AF93" s="296">
        <f t="shared" si="127"/>
        <v>0.99806008789484846</v>
      </c>
      <c r="AG93" s="296">
        <f t="shared" si="127"/>
        <v>0.99858557214709975</v>
      </c>
      <c r="AH93" s="296">
        <f t="shared" si="127"/>
        <v>0.99897999527964798</v>
      </c>
      <c r="AI93" s="296">
        <f t="shared" si="127"/>
        <v>0.99927124651397925</v>
      </c>
      <c r="AJ93" s="296">
        <f t="shared" si="127"/>
        <v>0.99948339964622301</v>
      </c>
      <c r="AK93" s="296">
        <f t="shared" si="127"/>
        <v>0.99963618171352653</v>
      </c>
      <c r="AL93" s="296">
        <f t="shared" si="128"/>
        <v>0.99974515678801823</v>
      </c>
      <c r="AM93" s="296">
        <f t="shared" si="128"/>
        <v>0.99982225778679124</v>
      </c>
      <c r="AN93" s="296">
        <f t="shared" si="128"/>
        <v>0.99987643268773274</v>
      </c>
      <c r="AO93" s="296">
        <f t="shared" si="128"/>
        <v>0.99991427443888803</v>
      </c>
      <c r="AP93" s="296">
        <f t="shared" si="128"/>
        <v>0.99994057283548887</v>
      </c>
      <c r="AQ93" s="296">
        <f t="shared" si="128"/>
        <v>0.99995876807007478</v>
      </c>
      <c r="AR93" s="296">
        <f t="shared" si="128"/>
        <v>0.99997130786770905</v>
      </c>
      <c r="AS93" s="296">
        <f t="shared" si="128"/>
        <v>0.99997992024643645</v>
      </c>
      <c r="AT93" s="296">
        <f t="shared" si="128"/>
        <v>0.99998581715118773</v>
      </c>
      <c r="AU93" s="296">
        <f t="shared" si="128"/>
        <v>0.99998984384662382</v>
      </c>
      <c r="AV93" s="296">
        <f t="shared" si="128"/>
        <v>0.99999258702275917</v>
      </c>
      <c r="AW93" s="296">
        <f t="shared" si="128"/>
        <v>0.99999445217043093</v>
      </c>
      <c r="AX93" s="296">
        <f t="shared" si="128"/>
        <v>0.99999571847209268</v>
      </c>
      <c r="AY93" s="296">
        <f t="shared" si="128"/>
        <v>0.99999657745934267</v>
      </c>
      <c r="AZ93" s="296">
        <f t="shared" si="128"/>
        <v>0.99999716007434825</v>
      </c>
      <c r="BA93" s="296">
        <f t="shared" si="128"/>
        <v>0.99999755551827141</v>
      </c>
      <c r="BB93" s="296">
        <f t="shared" si="129"/>
        <v>0.99999782432310291</v>
      </c>
      <c r="BC93" s="296">
        <f t="shared" si="129"/>
        <v>0.99999800738362521</v>
      </c>
      <c r="BD93" s="296">
        <f t="shared" si="129"/>
        <v>0.99999813217719835</v>
      </c>
      <c r="BE93" s="296">
        <f t="shared" si="129"/>
        <v>0.99999821704051239</v>
      </c>
      <c r="BF93" s="296">
        <f t="shared" si="129"/>
        <v>0.99999827477344516</v>
      </c>
      <c r="BG93" s="296">
        <f t="shared" si="129"/>
        <v>0.9999983151991273</v>
      </c>
      <c r="BH93" s="296">
        <f t="shared" si="129"/>
        <v>0.99999834539120946</v>
      </c>
      <c r="BI93" s="296">
        <f t="shared" si="129"/>
        <v>0.99999837045075679</v>
      </c>
      <c r="BJ93" s="296">
        <f t="shared" si="129"/>
        <v>0.99999839411391211</v>
      </c>
      <c r="BK93" s="296">
        <f t="shared" si="129"/>
        <v>0.99999841915134169</v>
      </c>
      <c r="BL93" s="296">
        <f t="shared" si="129"/>
        <v>0.99999844762510914</v>
      </c>
      <c r="BM93" s="296">
        <f t="shared" si="129"/>
        <v>0.99999848104881583</v>
      </c>
      <c r="BN93" s="297">
        <f t="shared" si="129"/>
        <v>0.9999985204835008</v>
      </c>
      <c r="BO93" s="220"/>
      <c r="BP93" s="183"/>
      <c r="BQ93" s="183"/>
      <c r="BR93" s="183"/>
      <c r="BS93" s="183"/>
      <c r="BT93" s="183"/>
      <c r="BU93" s="183"/>
      <c r="BV93" s="183"/>
      <c r="BW93" s="183"/>
      <c r="BX93" s="183"/>
      <c r="BY93" s="183"/>
      <c r="BZ93" s="183"/>
      <c r="CA93" s="183"/>
      <c r="CB93" s="183"/>
      <c r="CC93" s="183"/>
      <c r="CD93" s="183"/>
      <c r="CE93" s="183"/>
      <c r="CF93" s="183"/>
    </row>
    <row r="94" spans="2:187" ht="42" customHeight="1">
      <c r="B94" s="420"/>
      <c r="C94" s="419"/>
      <c r="D94" s="440">
        <v>0.65</v>
      </c>
      <c r="E94" s="459"/>
      <c r="F94" s="296">
        <f t="shared" si="126"/>
        <v>0.99128529406926735</v>
      </c>
      <c r="G94" s="296">
        <f t="shared" si="126"/>
        <v>0.98896414965692903</v>
      </c>
      <c r="H94" s="296">
        <f t="shared" si="126"/>
        <v>0.98639495740933547</v>
      </c>
      <c r="I94" s="296">
        <f t="shared" si="126"/>
        <v>0.98371531759301911</v>
      </c>
      <c r="J94" s="296">
        <f t="shared" si="126"/>
        <v>0.98110869684411439</v>
      </c>
      <c r="K94" s="296">
        <f t="shared" si="126"/>
        <v>0.97877096415064613</v>
      </c>
      <c r="L94" s="296">
        <f t="shared" si="126"/>
        <v>0.97686483528317258</v>
      </c>
      <c r="M94" s="296">
        <f t="shared" si="126"/>
        <v>0.97547967871083607</v>
      </c>
      <c r="N94" s="296">
        <f t="shared" si="126"/>
        <v>0.97461340631212445</v>
      </c>
      <c r="O94" s="296">
        <f t="shared" si="126"/>
        <v>0.9741813472783184</v>
      </c>
      <c r="P94" s="296">
        <f t="shared" si="126"/>
        <v>0.9740429866858159</v>
      </c>
      <c r="Q94" s="296">
        <f t="shared" si="126"/>
        <v>0.97403237069065807</v>
      </c>
      <c r="R94" s="296">
        <f t="shared" si="126"/>
        <v>0.97409178851557021</v>
      </c>
      <c r="S94" s="296">
        <f t="shared" si="126"/>
        <v>0.97437078483613015</v>
      </c>
      <c r="T94" s="296">
        <f t="shared" si="126"/>
        <v>0.97502520999062781</v>
      </c>
      <c r="U94" s="296">
        <f t="shared" si="126"/>
        <v>0.97616892535814215</v>
      </c>
      <c r="V94" s="296">
        <f t="shared" si="127"/>
        <v>0.97784404447206841</v>
      </c>
      <c r="W94" s="296">
        <f t="shared" si="127"/>
        <v>0.98000218826409302</v>
      </c>
      <c r="X94" s="296">
        <f t="shared" si="127"/>
        <v>0.98251001245511627</v>
      </c>
      <c r="Y94" s="296">
        <f t="shared" si="127"/>
        <v>0.98518092383412326</v>
      </c>
      <c r="Z94" s="296">
        <f t="shared" si="127"/>
        <v>0.98782061968206569</v>
      </c>
      <c r="AA94" s="296">
        <f t="shared" si="127"/>
        <v>0.99026776219583756</v>
      </c>
      <c r="AB94" s="296">
        <f t="shared" si="127"/>
        <v>0.99241662116239315</v>
      </c>
      <c r="AC94" s="296">
        <f t="shared" si="127"/>
        <v>0.99421968908995118</v>
      </c>
      <c r="AD94" s="296">
        <f t="shared" si="127"/>
        <v>0.99567659603816772</v>
      </c>
      <c r="AE94" s="296">
        <f t="shared" si="127"/>
        <v>0.99681778092771123</v>
      </c>
      <c r="AF94" s="296">
        <f t="shared" si="127"/>
        <v>0.99768917553057446</v>
      </c>
      <c r="AG94" s="296">
        <f t="shared" si="127"/>
        <v>0.99834083097002813</v>
      </c>
      <c r="AH94" s="296">
        <f t="shared" si="127"/>
        <v>0.99881990982265745</v>
      </c>
      <c r="AI94" s="296">
        <f t="shared" si="127"/>
        <v>0.99916721519778595</v>
      </c>
      <c r="AJ94" s="296">
        <f t="shared" si="127"/>
        <v>0.99941610266983538</v>
      </c>
      <c r="AK94" s="296">
        <f t="shared" si="127"/>
        <v>0.99959276432101374</v>
      </c>
      <c r="AL94" s="296">
        <f t="shared" si="128"/>
        <v>0.99971716397466426</v>
      </c>
      <c r="AM94" s="296">
        <f t="shared" si="128"/>
        <v>0.99980417728685156</v>
      </c>
      <c r="AN94" s="296">
        <f t="shared" si="128"/>
        <v>0.99986469499699859</v>
      </c>
      <c r="AO94" s="296">
        <f t="shared" si="128"/>
        <v>0.99990658014816491</v>
      </c>
      <c r="AP94" s="296">
        <f t="shared" si="128"/>
        <v>0.9999354467981092</v>
      </c>
      <c r="AQ94" s="296">
        <f t="shared" si="128"/>
        <v>0.99995526714605532</v>
      </c>
      <c r="AR94" s="296">
        <f t="shared" si="128"/>
        <v>0.99996883089879784</v>
      </c>
      <c r="AS94" s="296">
        <f t="shared" si="128"/>
        <v>0.99997808523937859</v>
      </c>
      <c r="AT94" s="296">
        <f t="shared" si="128"/>
        <v>0.99998438223917441</v>
      </c>
      <c r="AU94" s="296">
        <f t="shared" si="128"/>
        <v>0.99998865657425484</v>
      </c>
      <c r="AV94" s="296">
        <f t="shared" si="128"/>
        <v>0.99999155186626565</v>
      </c>
      <c r="AW94" s="296">
        <f t="shared" si="128"/>
        <v>0.99999350975855339</v>
      </c>
      <c r="AX94" s="296">
        <f t="shared" si="128"/>
        <v>0.99999483229880259</v>
      </c>
      <c r="AY94" s="296">
        <f t="shared" si="128"/>
        <v>0.99999572538842951</v>
      </c>
      <c r="AZ94" s="296">
        <f t="shared" si="128"/>
        <v>0.99999632890838464</v>
      </c>
      <c r="BA94" s="296">
        <f t="shared" si="128"/>
        <v>0.99999673752815021</v>
      </c>
      <c r="BB94" s="296">
        <f t="shared" si="129"/>
        <v>0.99999701503296956</v>
      </c>
      <c r="BC94" s="296">
        <f t="shared" si="129"/>
        <v>0.99999720416015858</v>
      </c>
      <c r="BD94" s="296">
        <f t="shared" si="129"/>
        <v>0.99999733333408547</v>
      </c>
      <c r="BE94" s="296">
        <f t="shared" si="129"/>
        <v>0.99999742127609015</v>
      </c>
      <c r="BF94" s="296">
        <f t="shared" si="129"/>
        <v>0.99999748121312193</v>
      </c>
      <c r="BG94" s="296">
        <f t="shared" si="129"/>
        <v>0.99999752389779661</v>
      </c>
      <c r="BH94" s="296">
        <f t="shared" si="129"/>
        <v>0.99999755726098105</v>
      </c>
      <c r="BI94" s="296">
        <f t="shared" si="129"/>
        <v>0.99999758715405407</v>
      </c>
      <c r="BJ94" s="296">
        <f t="shared" si="129"/>
        <v>0.99999761797577325</v>
      </c>
      <c r="BK94" s="296">
        <f t="shared" si="129"/>
        <v>0.99999765307453392</v>
      </c>
      <c r="BL94" s="296">
        <f t="shared" si="129"/>
        <v>0.99999769499699587</v>
      </c>
      <c r="BM94" s="296">
        <f t="shared" si="129"/>
        <v>0.99999774563321508</v>
      </c>
      <c r="BN94" s="297">
        <f t="shared" si="129"/>
        <v>0.99999780629447177</v>
      </c>
      <c r="BO94" s="220"/>
      <c r="BP94" s="183"/>
      <c r="BQ94" s="183"/>
      <c r="BR94" s="183"/>
      <c r="BS94" s="183"/>
      <c r="BT94" s="183"/>
      <c r="BU94" s="183"/>
      <c r="BV94" s="183"/>
      <c r="BW94" s="183"/>
      <c r="BX94" s="183"/>
      <c r="BY94" s="183"/>
      <c r="BZ94" s="183"/>
      <c r="CA94" s="183"/>
      <c r="CB94" s="183"/>
      <c r="CC94" s="183"/>
      <c r="CD94" s="183"/>
      <c r="CE94" s="183"/>
      <c r="CF94" s="183"/>
    </row>
    <row r="95" spans="2:187" ht="42" customHeight="1">
      <c r="B95" s="420"/>
      <c r="C95" s="419"/>
      <c r="D95" s="438">
        <v>0.6</v>
      </c>
      <c r="E95" s="459"/>
      <c r="F95" s="296">
        <f t="shared" si="126"/>
        <v>0.98891032242883448</v>
      </c>
      <c r="G95" s="296">
        <f t="shared" si="126"/>
        <v>0.98561598932841876</v>
      </c>
      <c r="H95" s="296">
        <f t="shared" si="126"/>
        <v>0.98182697847277045</v>
      </c>
      <c r="I95" s="296">
        <f t="shared" si="126"/>
        <v>0.97771760604353697</v>
      </c>
      <c r="J95" s="296">
        <f t="shared" si="126"/>
        <v>0.97356573910267707</v>
      </c>
      <c r="K95" s="296">
        <f t="shared" si="126"/>
        <v>0.96971103980639761</v>
      </c>
      <c r="L95" s="296">
        <f t="shared" si="126"/>
        <v>0.96647464496085911</v>
      </c>
      <c r="M95" s="296">
        <f t="shared" si="126"/>
        <v>0.96406922488651303</v>
      </c>
      <c r="N95" s="296">
        <f t="shared" si="126"/>
        <v>0.96254161057093324</v>
      </c>
      <c r="O95" s="296">
        <f t="shared" si="126"/>
        <v>0.96177293857563484</v>
      </c>
      <c r="P95" s="296">
        <f t="shared" si="126"/>
        <v>0.96152582632004491</v>
      </c>
      <c r="Q95" s="296">
        <f t="shared" si="126"/>
        <v>0.96150684880917725</v>
      </c>
      <c r="R95" s="296">
        <f t="shared" si="126"/>
        <v>0.96161304478119269</v>
      </c>
      <c r="S95" s="296">
        <f t="shared" si="126"/>
        <v>0.96211053179131489</v>
      </c>
      <c r="T95" s="296">
        <f t="shared" si="126"/>
        <v>0.96327006319059738</v>
      </c>
      <c r="U95" s="296">
        <f t="shared" si="126"/>
        <v>0.96527185810023242</v>
      </c>
      <c r="V95" s="296">
        <f t="shared" si="127"/>
        <v>0.96814783706262786</v>
      </c>
      <c r="W95" s="296">
        <f t="shared" si="127"/>
        <v>0.97175682225916116</v>
      </c>
      <c r="X95" s="296">
        <f t="shared" si="127"/>
        <v>0.97581682264302139</v>
      </c>
      <c r="Y95" s="296">
        <f t="shared" si="127"/>
        <v>0.97998510485929446</v>
      </c>
      <c r="Z95" s="296">
        <f t="shared" si="127"/>
        <v>0.98394787875627421</v>
      </c>
      <c r="AA95" s="296">
        <f t="shared" si="127"/>
        <v>0.98748145208119553</v>
      </c>
      <c r="AB95" s="296">
        <f t="shared" si="127"/>
        <v>0.99047048131471582</v>
      </c>
      <c r="AC95" s="296">
        <f t="shared" si="127"/>
        <v>0.99289274865150401</v>
      </c>
      <c r="AD95" s="296">
        <f t="shared" si="127"/>
        <v>0.99478900036389728</v>
      </c>
      <c r="AE95" s="296">
        <f t="shared" si="127"/>
        <v>0.99623284429430448</v>
      </c>
      <c r="AF95" s="296">
        <f t="shared" si="127"/>
        <v>0.99730805305863524</v>
      </c>
      <c r="AG95" s="296">
        <f t="shared" si="127"/>
        <v>0.99809460206050282</v>
      </c>
      <c r="AH95" s="296">
        <f t="shared" si="127"/>
        <v>0.99866179608364714</v>
      </c>
      <c r="AI95" s="296">
        <f t="shared" si="127"/>
        <v>0.99906609366176002</v>
      </c>
      <c r="AJ95" s="296">
        <f t="shared" si="127"/>
        <v>0.99935156962661742</v>
      </c>
      <c r="AK95" s="296">
        <f t="shared" si="127"/>
        <v>0.99955158824857959</v>
      </c>
      <c r="AL95" s="296">
        <f t="shared" si="128"/>
        <v>0.99969083274917558</v>
      </c>
      <c r="AM95" s="296">
        <f t="shared" si="128"/>
        <v>0.99978724680176356</v>
      </c>
      <c r="AN95" s="296">
        <f t="shared" si="128"/>
        <v>0.99985369822487347</v>
      </c>
      <c r="AO95" s="296">
        <f t="shared" si="128"/>
        <v>0.99989931617140659</v>
      </c>
      <c r="AP95" s="296">
        <f t="shared" si="128"/>
        <v>0.99993052196448329</v>
      </c>
      <c r="AQ95" s="296">
        <f t="shared" si="128"/>
        <v>0.99995180098670189</v>
      </c>
      <c r="AR95" s="296">
        <f t="shared" si="128"/>
        <v>0.99996626854903647</v>
      </c>
      <c r="AS95" s="296">
        <f t="shared" si="128"/>
        <v>0.99997607816757406</v>
      </c>
      <c r="AT95" s="296">
        <f t="shared" si="128"/>
        <v>0.99998271254588911</v>
      </c>
      <c r="AU95" s="296">
        <f t="shared" si="128"/>
        <v>0.99998718897923322</v>
      </c>
      <c r="AV95" s="296">
        <f t="shared" si="128"/>
        <v>0.999990203250259</v>
      </c>
      <c r="AW95" s="296">
        <f t="shared" si="128"/>
        <v>0.99999222982402203</v>
      </c>
      <c r="AX95" s="296">
        <f t="shared" si="128"/>
        <v>0.99999359127393184</v>
      </c>
      <c r="AY95" s="296">
        <f t="shared" si="128"/>
        <v>0.99999450619804187</v>
      </c>
      <c r="AZ95" s="296">
        <f t="shared" si="128"/>
        <v>0.99999512218373843</v>
      </c>
      <c r="BA95" s="296">
        <f t="shared" si="128"/>
        <v>0.99999553842597366</v>
      </c>
      <c r="BB95" s="296">
        <f t="shared" si="129"/>
        <v>0.99999582121091968</v>
      </c>
      <c r="BC95" s="296">
        <f t="shared" si="129"/>
        <v>0.9999960144930985</v>
      </c>
      <c r="BD95" s="296">
        <f t="shared" si="129"/>
        <v>0.99999614710495288</v>
      </c>
      <c r="BE95" s="296">
        <f t="shared" si="129"/>
        <v>0.99999623767590706</v>
      </c>
      <c r="BF95" s="296">
        <f t="shared" si="129"/>
        <v>0.99999629966048242</v>
      </c>
      <c r="BG95" s="296">
        <f t="shared" si="129"/>
        <v>0.99999634499828138</v>
      </c>
      <c r="BH95" s="296">
        <f t="shared" si="129"/>
        <v>0.99999638279542524</v>
      </c>
      <c r="BI95" s="296">
        <f t="shared" si="129"/>
        <v>0.99999641997364253</v>
      </c>
      <c r="BJ95" s="296">
        <f t="shared" si="129"/>
        <v>0.99999646190234959</v>
      </c>
      <c r="BK95" s="296">
        <f t="shared" si="129"/>
        <v>0.99999651278825741</v>
      </c>
      <c r="BL95" s="296">
        <f t="shared" si="129"/>
        <v>0.99999657589916668</v>
      </c>
      <c r="BM95" s="296">
        <f t="shared" si="129"/>
        <v>0.99999665367716939</v>
      </c>
      <c r="BN95" s="297">
        <f t="shared" si="129"/>
        <v>0.9999967477824997</v>
      </c>
      <c r="BO95" s="220"/>
      <c r="BP95" s="183"/>
      <c r="BQ95" s="183"/>
      <c r="BR95" s="183"/>
      <c r="BS95" s="183"/>
      <c r="BT95" s="183"/>
      <c r="BU95" s="183"/>
      <c r="BV95" s="183"/>
      <c r="BW95" s="183"/>
      <c r="BX95" s="183"/>
      <c r="BY95" s="183"/>
      <c r="BZ95" s="183"/>
      <c r="CA95" s="183"/>
      <c r="CB95" s="183"/>
      <c r="CC95" s="183"/>
      <c r="CD95" s="183"/>
      <c r="CE95" s="183"/>
      <c r="CF95" s="183"/>
    </row>
    <row r="96" spans="2:187" ht="42" customHeight="1">
      <c r="B96" s="420"/>
      <c r="C96" s="419"/>
      <c r="D96" s="440">
        <v>0.55000000000000004</v>
      </c>
      <c r="E96" s="459"/>
      <c r="F96" s="296">
        <f t="shared" si="126"/>
        <v>0.98625747566194555</v>
      </c>
      <c r="G96" s="296">
        <f t="shared" si="126"/>
        <v>0.98172921975967409</v>
      </c>
      <c r="H96" s="296">
        <f t="shared" si="126"/>
        <v>0.97630250436162902</v>
      </c>
      <c r="I96" s="296">
        <f t="shared" si="126"/>
        <v>0.97015442715808331</v>
      </c>
      <c r="J96" s="296">
        <f t="shared" si="126"/>
        <v>0.96366175712681201</v>
      </c>
      <c r="K96" s="296">
        <f t="shared" si="126"/>
        <v>0.95737405604782599</v>
      </c>
      <c r="L96" s="296">
        <f t="shared" si="126"/>
        <v>0.95189508062581629</v>
      </c>
      <c r="M96" s="296">
        <f t="shared" si="126"/>
        <v>0.94770059024327979</v>
      </c>
      <c r="N96" s="296">
        <f t="shared" si="126"/>
        <v>0.94498106693797845</v>
      </c>
      <c r="O96" s="296">
        <f t="shared" si="126"/>
        <v>0.94359594341053554</v>
      </c>
      <c r="P96" s="296">
        <f t="shared" si="126"/>
        <v>0.94314825409572223</v>
      </c>
      <c r="Q96" s="296">
        <f t="shared" si="126"/>
        <v>0.94311382685130385</v>
      </c>
      <c r="R96" s="296">
        <f t="shared" si="126"/>
        <v>0.9433064073502615</v>
      </c>
      <c r="S96" s="296">
        <f t="shared" si="126"/>
        <v>0.94420567840302827</v>
      </c>
      <c r="T96" s="296">
        <f t="shared" si="126"/>
        <v>0.94628338107764032</v>
      </c>
      <c r="U96" s="296">
        <f t="shared" si="126"/>
        <v>0.94981099018279813</v>
      </c>
      <c r="V96" s="296">
        <f t="shared" si="127"/>
        <v>0.95475090466146706</v>
      </c>
      <c r="W96" s="296">
        <f t="shared" si="127"/>
        <v>0.96074278930975676</v>
      </c>
      <c r="X96" s="296">
        <f t="shared" si="127"/>
        <v>0.96721747155783089</v>
      </c>
      <c r="Y96" s="296">
        <f t="shared" si="127"/>
        <v>0.97358076722936415</v>
      </c>
      <c r="Z96" s="296">
        <f t="shared" si="127"/>
        <v>0.97936873653086631</v>
      </c>
      <c r="AA96" s="296">
        <f t="shared" si="127"/>
        <v>0.98431537252056789</v>
      </c>
      <c r="AB96" s="296">
        <f t="shared" si="127"/>
        <v>0.98833891155381914</v>
      </c>
      <c r="AC96" s="296">
        <f t="shared" si="127"/>
        <v>0.99148677670798713</v>
      </c>
      <c r="AD96" s="296">
        <f t="shared" si="127"/>
        <v>0.99387578644163244</v>
      </c>
      <c r="AE96" s="296">
        <f t="shared" si="127"/>
        <v>0.9956463345265929</v>
      </c>
      <c r="AF96" s="296">
        <f t="shared" si="127"/>
        <v>0.99693437294130993</v>
      </c>
      <c r="AG96" s="296">
        <f t="shared" si="127"/>
        <v>0.99785780901512733</v>
      </c>
      <c r="AH96" s="296">
        <f t="shared" si="127"/>
        <v>0.99851224112135295</v>
      </c>
      <c r="AI96" s="296">
        <f t="shared" si="127"/>
        <v>0.99897177231257783</v>
      </c>
      <c r="AJ96" s="296">
        <f t="shared" si="127"/>
        <v>0.99929205488547279</v>
      </c>
      <c r="AK96" s="296">
        <f t="shared" ref="AK96:AZ111" si="130">($E$74-$C$76)*2*(1/(1+EXP(-4/$E$76*(POWER(POWER((ABS(AK$75-($D$74))),3)+POWER(ABS($D96-($D$75)),3),1/3))))-0.5+$C$76)*($E$74-$C$76)*2*(1/(1+EXP(-4/$E$76*(POWER(POWER((ABS(AK$75-($C$74))),3)+POWER(ABS($D96-($C$75)),3),1/3))))-0.5+$C$76)</f>
        <v>0.99951393174661618</v>
      </c>
      <c r="AL96" s="296">
        <f t="shared" si="130"/>
        <v>0.99966686489018042</v>
      </c>
      <c r="AM96" s="296">
        <f t="shared" si="130"/>
        <v>0.99977182898764649</v>
      </c>
      <c r="AN96" s="296">
        <f t="shared" si="130"/>
        <v>0.99984360486963386</v>
      </c>
      <c r="AO96" s="296">
        <f t="shared" si="130"/>
        <v>0.99989252539258111</v>
      </c>
      <c r="AP96" s="296">
        <f t="shared" si="130"/>
        <v>0.9999257680111433</v>
      </c>
      <c r="AQ96" s="296">
        <f t="shared" si="130"/>
        <v>0.99994829279043107</v>
      </c>
      <c r="AR96" s="296">
        <f t="shared" si="130"/>
        <v>0.99996351306604925</v>
      </c>
      <c r="AS96" s="296">
        <f t="shared" si="130"/>
        <v>0.99997376955514017</v>
      </c>
      <c r="AT96" s="296">
        <f t="shared" si="130"/>
        <v>0.99998066259620944</v>
      </c>
      <c r="AU96" s="296">
        <f t="shared" si="130"/>
        <v>0.9999852833787124</v>
      </c>
      <c r="AV96" s="296">
        <f t="shared" si="130"/>
        <v>0.99998837400527529</v>
      </c>
      <c r="AW96" s="296">
        <f t="shared" si="130"/>
        <v>0.99999043781997377</v>
      </c>
      <c r="AX96" s="296">
        <f t="shared" si="130"/>
        <v>0.99999181520263591</v>
      </c>
      <c r="AY96" s="296">
        <f t="shared" si="130"/>
        <v>0.99999273550354406</v>
      </c>
      <c r="AZ96" s="296">
        <f t="shared" si="130"/>
        <v>0.99999335255722821</v>
      </c>
      <c r="BA96" s="296">
        <f t="shared" si="128"/>
        <v>0.99999376892778169</v>
      </c>
      <c r="BB96" s="296">
        <f t="shared" si="129"/>
        <v>0.99999405243745221</v>
      </c>
      <c r="BC96" s="296">
        <f t="shared" si="129"/>
        <v>0.99999424741780651</v>
      </c>
      <c r="BD96" s="296">
        <f t="shared" si="129"/>
        <v>0.99999438235407245</v>
      </c>
      <c r="BE96" s="296">
        <f t="shared" si="129"/>
        <v>0.99999447509250738</v>
      </c>
      <c r="BF96" s="296">
        <f t="shared" si="129"/>
        <v>0.9999945390427285</v>
      </c>
      <c r="BG96" s="296">
        <f t="shared" si="129"/>
        <v>0.99999458777278261</v>
      </c>
      <c r="BH96" s="296">
        <f t="shared" si="129"/>
        <v>0.99999463209137152</v>
      </c>
      <c r="BI96" s="296">
        <f t="shared" si="129"/>
        <v>0.9999946805130705</v>
      </c>
      <c r="BJ96" s="296">
        <f t="shared" si="129"/>
        <v>0.99999473987451448</v>
      </c>
      <c r="BK96" s="296">
        <f t="shared" si="129"/>
        <v>0.9999948156869003</v>
      </c>
      <c r="BL96" s="296">
        <f t="shared" si="129"/>
        <v>0.99999491230806681</v>
      </c>
      <c r="BM96" s="296">
        <f t="shared" si="129"/>
        <v>0.99999503299625314</v>
      </c>
      <c r="BN96" s="297">
        <f t="shared" si="129"/>
        <v>0.99999517989435138</v>
      </c>
      <c r="BO96" s="220"/>
      <c r="BP96" s="183"/>
      <c r="BQ96" s="183"/>
      <c r="BR96" s="183"/>
      <c r="BS96" s="183"/>
      <c r="BT96" s="183"/>
      <c r="BU96" s="183"/>
      <c r="BV96" s="183"/>
      <c r="BW96" s="183"/>
      <c r="BX96" s="183"/>
      <c r="BY96" s="183"/>
      <c r="BZ96" s="183"/>
      <c r="CA96" s="183"/>
      <c r="CB96" s="183"/>
      <c r="CC96" s="183"/>
      <c r="CD96" s="183"/>
      <c r="CE96" s="183"/>
      <c r="CF96" s="183"/>
    </row>
    <row r="97" spans="2:84" ht="42" customHeight="1">
      <c r="B97" s="420"/>
      <c r="C97" s="419"/>
      <c r="D97" s="438">
        <v>0.5</v>
      </c>
      <c r="E97" s="459"/>
      <c r="F97" s="296">
        <f t="shared" si="126"/>
        <v>0.9834624664375059</v>
      </c>
      <c r="G97" s="296">
        <f t="shared" si="126"/>
        <v>0.97746897259458709</v>
      </c>
      <c r="H97" s="296">
        <f t="shared" si="126"/>
        <v>0.96997575709726525</v>
      </c>
      <c r="I97" s="296">
        <f t="shared" si="126"/>
        <v>0.96107699831610638</v>
      </c>
      <c r="J97" s="296">
        <f t="shared" si="126"/>
        <v>0.95119461713906384</v>
      </c>
      <c r="K97" s="296">
        <f t="shared" si="126"/>
        <v>0.9411270374073385</v>
      </c>
      <c r="L97" s="296">
        <f t="shared" si="126"/>
        <v>0.93193184047775957</v>
      </c>
      <c r="M97" s="296">
        <f t="shared" si="126"/>
        <v>0.92461035457210594</v>
      </c>
      <c r="N97" s="296">
        <f t="shared" si="126"/>
        <v>0.91972599885118922</v>
      </c>
      <c r="O97" s="296">
        <f t="shared" si="126"/>
        <v>0.91719519911327185</v>
      </c>
      <c r="P97" s="296">
        <f t="shared" si="126"/>
        <v>0.91637087035684395</v>
      </c>
      <c r="Q97" s="296">
        <f t="shared" ref="Q97:AF112" si="131">($E$74-$C$76)*2*(1/(1+EXP(-4/$E$76*(POWER(POWER((ABS(Q$75-($D$74))),3)+POWER(ABS($D97-($D$75)),3),1/3))))-0.5+$C$76)*($E$74-$C$76)*2*(1/(1+EXP(-4/$E$76*(POWER(POWER((ABS(Q$75-($C$74))),3)+POWER(ABS($D97-($C$75)),3),1/3))))-0.5+$C$76)</f>
        <v>0.91630735355614479</v>
      </c>
      <c r="R97" s="296">
        <f t="shared" si="131"/>
        <v>0.91666244344226422</v>
      </c>
      <c r="S97" s="296">
        <f t="shared" si="131"/>
        <v>0.91831291947047067</v>
      </c>
      <c r="T97" s="296">
        <f t="shared" si="131"/>
        <v>0.92207884083488112</v>
      </c>
      <c r="U97" s="296">
        <f t="shared" si="131"/>
        <v>0.92832558655948283</v>
      </c>
      <c r="V97" s="296">
        <f t="shared" si="131"/>
        <v>0.93677537316726711</v>
      </c>
      <c r="W97" s="296">
        <f t="shared" si="131"/>
        <v>0.94658346422932993</v>
      </c>
      <c r="X97" s="296">
        <f t="shared" si="131"/>
        <v>0.95666962777190157</v>
      </c>
      <c r="Y97" s="296">
        <f t="shared" si="131"/>
        <v>0.96609041941249352</v>
      </c>
      <c r="Z97" s="296">
        <f t="shared" si="131"/>
        <v>0.97425105116028832</v>
      </c>
      <c r="AA97" s="296">
        <f t="shared" si="131"/>
        <v>0.98092109693995699</v>
      </c>
      <c r="AB97" s="296">
        <f t="shared" si="131"/>
        <v>0.98613664931042111</v>
      </c>
      <c r="AC97" s="296">
        <f t="shared" si="131"/>
        <v>0.99008025221908413</v>
      </c>
      <c r="AD97" s="296">
        <f t="shared" si="131"/>
        <v>0.99298723160609914</v>
      </c>
      <c r="AE97" s="296">
        <f t="shared" si="131"/>
        <v>0.99508905148210081</v>
      </c>
      <c r="AF97" s="296">
        <f t="shared" si="131"/>
        <v>0.99658641210938392</v>
      </c>
      <c r="AG97" s="296">
        <f t="shared" ref="AG97:AV112" si="132">($E$74-$C$76)*2*(1/(1+EXP(-4/$E$76*(POWER(POWER((ABS(AG$75-($D$74))),3)+POWER(ABS($D97-($D$75)),3),1/3))))-0.5+$C$76)*($E$74-$C$76)*2*(1/(1+EXP(-4/$E$76*(POWER(POWER((ABS(AG$75-($C$74))),3)+POWER(ABS($D97-($C$75)),3),1/3))))-0.5+$C$76)</f>
        <v>0.99764104460400793</v>
      </c>
      <c r="AH97" s="296">
        <f t="shared" si="132"/>
        <v>0.99837726989659259</v>
      </c>
      <c r="AI97" s="296">
        <f t="shared" si="132"/>
        <v>0.99888761955692895</v>
      </c>
      <c r="AJ97" s="296">
        <f t="shared" si="132"/>
        <v>0.99923940448890136</v>
      </c>
      <c r="AK97" s="296">
        <f t="shared" si="132"/>
        <v>0.99948077610328656</v>
      </c>
      <c r="AL97" s="296">
        <f t="shared" si="132"/>
        <v>0.9996457517581151</v>
      </c>
      <c r="AM97" s="296">
        <f t="shared" si="132"/>
        <v>0.99975813613695708</v>
      </c>
      <c r="AN97" s="296">
        <f t="shared" si="132"/>
        <v>0.99983446555600086</v>
      </c>
      <c r="AO97" s="296">
        <f t="shared" si="132"/>
        <v>0.99988616163588762</v>
      </c>
      <c r="AP97" s="296">
        <f t="shared" si="132"/>
        <v>0.99992107768276994</v>
      </c>
      <c r="AQ97" s="296">
        <f t="shared" si="132"/>
        <v>0.99994459400124258</v>
      </c>
      <c r="AR97" s="296">
        <f t="shared" si="132"/>
        <v>0.99996038580429614</v>
      </c>
      <c r="AS97" s="296">
        <f t="shared" si="132"/>
        <v>0.99997095737819952</v>
      </c>
      <c r="AT97" s="296">
        <f t="shared" si="132"/>
        <v>0.99997801140310638</v>
      </c>
      <c r="AU97" s="296">
        <f t="shared" si="132"/>
        <v>0.99998270310091653</v>
      </c>
      <c r="AV97" s="296">
        <f t="shared" si="132"/>
        <v>0.999985814494744</v>
      </c>
      <c r="AW97" s="296">
        <f t="shared" si="130"/>
        <v>0.99998787356687979</v>
      </c>
      <c r="AX97" s="296">
        <f t="shared" si="130"/>
        <v>0.99998923557797603</v>
      </c>
      <c r="AY97" s="296">
        <f t="shared" si="130"/>
        <v>0.99999013848814378</v>
      </c>
      <c r="AZ97" s="296">
        <f t="shared" si="130"/>
        <v>0.99999074069447325</v>
      </c>
      <c r="BA97" s="296">
        <f t="shared" si="128"/>
        <v>0.99999114671181932</v>
      </c>
      <c r="BB97" s="296">
        <f t="shared" si="129"/>
        <v>0.99999142463856405</v>
      </c>
      <c r="BC97" s="296">
        <f t="shared" si="129"/>
        <v>0.99999161802413861</v>
      </c>
      <c r="BD97" s="296">
        <f t="shared" si="129"/>
        <v>0.9999917539181632</v>
      </c>
      <c r="BE97" s="296">
        <f t="shared" si="129"/>
        <v>0.99999184835555455</v>
      </c>
      <c r="BF97" s="296">
        <f t="shared" si="129"/>
        <v>0.99999191431574264</v>
      </c>
      <c r="BG97" s="296">
        <f t="shared" si="129"/>
        <v>0.99999196773465215</v>
      </c>
      <c r="BH97" s="296">
        <f t="shared" si="129"/>
        <v>0.99999202198812509</v>
      </c>
      <c r="BI97" s="296">
        <f t="shared" si="129"/>
        <v>0.99999208803084061</v>
      </c>
      <c r="BJ97" s="296">
        <f t="shared" si="129"/>
        <v>0.99999217496351012</v>
      </c>
      <c r="BK97" s="296">
        <f t="shared" si="129"/>
        <v>0.99999229030851133</v>
      </c>
      <c r="BL97" s="296">
        <f t="shared" si="129"/>
        <v>0.99999244008595312</v>
      </c>
      <c r="BM97" s="296">
        <f t="shared" si="129"/>
        <v>0.99999262876271733</v>
      </c>
      <c r="BN97" s="297">
        <f t="shared" si="129"/>
        <v>0.99999285913562452</v>
      </c>
      <c r="BO97" s="220"/>
      <c r="BP97" s="183"/>
      <c r="BQ97" s="183"/>
      <c r="BR97" s="183"/>
      <c r="BS97" s="183"/>
      <c r="BT97" s="183"/>
      <c r="BU97" s="183"/>
      <c r="BV97" s="183"/>
      <c r="BW97" s="183"/>
      <c r="BX97" s="183"/>
      <c r="BY97" s="183"/>
      <c r="BZ97" s="183"/>
      <c r="CA97" s="183"/>
      <c r="CB97" s="183"/>
      <c r="CC97" s="183"/>
      <c r="CD97" s="183"/>
      <c r="CE97" s="183"/>
      <c r="CF97" s="183"/>
    </row>
    <row r="98" spans="2:84" ht="42" customHeight="1">
      <c r="B98" s="420"/>
      <c r="C98" s="419"/>
      <c r="D98" s="440">
        <v>0.45</v>
      </c>
      <c r="E98" s="459"/>
      <c r="F98" s="296">
        <f t="shared" ref="F98:AK98" si="133">($E$74-$C$76)*2*(1/(1+EXP(-4/$E$76*(POWER(POWER((ABS(F$75-($D$74))),3)+POWER(ABS($D98-($D$75)),3),1/3))))-0.5+$C$76)*($E$74-$C$76)*2*(1/(1+EXP(-4/$E$76*(POWER(POWER((ABS(F$75-($C$74))),3)+POWER(ABS($D98-($C$75)),3),1/3))))-0.5+$C$76)</f>
        <v>0.98071345476348593</v>
      </c>
      <c r="G98" s="296">
        <f t="shared" si="133"/>
        <v>0.97311333500802577</v>
      </c>
      <c r="H98" s="296">
        <f t="shared" si="133"/>
        <v>0.96321022886334973</v>
      </c>
      <c r="I98" s="296">
        <f t="shared" si="133"/>
        <v>0.9508660875972369</v>
      </c>
      <c r="J98" s="296">
        <f t="shared" si="133"/>
        <v>0.93638441444802101</v>
      </c>
      <c r="K98" s="296">
        <f t="shared" si="133"/>
        <v>0.92073459535709934</v>
      </c>
      <c r="L98" s="296">
        <f t="shared" si="133"/>
        <v>0.90557626649790079</v>
      </c>
      <c r="M98" s="296">
        <f t="shared" si="133"/>
        <v>0.89285771732009445</v>
      </c>
      <c r="N98" s="296">
        <f t="shared" si="133"/>
        <v>0.88402449987476384</v>
      </c>
      <c r="O98" s="296">
        <f t="shared" si="133"/>
        <v>0.87933086312165076</v>
      </c>
      <c r="P98" s="296">
        <f t="shared" si="133"/>
        <v>0.87778420863894713</v>
      </c>
      <c r="Q98" s="296">
        <f t="shared" si="133"/>
        <v>0.87766466940574484</v>
      </c>
      <c r="R98" s="296">
        <f t="shared" si="133"/>
        <v>0.87833230437543508</v>
      </c>
      <c r="S98" s="296">
        <f t="shared" si="133"/>
        <v>0.88141392196006785</v>
      </c>
      <c r="T98" s="296">
        <f t="shared" si="133"/>
        <v>0.88831584530831464</v>
      </c>
      <c r="U98" s="296">
        <f t="shared" si="133"/>
        <v>0.89938720863455635</v>
      </c>
      <c r="V98" s="296">
        <f t="shared" si="133"/>
        <v>0.91366890945631907</v>
      </c>
      <c r="W98" s="296">
        <f t="shared" si="133"/>
        <v>0.92933352648441192</v>
      </c>
      <c r="X98" s="296">
        <f t="shared" si="133"/>
        <v>0.94451088111603221</v>
      </c>
      <c r="Y98" s="296">
        <f t="shared" si="133"/>
        <v>0.95789950181190886</v>
      </c>
      <c r="Z98" s="296">
        <f t="shared" si="133"/>
        <v>0.96891497122251757</v>
      </c>
      <c r="AA98" s="296">
        <f t="shared" si="133"/>
        <v>0.97752596067386754</v>
      </c>
      <c r="AB98" s="296">
        <f t="shared" si="133"/>
        <v>0.98401055336258714</v>
      </c>
      <c r="AC98" s="296">
        <f t="shared" si="133"/>
        <v>0.98876235472308283</v>
      </c>
      <c r="AD98" s="296">
        <f t="shared" si="133"/>
        <v>0.99217524919218381</v>
      </c>
      <c r="AE98" s="296">
        <f t="shared" si="133"/>
        <v>0.99459032401749736</v>
      </c>
      <c r="AF98" s="296">
        <f t="shared" si="133"/>
        <v>0.99628037533486014</v>
      </c>
      <c r="AG98" s="296">
        <f t="shared" si="133"/>
        <v>0.99745310192301873</v>
      </c>
      <c r="AH98" s="296">
        <f t="shared" si="133"/>
        <v>0.99826157233568957</v>
      </c>
      <c r="AI98" s="296">
        <f t="shared" si="133"/>
        <v>0.99881608498727614</v>
      </c>
      <c r="AJ98" s="296">
        <f t="shared" si="133"/>
        <v>0.99919485551258758</v>
      </c>
      <c r="AK98" s="296">
        <f t="shared" si="133"/>
        <v>0.99945270415595233</v>
      </c>
      <c r="AL98" s="296">
        <f t="shared" si="132"/>
        <v>0.99962772114605725</v>
      </c>
      <c r="AM98" s="296">
        <f t="shared" si="132"/>
        <v>0.99974619928927921</v>
      </c>
      <c r="AN98" s="296">
        <f t="shared" si="132"/>
        <v>0.99982619720631527</v>
      </c>
      <c r="AO98" s="296">
        <f t="shared" si="132"/>
        <v>0.99988007028355919</v>
      </c>
      <c r="AP98" s="296">
        <f t="shared" si="132"/>
        <v>0.9999162465791579</v>
      </c>
      <c r="AQ98" s="296">
        <f t="shared" si="132"/>
        <v>0.99994046168270001</v>
      </c>
      <c r="AR98" s="296">
        <f t="shared" si="132"/>
        <v>0.99995661148450854</v>
      </c>
      <c r="AS98" s="296">
        <f t="shared" si="132"/>
        <v>0.99996733798748383</v>
      </c>
      <c r="AT98" s="296">
        <f t="shared" si="132"/>
        <v>0.99997443011002196</v>
      </c>
      <c r="AU98" s="296">
        <f t="shared" si="132"/>
        <v>0.99997909707653876</v>
      </c>
      <c r="AV98" s="296">
        <f t="shared" si="132"/>
        <v>0.99998215449348649</v>
      </c>
      <c r="AW98" s="296">
        <f t="shared" si="130"/>
        <v>0.99998415081995284</v>
      </c>
      <c r="AX98" s="296">
        <f t="shared" si="130"/>
        <v>0.99998545326658117</v>
      </c>
      <c r="AY98" s="296">
        <f t="shared" si="130"/>
        <v>0.99998630613326733</v>
      </c>
      <c r="AZ98" s="296">
        <f t="shared" si="130"/>
        <v>0.99998687044325985</v>
      </c>
      <c r="BA98" s="296">
        <f t="shared" si="128"/>
        <v>0.9999872508850689</v>
      </c>
      <c r="BB98" s="296">
        <f t="shared" si="129"/>
        <v>0.99998751413302556</v>
      </c>
      <c r="BC98" s="296">
        <f t="shared" si="129"/>
        <v>0.99998770129997305</v>
      </c>
      <c r="BD98" s="296">
        <f t="shared" si="129"/>
        <v>0.99998783638438959</v>
      </c>
      <c r="BE98" s="296">
        <f t="shared" si="129"/>
        <v>0.99998793204356362</v>
      </c>
      <c r="BF98" s="296">
        <f t="shared" si="129"/>
        <v>0.99998800026204282</v>
      </c>
      <c r="BG98" s="296">
        <f t="shared" si="129"/>
        <v>0.99998806056413936</v>
      </c>
      <c r="BH98" s="296">
        <f t="shared" si="129"/>
        <v>0.99998813030055433</v>
      </c>
      <c r="BI98" s="296">
        <f t="shared" si="129"/>
        <v>0.99998822423447475</v>
      </c>
      <c r="BJ98" s="296">
        <f t="shared" si="129"/>
        <v>0.99998835500604766</v>
      </c>
      <c r="BK98" s="296">
        <f t="shared" si="129"/>
        <v>0.99998853326503323</v>
      </c>
      <c r="BL98" s="296">
        <f t="shared" si="129"/>
        <v>0.99998876757680188</v>
      </c>
      <c r="BM98" s="296">
        <f t="shared" si="129"/>
        <v>0.99998906419156308</v>
      </c>
      <c r="BN98" s="297">
        <f t="shared" si="129"/>
        <v>0.99998942675916469</v>
      </c>
      <c r="BO98" s="220"/>
      <c r="BP98" s="183"/>
      <c r="BQ98" s="183"/>
      <c r="BR98" s="183"/>
      <c r="BS98" s="183"/>
      <c r="BT98" s="183"/>
      <c r="BU98" s="183"/>
      <c r="BV98" s="183"/>
      <c r="BW98" s="183"/>
      <c r="BX98" s="183"/>
      <c r="BY98" s="183"/>
      <c r="BZ98" s="183"/>
      <c r="CA98" s="183"/>
      <c r="CB98" s="183"/>
      <c r="CC98" s="183"/>
      <c r="CD98" s="183"/>
      <c r="CE98" s="183"/>
      <c r="CF98" s="183"/>
    </row>
    <row r="99" spans="2:84" ht="42" customHeight="1">
      <c r="B99" s="420"/>
      <c r="C99" s="419"/>
      <c r="D99" s="438">
        <v>0.4</v>
      </c>
      <c r="E99" s="459"/>
      <c r="F99" s="296">
        <f t="shared" ref="F99:U113" si="134">($E$74-$C$76)*2*(1/(1+EXP(-4/$E$76*(POWER(POWER((ABS(F$75-($D$74))),3)+POWER(ABS($D99-($D$75)),3),1/3))))-0.5+$C$76)*($E$74-$C$76)*2*(1/(1+EXP(-4/$E$76*(POWER(POWER((ABS(F$75-($C$74))),3)+POWER(ABS($D99-($C$75)),3),1/3))))-0.5+$C$76)</f>
        <v>0.9782184451367133</v>
      </c>
      <c r="G99" s="296">
        <f t="shared" si="134"/>
        <v>0.96901630704241737</v>
      </c>
      <c r="H99" s="296">
        <f t="shared" si="134"/>
        <v>0.95656458392747523</v>
      </c>
      <c r="I99" s="296">
        <f t="shared" si="134"/>
        <v>0.94030484551027815</v>
      </c>
      <c r="J99" s="296">
        <f t="shared" si="134"/>
        <v>0.92012740808751747</v>
      </c>
      <c r="K99" s="296">
        <f t="shared" si="134"/>
        <v>0.89685171922720208</v>
      </c>
      <c r="L99" s="296">
        <f t="shared" si="134"/>
        <v>0.87265024598104879</v>
      </c>
      <c r="M99" s="296">
        <f t="shared" si="134"/>
        <v>0.85088775826608876</v>
      </c>
      <c r="N99" s="296">
        <f t="shared" si="134"/>
        <v>0.83487390780859483</v>
      </c>
      <c r="O99" s="296">
        <f t="shared" si="134"/>
        <v>0.82602995929931344</v>
      </c>
      <c r="P99" s="296">
        <f t="shared" si="134"/>
        <v>0.82306126186896977</v>
      </c>
      <c r="Q99" s="296">
        <f t="shared" si="134"/>
        <v>0.82283066362003854</v>
      </c>
      <c r="R99" s="296">
        <f t="shared" si="134"/>
        <v>0.82411647872710569</v>
      </c>
      <c r="S99" s="296">
        <f t="shared" si="134"/>
        <v>0.82998513269267848</v>
      </c>
      <c r="T99" s="296">
        <f t="shared" si="134"/>
        <v>0.84275255508402314</v>
      </c>
      <c r="U99" s="296">
        <f t="shared" si="134"/>
        <v>0.86223963083078492</v>
      </c>
      <c r="V99" s="296">
        <f t="shared" si="131"/>
        <v>0.88578861758012806</v>
      </c>
      <c r="W99" s="296">
        <f t="shared" si="131"/>
        <v>0.90984064761035144</v>
      </c>
      <c r="X99" s="296">
        <f t="shared" si="131"/>
        <v>0.93160195902057508</v>
      </c>
      <c r="Y99" s="296">
        <f t="shared" si="131"/>
        <v>0.94967136988596801</v>
      </c>
      <c r="Z99" s="296">
        <f t="shared" si="131"/>
        <v>0.96380101247676186</v>
      </c>
      <c r="AA99" s="296">
        <f t="shared" si="131"/>
        <v>0.97439678312377354</v>
      </c>
      <c r="AB99" s="296">
        <f t="shared" si="131"/>
        <v>0.98211278631355459</v>
      </c>
      <c r="AC99" s="296">
        <f t="shared" si="131"/>
        <v>0.98761636257311658</v>
      </c>
      <c r="AD99" s="296">
        <f t="shared" si="131"/>
        <v>0.99148408764168028</v>
      </c>
      <c r="AE99" s="296">
        <f t="shared" si="131"/>
        <v>0.99417312351155196</v>
      </c>
      <c r="AF99" s="296">
        <f t="shared" si="131"/>
        <v>0.99602794192281585</v>
      </c>
      <c r="AG99" s="296">
        <f t="shared" si="132"/>
        <v>0.99729978538224806</v>
      </c>
      <c r="AH99" s="296">
        <f t="shared" si="132"/>
        <v>0.99816794429233113</v>
      </c>
      <c r="AI99" s="296">
        <f t="shared" si="132"/>
        <v>0.99875844373603484</v>
      </c>
      <c r="AJ99" s="296">
        <f t="shared" si="132"/>
        <v>0.99915892166142051</v>
      </c>
      <c r="AK99" s="296">
        <f t="shared" si="132"/>
        <v>0.99942984876001761</v>
      </c>
      <c r="AL99" s="296">
        <f t="shared" si="132"/>
        <v>0.9996127115369754</v>
      </c>
      <c r="AM99" s="296">
        <f t="shared" si="132"/>
        <v>0.99973585101568752</v>
      </c>
      <c r="AN99" s="296">
        <f t="shared" si="132"/>
        <v>0.99981856640643851</v>
      </c>
      <c r="AO99" s="296">
        <f t="shared" si="132"/>
        <v>0.99987396858323685</v>
      </c>
      <c r="AP99" s="296">
        <f t="shared" si="132"/>
        <v>0.99991094874441477</v>
      </c>
      <c r="AQ99" s="296">
        <f t="shared" si="132"/>
        <v>0.9999355286647067</v>
      </c>
      <c r="AR99" s="296">
        <f t="shared" si="132"/>
        <v>0.99995178265726081</v>
      </c>
      <c r="AS99" s="296">
        <f t="shared" si="132"/>
        <v>0.9999624649421287</v>
      </c>
      <c r="AT99" s="296">
        <f t="shared" si="132"/>
        <v>0.9999694354602664</v>
      </c>
      <c r="AU99" s="296">
        <f t="shared" si="132"/>
        <v>0.99997394837522213</v>
      </c>
      <c r="AV99" s="296">
        <f t="shared" si="132"/>
        <v>0.99997684735002312</v>
      </c>
      <c r="AW99" s="296">
        <f t="shared" si="130"/>
        <v>0.99997869770197634</v>
      </c>
      <c r="AX99" s="296">
        <f t="shared" si="130"/>
        <v>0.99997987589851234</v>
      </c>
      <c r="AY99" s="296">
        <f t="shared" si="130"/>
        <v>0.99998063024985206</v>
      </c>
      <c r="AZ99" s="296">
        <f t="shared" si="130"/>
        <v>0.9999811221485968</v>
      </c>
      <c r="BA99" s="296">
        <f t="shared" si="128"/>
        <v>0.99998145414922379</v>
      </c>
      <c r="BB99" s="296">
        <f t="shared" si="129"/>
        <v>0.99998168911644914</v>
      </c>
      <c r="BC99" s="296">
        <f t="shared" si="129"/>
        <v>0.99998186328414118</v>
      </c>
      <c r="BD99" s="296">
        <f t="shared" si="129"/>
        <v>0.99998199513725261</v>
      </c>
      <c r="BE99" s="296">
        <f t="shared" si="129"/>
        <v>0.99998209152119155</v>
      </c>
      <c r="BF99" s="296">
        <f t="shared" si="129"/>
        <v>0.99998216257127859</v>
      </c>
      <c r="BG99" s="296">
        <f t="shared" si="129"/>
        <v>0.99998223339767556</v>
      </c>
      <c r="BH99" s="296">
        <f t="shared" si="129"/>
        <v>0.99998232760976735</v>
      </c>
      <c r="BI99" s="296">
        <f t="shared" si="129"/>
        <v>0.99998246598529805</v>
      </c>
      <c r="BJ99" s="296">
        <f t="shared" si="129"/>
        <v>0.99998266674241509</v>
      </c>
      <c r="BK99" s="296">
        <f t="shared" si="129"/>
        <v>0.99998294541751187</v>
      </c>
      <c r="BL99" s="296">
        <f t="shared" si="129"/>
        <v>0.99998331447609801</v>
      </c>
      <c r="BM99" s="296">
        <f t="shared" si="129"/>
        <v>0.99998378277694677</v>
      </c>
      <c r="BN99" s="297">
        <f t="shared" si="129"/>
        <v>0.99998435500947358</v>
      </c>
      <c r="BO99" s="220"/>
      <c r="BP99" s="183"/>
      <c r="BQ99" s="183"/>
      <c r="BR99" s="183"/>
      <c r="BS99" s="183"/>
      <c r="BT99" s="183"/>
      <c r="BU99" s="183"/>
      <c r="BV99" s="183"/>
      <c r="BW99" s="183"/>
      <c r="BX99" s="183"/>
      <c r="BY99" s="183"/>
      <c r="BZ99" s="183"/>
      <c r="CA99" s="183"/>
      <c r="CB99" s="183"/>
      <c r="CC99" s="183"/>
      <c r="CD99" s="183"/>
      <c r="CE99" s="183"/>
      <c r="CF99" s="183"/>
    </row>
    <row r="100" spans="2:84" ht="42" customHeight="1">
      <c r="B100" s="420"/>
      <c r="C100" s="419"/>
      <c r="D100" s="440">
        <v>0.35</v>
      </c>
      <c r="E100" s="459"/>
      <c r="F100" s="296">
        <f t="shared" si="134"/>
        <v>0.9761574683313371</v>
      </c>
      <c r="G100" s="296">
        <f t="shared" si="134"/>
        <v>0.96552685178387565</v>
      </c>
      <c r="H100" s="296">
        <f t="shared" si="134"/>
        <v>0.95068121027280839</v>
      </c>
      <c r="I100" s="296">
        <f t="shared" si="134"/>
        <v>0.93048861341575695</v>
      </c>
      <c r="J100" s="296">
        <f t="shared" si="134"/>
        <v>0.90407949659248088</v>
      </c>
      <c r="K100" s="296">
        <f t="shared" si="134"/>
        <v>0.8715242807459731</v>
      </c>
      <c r="L100" s="296">
        <f t="shared" si="134"/>
        <v>0.83484951762470949</v>
      </c>
      <c r="M100" s="296">
        <f t="shared" si="134"/>
        <v>0.79882170980729716</v>
      </c>
      <c r="N100" s="296">
        <f t="shared" si="134"/>
        <v>0.77000061530082353</v>
      </c>
      <c r="O100" s="296">
        <f t="shared" si="134"/>
        <v>0.75306581618947066</v>
      </c>
      <c r="P100" s="296">
        <f t="shared" si="134"/>
        <v>0.74719699806417617</v>
      </c>
      <c r="Q100" s="296">
        <f t="shared" si="134"/>
        <v>0.74673702827830435</v>
      </c>
      <c r="R100" s="296">
        <f t="shared" si="134"/>
        <v>0.74929424727337413</v>
      </c>
      <c r="S100" s="296">
        <f t="shared" si="134"/>
        <v>0.7607376252950272</v>
      </c>
      <c r="T100" s="296">
        <f t="shared" si="134"/>
        <v>0.78445554954560648</v>
      </c>
      <c r="U100" s="296">
        <f t="shared" si="134"/>
        <v>0.81801940141520935</v>
      </c>
      <c r="V100" s="296">
        <f t="shared" si="131"/>
        <v>0.85515285550604725</v>
      </c>
      <c r="W100" s="296">
        <f t="shared" si="131"/>
        <v>0.88998762136025544</v>
      </c>
      <c r="X100" s="296">
        <f t="shared" si="131"/>
        <v>0.91928920098472844</v>
      </c>
      <c r="Y100" s="296">
        <f t="shared" si="131"/>
        <v>0.94223415970032265</v>
      </c>
      <c r="Z100" s="296">
        <f t="shared" si="131"/>
        <v>0.95937311749112464</v>
      </c>
      <c r="AA100" s="296">
        <f t="shared" si="131"/>
        <v>0.97177803423666886</v>
      </c>
      <c r="AB100" s="296">
        <f t="shared" si="131"/>
        <v>0.98056673885892476</v>
      </c>
      <c r="AC100" s="296">
        <f t="shared" si="131"/>
        <v>0.98670246932308492</v>
      </c>
      <c r="AD100" s="296">
        <f t="shared" si="131"/>
        <v>0.9909421810571265</v>
      </c>
      <c r="AE100" s="296">
        <f t="shared" si="131"/>
        <v>0.99385038389950098</v>
      </c>
      <c r="AF100" s="296">
        <f t="shared" si="131"/>
        <v>0.99583468081952065</v>
      </c>
      <c r="AG100" s="296">
        <f t="shared" si="132"/>
        <v>0.99718326582033412</v>
      </c>
      <c r="AH100" s="296">
        <f t="shared" si="132"/>
        <v>0.99809704630351892</v>
      </c>
      <c r="AI100" s="296">
        <f t="shared" si="132"/>
        <v>0.99871471896825703</v>
      </c>
      <c r="AJ100" s="296">
        <f t="shared" si="132"/>
        <v>0.99913137597049484</v>
      </c>
      <c r="AK100" s="296">
        <f t="shared" si="132"/>
        <v>0.99941189278084241</v>
      </c>
      <c r="AL100" s="296">
        <f t="shared" si="132"/>
        <v>0.9996003724635375</v>
      </c>
      <c r="AM100" s="296">
        <f t="shared" si="132"/>
        <v>0.99972671988584771</v>
      </c>
      <c r="AN100" s="296">
        <f t="shared" si="132"/>
        <v>0.99981117582561996</v>
      </c>
      <c r="AO100" s="296">
        <f t="shared" si="132"/>
        <v>0.9998674233083894</v>
      </c>
      <c r="AP100" s="296">
        <f t="shared" si="132"/>
        <v>0.99990470531196196</v>
      </c>
      <c r="AQ100" s="296">
        <f t="shared" si="132"/>
        <v>0.99992926307942021</v>
      </c>
      <c r="AR100" s="296">
        <f t="shared" si="132"/>
        <v>0.99994531016482158</v>
      </c>
      <c r="AS100" s="296">
        <f t="shared" si="132"/>
        <v>0.99995569060268308</v>
      </c>
      <c r="AT100" s="296">
        <f t="shared" si="132"/>
        <v>0.99996232293693332</v>
      </c>
      <c r="AU100" s="296">
        <f t="shared" si="132"/>
        <v>0.99996649953032946</v>
      </c>
      <c r="AV100" s="296">
        <f t="shared" si="132"/>
        <v>0.99996908833472131</v>
      </c>
      <c r="AW100" s="296">
        <f t="shared" si="130"/>
        <v>0.99997066906482623</v>
      </c>
      <c r="AX100" s="296">
        <f t="shared" si="130"/>
        <v>0.99997162531735939</v>
      </c>
      <c r="AY100" s="296">
        <f t="shared" si="130"/>
        <v>0.999972207105157</v>
      </c>
      <c r="AZ100" s="296">
        <f t="shared" si="130"/>
        <v>0.99997257348864699</v>
      </c>
      <c r="BA100" s="296">
        <f t="shared" si="128"/>
        <v>0.99997282176416624</v>
      </c>
      <c r="BB100" s="296">
        <f t="shared" si="129"/>
        <v>0.99997300751251961</v>
      </c>
      <c r="BC100" s="296">
        <f t="shared" si="129"/>
        <v>0.99997315837773437</v>
      </c>
      <c r="BD100" s="296">
        <f t="shared" si="129"/>
        <v>0.99997328349770365</v>
      </c>
      <c r="BE100" s="296">
        <f t="shared" si="129"/>
        <v>0.99997338006357905</v>
      </c>
      <c r="BF100" s="296">
        <f t="shared" si="129"/>
        <v>0.99997345503595925</v>
      </c>
      <c r="BG100" s="296">
        <f t="shared" si="129"/>
        <v>0.99997354236592451</v>
      </c>
      <c r="BH100" s="296">
        <f t="shared" si="129"/>
        <v>0.99997367562211736</v>
      </c>
      <c r="BI100" s="296">
        <f t="shared" si="129"/>
        <v>0.99997388515231544</v>
      </c>
      <c r="BJ100" s="296">
        <f t="shared" ref="BJ100:BN100" si="135">($E$74-$C$76)*2*(1/(1+EXP(-4/$E$76*(POWER(POWER((ABS(BJ$75-($D$74))),3)+POWER(ABS($D100-($D$75)),3),1/3))))-0.5+$C$76)*($E$74-$C$76)*2*(1/(1+EXP(-4/$E$76*(POWER(POWER((ABS(BJ$75-($C$74))),3)+POWER(ABS($D100-($C$75)),3),1/3))))-0.5+$C$76)</f>
        <v>0.99997419801006227</v>
      </c>
      <c r="BK100" s="296">
        <f t="shared" si="135"/>
        <v>0.99997463738616066</v>
      </c>
      <c r="BL100" s="296">
        <f t="shared" si="135"/>
        <v>0.99997522171151088</v>
      </c>
      <c r="BM100" s="296">
        <f t="shared" si="135"/>
        <v>0.99997596360653696</v>
      </c>
      <c r="BN100" s="297">
        <f t="shared" si="135"/>
        <v>0.99997686886510839</v>
      </c>
      <c r="BO100" s="220"/>
      <c r="BP100" s="183"/>
      <c r="BQ100" s="183"/>
      <c r="BR100" s="183"/>
      <c r="BS100" s="183"/>
      <c r="BT100" s="183"/>
      <c r="BU100" s="183"/>
      <c r="BV100" s="183"/>
      <c r="BW100" s="183"/>
      <c r="BX100" s="183"/>
      <c r="BY100" s="183"/>
      <c r="BZ100" s="183"/>
      <c r="CA100" s="183"/>
      <c r="CB100" s="183"/>
      <c r="CC100" s="183"/>
      <c r="CD100" s="183"/>
      <c r="CE100" s="183"/>
      <c r="CF100" s="183"/>
    </row>
    <row r="101" spans="2:84" ht="42" customHeight="1">
      <c r="B101" s="420"/>
      <c r="C101" s="419"/>
      <c r="D101" s="438">
        <v>0.3</v>
      </c>
      <c r="E101" s="459"/>
      <c r="F101" s="296">
        <f t="shared" si="134"/>
        <v>0.97463742478116944</v>
      </c>
      <c r="G101" s="296">
        <f t="shared" si="134"/>
        <v>0.96289109886249546</v>
      </c>
      <c r="H101" s="296">
        <f t="shared" si="134"/>
        <v>0.94609598998989275</v>
      </c>
      <c r="I101" s="296">
        <f t="shared" si="134"/>
        <v>0.92251514467685736</v>
      </c>
      <c r="J101" s="296">
        <f t="shared" si="134"/>
        <v>0.89030974968912646</v>
      </c>
      <c r="K101" s="296">
        <f t="shared" si="134"/>
        <v>0.84817770438733819</v>
      </c>
      <c r="L101" s="296">
        <f t="shared" si="134"/>
        <v>0.79673183691366278</v>
      </c>
      <c r="M101" s="296">
        <f t="shared" si="134"/>
        <v>0.74067866894841561</v>
      </c>
      <c r="N101" s="296">
        <f t="shared" si="134"/>
        <v>0.69026637020028681</v>
      </c>
      <c r="O101" s="296">
        <f t="shared" si="134"/>
        <v>0.6574129227572032</v>
      </c>
      <c r="P101" s="296">
        <f t="shared" si="134"/>
        <v>0.64531345129376561</v>
      </c>
      <c r="Q101" s="296">
        <f t="shared" si="134"/>
        <v>0.64434758709519258</v>
      </c>
      <c r="R101" s="296">
        <f t="shared" si="134"/>
        <v>0.64968434264426733</v>
      </c>
      <c r="S101" s="296">
        <f t="shared" si="134"/>
        <v>0.6726487860586815</v>
      </c>
      <c r="T101" s="296">
        <f t="shared" si="134"/>
        <v>0.71629761579238949</v>
      </c>
      <c r="U101" s="296">
        <f t="shared" si="134"/>
        <v>0.77134678425164493</v>
      </c>
      <c r="V101" s="296">
        <f t="shared" si="131"/>
        <v>0.82580013003677466</v>
      </c>
      <c r="W101" s="296">
        <f t="shared" si="131"/>
        <v>0.8724288518789598</v>
      </c>
      <c r="X101" s="296">
        <f t="shared" si="131"/>
        <v>0.90905496759342463</v>
      </c>
      <c r="Y101" s="296">
        <f t="shared" si="131"/>
        <v>0.93633642627901736</v>
      </c>
      <c r="Z101" s="296">
        <f t="shared" si="131"/>
        <v>0.95598418387316841</v>
      </c>
      <c r="AA101" s="296">
        <f t="shared" si="131"/>
        <v>0.96982698927642952</v>
      </c>
      <c r="AB101" s="296">
        <f t="shared" si="131"/>
        <v>0.97943839381648024</v>
      </c>
      <c r="AC101" s="296">
        <f t="shared" si="131"/>
        <v>0.98604601851644158</v>
      </c>
      <c r="AD101" s="296">
        <f t="shared" si="131"/>
        <v>0.99055768066402128</v>
      </c>
      <c r="AE101" s="296">
        <f t="shared" si="131"/>
        <v>0.99362349554232698</v>
      </c>
      <c r="AF101" s="296">
        <f t="shared" si="131"/>
        <v>0.99569966361893913</v>
      </c>
      <c r="AG101" s="296">
        <f t="shared" si="132"/>
        <v>0.9971020709875027</v>
      </c>
      <c r="AH101" s="296">
        <f t="shared" si="132"/>
        <v>0.99804749200495102</v>
      </c>
      <c r="AI101" s="296">
        <f t="shared" si="132"/>
        <v>0.99868377313863588</v>
      </c>
      <c r="AJ101" s="296">
        <f t="shared" si="132"/>
        <v>0.99911131896049532</v>
      </c>
      <c r="AK101" s="296">
        <f t="shared" si="132"/>
        <v>0.99939811153427283</v>
      </c>
      <c r="AL101" s="296">
        <f t="shared" si="132"/>
        <v>0.99959008477258027</v>
      </c>
      <c r="AM101" s="296">
        <f t="shared" si="132"/>
        <v>0.99971823242668167</v>
      </c>
      <c r="AN101" s="296">
        <f t="shared" si="132"/>
        <v>0.99980345053269781</v>
      </c>
      <c r="AO101" s="296">
        <f t="shared" si="132"/>
        <v>0.99985982283553843</v>
      </c>
      <c r="AP101" s="296">
        <f t="shared" si="132"/>
        <v>0.99989684286172298</v>
      </c>
      <c r="AQ101" s="296">
        <f t="shared" si="132"/>
        <v>0.99992091306065067</v>
      </c>
      <c r="AR101" s="296">
        <f t="shared" si="132"/>
        <v>0.99993635414790083</v>
      </c>
      <c r="AS101" s="296">
        <f t="shared" si="132"/>
        <v>0.99994608357248582</v>
      </c>
      <c r="AT101" s="296">
        <f t="shared" si="132"/>
        <v>0.9999520710849692</v>
      </c>
      <c r="AU101" s="296">
        <f t="shared" si="132"/>
        <v>0.99995564456967589</v>
      </c>
      <c r="AV101" s="296">
        <f t="shared" si="132"/>
        <v>0.99995769557373027</v>
      </c>
      <c r="AW101" s="296">
        <f t="shared" si="130"/>
        <v>0.99995881781368323</v>
      </c>
      <c r="AX101" s="296">
        <f t="shared" si="130"/>
        <v>0.99995940096377556</v>
      </c>
      <c r="AY101" s="296">
        <f t="shared" si="130"/>
        <v>0.9999596945912449</v>
      </c>
      <c r="AZ101" s="296">
        <f t="shared" si="130"/>
        <v>0.99995985208870541</v>
      </c>
      <c r="BA101" s="296">
        <f t="shared" si="128"/>
        <v>0.99995996109839713</v>
      </c>
      <c r="BB101" s="296">
        <f t="shared" ref="BB101:BN110" si="136">($E$74-$C$76)*2*(1/(1+EXP(-4/$E$76*(POWER(POWER((ABS(BB$75-($D$74))),3)+POWER(ABS($D101-($D$75)),3),1/3))))-0.5+$C$76)*($E$74-$C$76)*2*(1/(1+EXP(-4/$E$76*(POWER(POWER((ABS(BB$75-($C$74))),3)+POWER(ABS($D101-($C$75)),3),1/3))))-0.5+$C$76)</f>
        <v>0.99996006470113485</v>
      </c>
      <c r="BC101" s="296">
        <f t="shared" si="136"/>
        <v>0.99996017618759547</v>
      </c>
      <c r="BD101" s="296">
        <f t="shared" si="136"/>
        <v>0.99996028928534619</v>
      </c>
      <c r="BE101" s="296">
        <f t="shared" si="136"/>
        <v>0.99996038539545318</v>
      </c>
      <c r="BF101" s="296">
        <f t="shared" si="136"/>
        <v>0.99996046620872425</v>
      </c>
      <c r="BG101" s="296">
        <f t="shared" si="136"/>
        <v>0.99996057981443964</v>
      </c>
      <c r="BH101" s="296">
        <f t="shared" si="136"/>
        <v>0.99996077573936659</v>
      </c>
      <c r="BI101" s="296">
        <f t="shared" si="136"/>
        <v>0.99996109963639901</v>
      </c>
      <c r="BJ101" s="296">
        <f t="shared" si="136"/>
        <v>0.99996159260090989</v>
      </c>
      <c r="BK101" s="296">
        <f t="shared" si="136"/>
        <v>0.99996228982459423</v>
      </c>
      <c r="BL101" s="296">
        <f t="shared" si="136"/>
        <v>0.99996321882566008</v>
      </c>
      <c r="BM101" s="296">
        <f t="shared" si="136"/>
        <v>0.99996439753217581</v>
      </c>
      <c r="BN101" s="297">
        <f t="shared" si="136"/>
        <v>0.9999658325305546</v>
      </c>
      <c r="BO101" s="220"/>
      <c r="BP101" s="183"/>
      <c r="BQ101" s="183"/>
      <c r="BR101" s="183"/>
      <c r="BS101" s="183"/>
      <c r="BT101" s="183"/>
      <c r="BU101" s="183"/>
      <c r="BV101" s="183"/>
      <c r="BW101" s="183"/>
      <c r="BX101" s="183"/>
      <c r="BY101" s="183"/>
      <c r="BZ101" s="183"/>
      <c r="CA101" s="183"/>
      <c r="CB101" s="183"/>
      <c r="CC101" s="183"/>
      <c r="CD101" s="183"/>
      <c r="CE101" s="183"/>
      <c r="CF101" s="183"/>
    </row>
    <row r="102" spans="2:84" ht="42" customHeight="1">
      <c r="B102" s="420"/>
      <c r="C102" s="419"/>
      <c r="D102" s="440">
        <v>0.25</v>
      </c>
      <c r="E102" s="459"/>
      <c r="F102" s="296">
        <f t="shared" si="134"/>
        <v>0.97366870174373732</v>
      </c>
      <c r="G102" s="296">
        <f t="shared" si="134"/>
        <v>0.96118334022412955</v>
      </c>
      <c r="H102" s="296">
        <f t="shared" si="134"/>
        <v>0.94305818301823841</v>
      </c>
      <c r="I102" s="296">
        <f t="shared" si="134"/>
        <v>0.91706793597981839</v>
      </c>
      <c r="J102" s="296">
        <f t="shared" si="134"/>
        <v>0.88048810959778923</v>
      </c>
      <c r="K102" s="296">
        <f t="shared" si="134"/>
        <v>0.83046768715802732</v>
      </c>
      <c r="L102" s="296">
        <f t="shared" si="134"/>
        <v>0.76516338093769198</v>
      </c>
      <c r="M102" s="296">
        <f t="shared" si="134"/>
        <v>0.6863903749291872</v>
      </c>
      <c r="N102" s="296">
        <f t="shared" si="134"/>
        <v>0.60440414731963976</v>
      </c>
      <c r="O102" s="296">
        <f t="shared" si="134"/>
        <v>0.54098062309546335</v>
      </c>
      <c r="P102" s="296">
        <f t="shared" si="134"/>
        <v>0.5143806980914698</v>
      </c>
      <c r="Q102" s="296">
        <f t="shared" si="134"/>
        <v>0.512157075311793</v>
      </c>
      <c r="R102" s="296">
        <f t="shared" si="134"/>
        <v>0.52424783758719118</v>
      </c>
      <c r="S102" s="296">
        <f t="shared" si="134"/>
        <v>0.57173736592295155</v>
      </c>
      <c r="T102" s="296">
        <f t="shared" si="134"/>
        <v>0.6484734941189545</v>
      </c>
      <c r="U102" s="296">
        <f t="shared" si="134"/>
        <v>0.73069244950806855</v>
      </c>
      <c r="V102" s="296">
        <f t="shared" si="131"/>
        <v>0.80271440596352983</v>
      </c>
      <c r="W102" s="296">
        <f t="shared" si="131"/>
        <v>0.85958438050684149</v>
      </c>
      <c r="X102" s="296">
        <f t="shared" si="131"/>
        <v>0.90193808775126794</v>
      </c>
      <c r="Y102" s="296">
        <f t="shared" si="131"/>
        <v>0.93237906899771295</v>
      </c>
      <c r="Z102" s="296">
        <f t="shared" si="131"/>
        <v>0.95376786727631491</v>
      </c>
      <c r="AA102" s="296">
        <f t="shared" si="131"/>
        <v>0.9685748193802205</v>
      </c>
      <c r="AB102" s="296">
        <f t="shared" si="131"/>
        <v>0.97872429798629768</v>
      </c>
      <c r="AC102" s="296">
        <f t="shared" si="131"/>
        <v>0.98563488795858334</v>
      </c>
      <c r="AD102" s="296">
        <f t="shared" si="131"/>
        <v>0.99031867913431615</v>
      </c>
      <c r="AE102" s="296">
        <f t="shared" si="131"/>
        <v>0.99348311751377016</v>
      </c>
      <c r="AF102" s="296">
        <f t="shared" si="131"/>
        <v>0.99561620011344854</v>
      </c>
      <c r="AG102" s="296">
        <f t="shared" si="132"/>
        <v>0.99705161388200725</v>
      </c>
      <c r="AH102" s="296">
        <f t="shared" si="132"/>
        <v>0.99801619297653132</v>
      </c>
      <c r="AI102" s="296">
        <f t="shared" si="132"/>
        <v>0.99866352121708313</v>
      </c>
      <c r="AJ102" s="296">
        <f t="shared" si="132"/>
        <v>0.9990973045455861</v>
      </c>
      <c r="AK102" s="296">
        <f t="shared" si="132"/>
        <v>0.99938744197257612</v>
      </c>
      <c r="AL102" s="296">
        <f t="shared" si="132"/>
        <v>0.99958099206333195</v>
      </c>
      <c r="AM102" s="296">
        <f t="shared" si="132"/>
        <v>0.99970961757636989</v>
      </c>
      <c r="AN102" s="296">
        <f t="shared" si="132"/>
        <v>0.99979462089239202</v>
      </c>
      <c r="AO102" s="296">
        <f t="shared" si="132"/>
        <v>0.99985034064968359</v>
      </c>
      <c r="AP102" s="296">
        <f t="shared" si="132"/>
        <v>0.99988643787819176</v>
      </c>
      <c r="AQ102" s="296">
        <f t="shared" si="132"/>
        <v>0.99990943166500645</v>
      </c>
      <c r="AR102" s="296">
        <f t="shared" si="132"/>
        <v>0.99992372879093039</v>
      </c>
      <c r="AS102" s="296">
        <f t="shared" si="132"/>
        <v>0.99993231293675156</v>
      </c>
      <c r="AT102" s="296">
        <f t="shared" si="132"/>
        <v>0.99993720549723497</v>
      </c>
      <c r="AU102" s="296">
        <f t="shared" si="132"/>
        <v>0.99993977370252474</v>
      </c>
      <c r="AV102" s="296">
        <f t="shared" si="132"/>
        <v>0.9999409370754776</v>
      </c>
      <c r="AW102" s="296">
        <f t="shared" si="130"/>
        <v>0.99994130647616852</v>
      </c>
      <c r="AX102" s="296">
        <f t="shared" si="130"/>
        <v>0.99994127856657922</v>
      </c>
      <c r="AY102" s="296">
        <f t="shared" si="130"/>
        <v>0.99994110077431064</v>
      </c>
      <c r="AZ102" s="296">
        <f t="shared" si="130"/>
        <v>0.9999409166055061</v>
      </c>
      <c r="BA102" s="296">
        <f t="shared" si="128"/>
        <v>0.99994079767718647</v>
      </c>
      <c r="BB102" s="296">
        <f t="shared" si="136"/>
        <v>0.99994076656584918</v>
      </c>
      <c r="BC102" s="296">
        <f t="shared" si="136"/>
        <v>0.99994081311638716</v>
      </c>
      <c r="BD102" s="296">
        <f t="shared" si="136"/>
        <v>0.99994090594592722</v>
      </c>
      <c r="BE102" s="296">
        <f t="shared" si="136"/>
        <v>0.99994100078176718</v>
      </c>
      <c r="BF102" s="296">
        <f t="shared" si="136"/>
        <v>0.99994109068900872</v>
      </c>
      <c r="BG102" s="296">
        <f t="shared" si="136"/>
        <v>0.99994124652141958</v>
      </c>
      <c r="BH102" s="296">
        <f t="shared" si="136"/>
        <v>0.99994154350428333</v>
      </c>
      <c r="BI102" s="296">
        <f t="shared" si="136"/>
        <v>0.99994205186125384</v>
      </c>
      <c r="BJ102" s="296">
        <f t="shared" si="136"/>
        <v>0.99994283505644199</v>
      </c>
      <c r="BK102" s="296">
        <f t="shared" si="136"/>
        <v>0.99994394709304812</v>
      </c>
      <c r="BL102" s="296">
        <f t="shared" si="136"/>
        <v>0.99994542924359053</v>
      </c>
      <c r="BM102" s="296">
        <f t="shared" si="136"/>
        <v>0.9999473066784581</v>
      </c>
      <c r="BN102" s="297">
        <f t="shared" si="136"/>
        <v>0.99994958553285462</v>
      </c>
      <c r="BO102" s="220"/>
      <c r="BP102" s="183"/>
      <c r="BQ102" s="183"/>
      <c r="BR102" s="183"/>
      <c r="BS102" s="183"/>
      <c r="BT102" s="183"/>
      <c r="BU102" s="183"/>
      <c r="BV102" s="183"/>
      <c r="BW102" s="183"/>
      <c r="BX102" s="183"/>
      <c r="BY102" s="183"/>
      <c r="BZ102" s="183"/>
      <c r="CA102" s="183"/>
      <c r="CB102" s="183"/>
      <c r="CC102" s="183"/>
      <c r="CD102" s="183"/>
      <c r="CE102" s="183"/>
      <c r="CF102" s="183"/>
    </row>
    <row r="103" spans="2:84" ht="42" customHeight="1">
      <c r="B103" s="420"/>
      <c r="C103" s="419"/>
      <c r="D103" s="438">
        <v>0.2</v>
      </c>
      <c r="E103" s="459"/>
      <c r="F103" s="296">
        <f t="shared" si="134"/>
        <v>0.97317113185696991</v>
      </c>
      <c r="G103" s="296">
        <f t="shared" si="134"/>
        <v>0.96029760302756129</v>
      </c>
      <c r="H103" s="296">
        <f t="shared" si="134"/>
        <v>0.94146140912046572</v>
      </c>
      <c r="I103" s="296">
        <f t="shared" si="134"/>
        <v>0.91414996611131483</v>
      </c>
      <c r="J103" s="296">
        <f t="shared" si="134"/>
        <v>0.87507849792158587</v>
      </c>
      <c r="K103" s="296">
        <f t="shared" si="134"/>
        <v>0.82028924381020463</v>
      </c>
      <c r="L103" s="296">
        <f t="shared" si="134"/>
        <v>0.74574340730416222</v>
      </c>
      <c r="M103" s="296">
        <f t="shared" si="134"/>
        <v>0.6490381008243199</v>
      </c>
      <c r="N103" s="296">
        <f t="shared" si="134"/>
        <v>0.53377574632598557</v>
      </c>
      <c r="O103" s="296">
        <f t="shared" si="134"/>
        <v>0.4204192314656966</v>
      </c>
      <c r="P103" s="296">
        <f t="shared" si="134"/>
        <v>0.35661294931148052</v>
      </c>
      <c r="Q103" s="296">
        <f t="shared" si="134"/>
        <v>0.35038732812183537</v>
      </c>
      <c r="R103" s="296">
        <f t="shared" si="134"/>
        <v>0.38227818299085875</v>
      </c>
      <c r="S103" s="296">
        <f t="shared" si="134"/>
        <v>0.47972415173648325</v>
      </c>
      <c r="T103" s="296">
        <f t="shared" si="134"/>
        <v>0.59832731312924425</v>
      </c>
      <c r="U103" s="296">
        <f t="shared" si="134"/>
        <v>0.70455878148729456</v>
      </c>
      <c r="V103" s="296">
        <f t="shared" si="131"/>
        <v>0.78908547659331618</v>
      </c>
      <c r="W103" s="296">
        <f t="shared" si="131"/>
        <v>0.85238846023843517</v>
      </c>
      <c r="X103" s="296">
        <f t="shared" si="131"/>
        <v>0.89808248353821907</v>
      </c>
      <c r="Y103" s="296">
        <f t="shared" si="131"/>
        <v>0.93028266364920054</v>
      </c>
      <c r="Z103" s="296">
        <f t="shared" si="131"/>
        <v>0.95261186013415056</v>
      </c>
      <c r="AA103" s="296">
        <f t="shared" si="131"/>
        <v>0.96792885695464714</v>
      </c>
      <c r="AB103" s="296">
        <f t="shared" si="131"/>
        <v>0.97835878428399115</v>
      </c>
      <c r="AC103" s="296">
        <f t="shared" si="131"/>
        <v>0.98542553519783738</v>
      </c>
      <c r="AD103" s="296">
        <f t="shared" si="131"/>
        <v>0.9901972564880126</v>
      </c>
      <c r="AE103" s="296">
        <f t="shared" si="131"/>
        <v>0.99341165882146043</v>
      </c>
      <c r="AF103" s="296">
        <f t="shared" si="131"/>
        <v>0.99557329815431117</v>
      </c>
      <c r="AG103" s="296">
        <f t="shared" si="132"/>
        <v>0.99702503380406982</v>
      </c>
      <c r="AH103" s="296">
        <f t="shared" si="132"/>
        <v>0.99799883782163656</v>
      </c>
      <c r="AI103" s="296">
        <f t="shared" si="132"/>
        <v>0.99865120110510042</v>
      </c>
      <c r="AJ103" s="296">
        <f t="shared" si="132"/>
        <v>0.99908748996338903</v>
      </c>
      <c r="AK103" s="296">
        <f t="shared" si="132"/>
        <v>0.9993785613954147</v>
      </c>
      <c r="AL103" s="296">
        <f t="shared" si="132"/>
        <v>0.99957203470764322</v>
      </c>
      <c r="AM103" s="296">
        <f t="shared" si="132"/>
        <v>0.99969990933958774</v>
      </c>
      <c r="AN103" s="296">
        <f t="shared" si="132"/>
        <v>0.99978369953250901</v>
      </c>
      <c r="AO103" s="296">
        <f t="shared" si="132"/>
        <v>0.99983788793668715</v>
      </c>
      <c r="AP103" s="296">
        <f t="shared" si="132"/>
        <v>0.99987224395126717</v>
      </c>
      <c r="AQ103" s="296">
        <f t="shared" si="132"/>
        <v>0.99989337668088352</v>
      </c>
      <c r="AR103" s="296">
        <f t="shared" si="132"/>
        <v>0.99990577269954251</v>
      </c>
      <c r="AS103" s="296">
        <f t="shared" si="132"/>
        <v>0.99991248779564668</v>
      </c>
      <c r="AT103" s="296">
        <f t="shared" si="132"/>
        <v>0.99991560714627725</v>
      </c>
      <c r="AU103" s="296">
        <f t="shared" si="132"/>
        <v>0.99991655135277502</v>
      </c>
      <c r="AV103" s="296">
        <f t="shared" si="132"/>
        <v>0.99991628061971705</v>
      </c>
      <c r="AW103" s="296">
        <f t="shared" si="130"/>
        <v>0.99991543216627965</v>
      </c>
      <c r="AX103" s="296">
        <f t="shared" si="130"/>
        <v>0.9999144141505063</v>
      </c>
      <c r="AY103" s="296">
        <f t="shared" si="130"/>
        <v>0.999913471285241</v>
      </c>
      <c r="AZ103" s="296">
        <f t="shared" si="130"/>
        <v>0.99991273182564722</v>
      </c>
      <c r="BA103" s="296">
        <f t="shared" si="128"/>
        <v>0.99991224196052475</v>
      </c>
      <c r="BB103" s="296">
        <f t="shared" si="136"/>
        <v>0.99991199130427766</v>
      </c>
      <c r="BC103" s="296">
        <f t="shared" si="136"/>
        <v>0.99991193175839765</v>
      </c>
      <c r="BD103" s="296">
        <f t="shared" si="136"/>
        <v>0.99991199118144691</v>
      </c>
      <c r="BE103" s="296">
        <f t="shared" si="136"/>
        <v>0.99991208359795514</v>
      </c>
      <c r="BF103" s="296">
        <f t="shared" si="136"/>
        <v>0.99991218801956705</v>
      </c>
      <c r="BG103" s="296">
        <f t="shared" si="136"/>
        <v>0.99991241214006688</v>
      </c>
      <c r="BH103" s="296">
        <f t="shared" si="136"/>
        <v>0.99991287273801832</v>
      </c>
      <c r="BI103" s="296">
        <f t="shared" si="136"/>
        <v>0.99991367960938626</v>
      </c>
      <c r="BJ103" s="296">
        <f t="shared" si="136"/>
        <v>0.99991493191478831</v>
      </c>
      <c r="BK103" s="296">
        <f t="shared" si="136"/>
        <v>0.99991671310915298</v>
      </c>
      <c r="BL103" s="296">
        <f t="shared" si="136"/>
        <v>0.99991908508877392</v>
      </c>
      <c r="BM103" s="296">
        <f t="shared" si="136"/>
        <v>0.99992208238079194</v>
      </c>
      <c r="BN103" s="297">
        <f t="shared" si="136"/>
        <v>0.99992570733675001</v>
      </c>
      <c r="BO103" s="220"/>
      <c r="BP103" s="183"/>
      <c r="BQ103" s="183"/>
      <c r="BR103" s="183"/>
      <c r="BS103" s="183"/>
      <c r="BT103" s="183"/>
      <c r="BU103" s="183"/>
      <c r="BV103" s="183"/>
      <c r="BW103" s="183"/>
      <c r="BX103" s="183"/>
      <c r="BY103" s="183"/>
      <c r="BZ103" s="183"/>
      <c r="CA103" s="183"/>
      <c r="CB103" s="183"/>
      <c r="CC103" s="183"/>
      <c r="CD103" s="183"/>
      <c r="CE103" s="183"/>
      <c r="CF103" s="183"/>
    </row>
    <row r="104" spans="2:84" ht="42" customHeight="1">
      <c r="B104" s="420"/>
      <c r="C104" s="419"/>
      <c r="D104" s="440">
        <v>0.15</v>
      </c>
      <c r="E104" s="459"/>
      <c r="F104" s="296">
        <f t="shared" si="134"/>
        <v>0.97300112162965446</v>
      </c>
      <c r="G104" s="296">
        <f t="shared" si="134"/>
        <v>0.95999362066711003</v>
      </c>
      <c r="H104" s="296">
        <f t="shared" si="134"/>
        <v>0.94091002023159076</v>
      </c>
      <c r="I104" s="296">
        <f t="shared" si="134"/>
        <v>0.9131333833719395</v>
      </c>
      <c r="J104" s="296">
        <f t="shared" si="134"/>
        <v>0.87316851795144257</v>
      </c>
      <c r="K104" s="296">
        <f t="shared" si="134"/>
        <v>0.81661789645674154</v>
      </c>
      <c r="L104" s="296">
        <f t="shared" si="134"/>
        <v>0.7384749096722103</v>
      </c>
      <c r="M104" s="296">
        <f t="shared" si="134"/>
        <v>0.634036947356032</v>
      </c>
      <c r="N104" s="296">
        <f t="shared" si="134"/>
        <v>0.50086534131684857</v>
      </c>
      <c r="O104" s="296">
        <f t="shared" si="134"/>
        <v>0.34314348070918116</v>
      </c>
      <c r="P104" s="296">
        <f t="shared" si="134"/>
        <v>0.19417506313728936</v>
      </c>
      <c r="Q104" s="296">
        <f t="shared" si="134"/>
        <v>0.16588779440089529</v>
      </c>
      <c r="R104" s="296">
        <f t="shared" si="134"/>
        <v>0.26921742216059363</v>
      </c>
      <c r="S104" s="296">
        <f t="shared" si="134"/>
        <v>0.43152211126044293</v>
      </c>
      <c r="T104" s="296">
        <f t="shared" si="134"/>
        <v>0.57708194315165118</v>
      </c>
      <c r="U104" s="296">
        <f t="shared" si="134"/>
        <v>0.69451890057745369</v>
      </c>
      <c r="V104" s="296">
        <f t="shared" si="131"/>
        <v>0.78409950807185602</v>
      </c>
      <c r="W104" s="296">
        <f t="shared" si="131"/>
        <v>0.84982630371626056</v>
      </c>
      <c r="X104" s="296">
        <f t="shared" si="131"/>
        <v>0.89673193973015441</v>
      </c>
      <c r="Y104" s="296">
        <f t="shared" si="131"/>
        <v>0.92955599681073997</v>
      </c>
      <c r="Z104" s="296">
        <f t="shared" si="131"/>
        <v>0.95221392131850058</v>
      </c>
      <c r="AA104" s="296">
        <f t="shared" si="131"/>
        <v>0.96770745706540162</v>
      </c>
      <c r="AB104" s="296">
        <f t="shared" si="131"/>
        <v>0.97823373432726179</v>
      </c>
      <c r="AC104" s="296">
        <f t="shared" si="131"/>
        <v>0.98535377958885217</v>
      </c>
      <c r="AD104" s="296">
        <f t="shared" si="131"/>
        <v>0.99015527366155542</v>
      </c>
      <c r="AE104" s="296">
        <f t="shared" si="131"/>
        <v>0.99338637918756811</v>
      </c>
      <c r="AF104" s="296">
        <f t="shared" si="131"/>
        <v>0.99555732654798179</v>
      </c>
      <c r="AG104" s="296">
        <f t="shared" si="132"/>
        <v>0.99701409282472053</v>
      </c>
      <c r="AH104" s="296">
        <f t="shared" si="132"/>
        <v>0.99799037861400941</v>
      </c>
      <c r="AI104" s="296">
        <f t="shared" si="132"/>
        <v>0.99864363878373008</v>
      </c>
      <c r="AJ104" s="296">
        <f t="shared" si="132"/>
        <v>0.99907977927470137</v>
      </c>
      <c r="AK104" s="296">
        <f t="shared" si="132"/>
        <v>0.99936996130773914</v>
      </c>
      <c r="AL104" s="296">
        <f t="shared" si="132"/>
        <v>0.99956198019338838</v>
      </c>
      <c r="AM104" s="296">
        <f t="shared" si="132"/>
        <v>0.99968794535399641</v>
      </c>
      <c r="AN104" s="296">
        <f t="shared" si="132"/>
        <v>0.99976945166073572</v>
      </c>
      <c r="AO104" s="296">
        <f t="shared" si="132"/>
        <v>0.99982105445385461</v>
      </c>
      <c r="AP104" s="296">
        <f t="shared" si="132"/>
        <v>0.99985259944166482</v>
      </c>
      <c r="AQ104" s="296">
        <f t="shared" si="132"/>
        <v>0.99987078029033638</v>
      </c>
      <c r="AR104" s="296">
        <f t="shared" si="132"/>
        <v>0.99988017591155509</v>
      </c>
      <c r="AS104" s="296">
        <f t="shared" si="132"/>
        <v>0.99988393807696996</v>
      </c>
      <c r="AT104" s="296">
        <f t="shared" si="132"/>
        <v>0.99988424524234909</v>
      </c>
      <c r="AU104" s="296">
        <f t="shared" si="132"/>
        <v>0.99988260148215524</v>
      </c>
      <c r="AV104" s="296">
        <f t="shared" si="132"/>
        <v>0.99988003419293248</v>
      </c>
      <c r="AW104" s="296">
        <f t="shared" si="130"/>
        <v>0.99987722674274049</v>
      </c>
      <c r="AX104" s="296">
        <f t="shared" si="130"/>
        <v>0.99987460998379729</v>
      </c>
      <c r="AY104" s="296">
        <f t="shared" si="130"/>
        <v>0.99987242792943798</v>
      </c>
      <c r="AZ104" s="296">
        <f t="shared" si="130"/>
        <v>0.99987078693941511</v>
      </c>
      <c r="BA104" s="296">
        <f t="shared" si="128"/>
        <v>0.99986969379898227</v>
      </c>
      <c r="BB104" s="296">
        <f t="shared" si="136"/>
        <v>0.99986908561491505</v>
      </c>
      <c r="BC104" s="296">
        <f t="shared" si="136"/>
        <v>0.99986885306249651</v>
      </c>
      <c r="BD104" s="296">
        <f t="shared" si="136"/>
        <v>0.99986885783737489</v>
      </c>
      <c r="BE104" s="296">
        <f t="shared" si="136"/>
        <v>0.99986894611852084</v>
      </c>
      <c r="BF104" s="296">
        <f t="shared" si="136"/>
        <v>0.99986907402034941</v>
      </c>
      <c r="BG104" s="296">
        <f t="shared" si="136"/>
        <v>0.99986940911208078</v>
      </c>
      <c r="BH104" s="296">
        <f t="shared" si="136"/>
        <v>0.99987013561319804</v>
      </c>
      <c r="BI104" s="296">
        <f t="shared" si="136"/>
        <v>0.99987142724107114</v>
      </c>
      <c r="BJ104" s="296">
        <f t="shared" si="136"/>
        <v>0.99987344019972724</v>
      </c>
      <c r="BK104" s="296">
        <f t="shared" si="136"/>
        <v>0.99987630395001748</v>
      </c>
      <c r="BL104" s="296">
        <f t="shared" si="136"/>
        <v>0.99988011089771889</v>
      </c>
      <c r="BM104" s="296">
        <f t="shared" si="136"/>
        <v>0.99988490650612338</v>
      </c>
      <c r="BN104" s="297">
        <f t="shared" si="136"/>
        <v>0.99989068157665939</v>
      </c>
      <c r="BO104" s="220"/>
      <c r="BP104" s="183"/>
      <c r="BQ104" s="183"/>
      <c r="BR104" s="183"/>
      <c r="BS104" s="183"/>
      <c r="BT104" s="183"/>
      <c r="BU104" s="183"/>
      <c r="BV104" s="183"/>
      <c r="BW104" s="183"/>
      <c r="BX104" s="183"/>
      <c r="BY104" s="183"/>
      <c r="BZ104" s="183"/>
      <c r="CA104" s="183"/>
      <c r="CB104" s="183"/>
      <c r="CC104" s="183"/>
      <c r="CD104" s="183"/>
      <c r="CE104" s="183"/>
      <c r="CF104" s="183"/>
    </row>
    <row r="105" spans="2:84" ht="42" customHeight="1">
      <c r="B105" s="420"/>
      <c r="C105" s="419"/>
      <c r="D105" s="438">
        <v>0.1</v>
      </c>
      <c r="E105" s="459"/>
      <c r="F105" s="296">
        <f t="shared" si="134"/>
        <v>0.9729837965881003</v>
      </c>
      <c r="G105" s="296">
        <f t="shared" si="134"/>
        <v>0.95996260460255922</v>
      </c>
      <c r="H105" s="296">
        <f t="shared" si="134"/>
        <v>0.94085366305978424</v>
      </c>
      <c r="I105" s="296">
        <f t="shared" si="134"/>
        <v>0.91302921718224506</v>
      </c>
      <c r="J105" s="296">
        <f t="shared" si="134"/>
        <v>0.87297205475338668</v>
      </c>
      <c r="K105" s="296">
        <f t="shared" si="134"/>
        <v>0.81623787767476241</v>
      </c>
      <c r="L105" s="296">
        <f t="shared" si="134"/>
        <v>0.73771399758110656</v>
      </c>
      <c r="M105" s="296">
        <f t="shared" si="134"/>
        <v>0.63242930462437708</v>
      </c>
      <c r="N105" s="296">
        <f t="shared" si="134"/>
        <v>0.49712178624799719</v>
      </c>
      <c r="O105" s="296">
        <f t="shared" si="134"/>
        <v>0.33241840481141621</v>
      </c>
      <c r="P105" s="296">
        <f t="shared" si="134"/>
        <v>0.14504502513491355</v>
      </c>
      <c r="Q105" s="296">
        <f t="shared" si="134"/>
        <v>5.8765164422960481E-2</v>
      </c>
      <c r="R105" s="296">
        <f t="shared" si="134"/>
        <v>0.2494081212968792</v>
      </c>
      <c r="S105" s="296">
        <f t="shared" si="134"/>
        <v>0.42570270966164042</v>
      </c>
      <c r="T105" s="296">
        <f t="shared" si="134"/>
        <v>0.57475983582477508</v>
      </c>
      <c r="U105" s="296">
        <f t="shared" si="134"/>
        <v>0.69345900075293487</v>
      </c>
      <c r="V105" s="296">
        <f t="shared" si="131"/>
        <v>0.78358116019793578</v>
      </c>
      <c r="W105" s="296">
        <f t="shared" si="131"/>
        <v>0.84956202632249489</v>
      </c>
      <c r="X105" s="296">
        <f t="shared" si="131"/>
        <v>0.89659321093771416</v>
      </c>
      <c r="Y105" s="296">
        <f t="shared" si="131"/>
        <v>0.92948145339805621</v>
      </c>
      <c r="Z105" s="296">
        <f t="shared" si="131"/>
        <v>0.95217300246445469</v>
      </c>
      <c r="AA105" s="296">
        <f t="shared" si="131"/>
        <v>0.96768446710363643</v>
      </c>
      <c r="AB105" s="296">
        <f t="shared" si="131"/>
        <v>0.97822040161445922</v>
      </c>
      <c r="AC105" s="296">
        <f t="shared" si="131"/>
        <v>0.98534563275693754</v>
      </c>
      <c r="AD105" s="296">
        <f t="shared" si="131"/>
        <v>0.99014982094877346</v>
      </c>
      <c r="AE105" s="296">
        <f t="shared" si="131"/>
        <v>0.99338216978864202</v>
      </c>
      <c r="AF105" s="296">
        <f t="shared" si="131"/>
        <v>0.99555345527885297</v>
      </c>
      <c r="AG105" s="296">
        <f t="shared" si="132"/>
        <v>0.99700993295158058</v>
      </c>
      <c r="AH105" s="296">
        <f t="shared" si="132"/>
        <v>0.9979854350764038</v>
      </c>
      <c r="AI105" s="296">
        <f t="shared" si="132"/>
        <v>0.99863746709999579</v>
      </c>
      <c r="AJ105" s="296">
        <f t="shared" si="132"/>
        <v>0.9990719422438864</v>
      </c>
      <c r="AK105" s="296">
        <f t="shared" si="132"/>
        <v>0.99936000937877367</v>
      </c>
      <c r="AL105" s="296">
        <f t="shared" si="132"/>
        <v>0.99954944836375403</v>
      </c>
      <c r="AM105" s="296">
        <f t="shared" si="132"/>
        <v>0.99967236276421612</v>
      </c>
      <c r="AN105" s="296">
        <f t="shared" si="132"/>
        <v>0.99975036122956862</v>
      </c>
      <c r="AO105" s="296">
        <f t="shared" si="132"/>
        <v>0.99979803983542437</v>
      </c>
      <c r="AP105" s="296">
        <f t="shared" si="132"/>
        <v>0.99982531589719015</v>
      </c>
      <c r="AQ105" s="296">
        <f t="shared" si="132"/>
        <v>0.99983898528212511</v>
      </c>
      <c r="AR105" s="296">
        <f t="shared" si="132"/>
        <v>0.99984375481347443</v>
      </c>
      <c r="AS105" s="296">
        <f t="shared" si="132"/>
        <v>0.99984292069794256</v>
      </c>
      <c r="AT105" s="296">
        <f t="shared" si="132"/>
        <v>0.99983881000532138</v>
      </c>
      <c r="AU105" s="296">
        <f t="shared" si="132"/>
        <v>0.99983306594641952</v>
      </c>
      <c r="AV105" s="296">
        <f t="shared" si="132"/>
        <v>0.99982683276732776</v>
      </c>
      <c r="AW105" s="296">
        <f t="shared" si="130"/>
        <v>0.99982087840745792</v>
      </c>
      <c r="AX105" s="296">
        <f t="shared" si="130"/>
        <v>0.99981568016750311</v>
      </c>
      <c r="AY105" s="296">
        <f t="shared" si="130"/>
        <v>0.99981148912260986</v>
      </c>
      <c r="AZ105" s="296">
        <f t="shared" si="130"/>
        <v>0.99980838217114532</v>
      </c>
      <c r="BA105" s="296">
        <f t="shared" si="128"/>
        <v>0.99980630599250775</v>
      </c>
      <c r="BB105" s="296">
        <f t="shared" si="136"/>
        <v>0.99980511441138209</v>
      </c>
      <c r="BC105" s="296">
        <f t="shared" si="136"/>
        <v>0.99980459929979415</v>
      </c>
      <c r="BD105" s="296">
        <f t="shared" si="136"/>
        <v>0.99980451473078868</v>
      </c>
      <c r="BE105" s="296">
        <f t="shared" si="136"/>
        <v>0.99980459618061479</v>
      </c>
      <c r="BF105" s="296">
        <f t="shared" si="136"/>
        <v>0.99980476236804161</v>
      </c>
      <c r="BG105" s="296">
        <f t="shared" si="136"/>
        <v>0.99980527857611057</v>
      </c>
      <c r="BH105" s="296">
        <f t="shared" si="136"/>
        <v>0.99980643888733844</v>
      </c>
      <c r="BI105" s="296">
        <f t="shared" si="136"/>
        <v>0.99980852057085834</v>
      </c>
      <c r="BJ105" s="296">
        <f t="shared" si="136"/>
        <v>0.99981177108064845</v>
      </c>
      <c r="BK105" s="296">
        <f t="shared" si="136"/>
        <v>0.99981639148469481</v>
      </c>
      <c r="BL105" s="296">
        <f t="shared" si="136"/>
        <v>0.99982251843974468</v>
      </c>
      <c r="BM105" s="296">
        <f t="shared" si="136"/>
        <v>0.99983020752395935</v>
      </c>
      <c r="BN105" s="297">
        <f t="shared" si="136"/>
        <v>0.99983942112456103</v>
      </c>
      <c r="BO105" s="220"/>
      <c r="BP105" s="183"/>
      <c r="BQ105" s="183"/>
      <c r="BR105" s="183"/>
      <c r="BS105" s="183"/>
      <c r="BT105" s="183"/>
      <c r="BU105" s="183"/>
      <c r="BV105" s="183"/>
      <c r="BW105" s="183"/>
      <c r="BX105" s="183"/>
      <c r="BY105" s="183"/>
      <c r="BZ105" s="183"/>
      <c r="CA105" s="183"/>
      <c r="CB105" s="183"/>
      <c r="CC105" s="183"/>
      <c r="CD105" s="183"/>
      <c r="CE105" s="183"/>
      <c r="CF105" s="183"/>
    </row>
    <row r="106" spans="2:84" ht="42" customHeight="1">
      <c r="B106" s="421"/>
      <c r="C106" s="420"/>
      <c r="D106" s="440">
        <v>0.05</v>
      </c>
      <c r="E106" s="459"/>
      <c r="F106" s="296">
        <f t="shared" si="134"/>
        <v>0.97303336048953681</v>
      </c>
      <c r="G106" s="296">
        <f t="shared" si="134"/>
        <v>0.96005131729245463</v>
      </c>
      <c r="H106" s="296">
        <f t="shared" si="134"/>
        <v>0.94101480890452704</v>
      </c>
      <c r="I106" s="296">
        <f t="shared" si="134"/>
        <v>0.91332693758962102</v>
      </c>
      <c r="J106" s="296">
        <f t="shared" si="134"/>
        <v>0.87353319930067785</v>
      </c>
      <c r="K106" s="296">
        <f t="shared" si="134"/>
        <v>0.8173221157415218</v>
      </c>
      <c r="L106" s="296">
        <f t="shared" si="134"/>
        <v>0.73988066461115265</v>
      </c>
      <c r="M106" s="296">
        <f t="shared" si="134"/>
        <v>0.63698781677523886</v>
      </c>
      <c r="N106" s="296">
        <f t="shared" si="134"/>
        <v>0.50761769845080795</v>
      </c>
      <c r="O106" s="296">
        <f t="shared" si="134"/>
        <v>0.36118343320365032</v>
      </c>
      <c r="P106" s="296">
        <f t="shared" si="134"/>
        <v>0.24665614563127444</v>
      </c>
      <c r="Q106" s="296">
        <f t="shared" si="134"/>
        <v>0.23124137908878506</v>
      </c>
      <c r="R106" s="296">
        <f t="shared" si="134"/>
        <v>0.29918505962540087</v>
      </c>
      <c r="S106" s="296">
        <f t="shared" si="134"/>
        <v>0.44182126485460321</v>
      </c>
      <c r="T106" s="296">
        <f t="shared" si="134"/>
        <v>0.5813203129258</v>
      </c>
      <c r="U106" s="296">
        <f t="shared" si="134"/>
        <v>0.69647240540391941</v>
      </c>
      <c r="V106" s="296">
        <f t="shared" si="131"/>
        <v>0.785058736424877</v>
      </c>
      <c r="W106" s="296">
        <f t="shared" si="131"/>
        <v>0.85031617444796981</v>
      </c>
      <c r="X106" s="296">
        <f t="shared" si="131"/>
        <v>0.89698904250744371</v>
      </c>
      <c r="Y106" s="296">
        <f t="shared" si="131"/>
        <v>0.92969370993739242</v>
      </c>
      <c r="Z106" s="296">
        <f t="shared" si="131"/>
        <v>0.95228876805628448</v>
      </c>
      <c r="AA106" s="296">
        <f t="shared" si="131"/>
        <v>0.967748406070016</v>
      </c>
      <c r="AB106" s="296">
        <f t="shared" si="131"/>
        <v>0.9782559286066066</v>
      </c>
      <c r="AC106" s="296">
        <f t="shared" si="131"/>
        <v>0.98536522823931416</v>
      </c>
      <c r="AD106" s="296">
        <f t="shared" si="131"/>
        <v>0.99016020664119886</v>
      </c>
      <c r="AE106" s="296">
        <f t="shared" si="131"/>
        <v>0.99338696476697219</v>
      </c>
      <c r="AF106" s="296">
        <f t="shared" si="131"/>
        <v>0.99555456408400256</v>
      </c>
      <c r="AG106" s="296">
        <f t="shared" si="132"/>
        <v>0.99700828163898736</v>
      </c>
      <c r="AH106" s="296">
        <f t="shared" si="132"/>
        <v>0.99798136622199951</v>
      </c>
      <c r="AI106" s="296">
        <f t="shared" si="132"/>
        <v>0.9986309546884713</v>
      </c>
      <c r="AJ106" s="296">
        <f t="shared" si="132"/>
        <v>0.99906271193918161</v>
      </c>
      <c r="AK106" s="296">
        <f t="shared" si="132"/>
        <v>0.99934761101973624</v>
      </c>
      <c r="AL106" s="296">
        <f t="shared" si="132"/>
        <v>0.99953330717471689</v>
      </c>
      <c r="AM106" s="296">
        <f t="shared" si="132"/>
        <v>0.99965182446983492</v>
      </c>
      <c r="AN106" s="296">
        <f t="shared" si="132"/>
        <v>0.9997247392917028</v>
      </c>
      <c r="AO106" s="296">
        <f t="shared" si="132"/>
        <v>0.99976666801886671</v>
      </c>
      <c r="AP106" s="296">
        <f t="shared" si="132"/>
        <v>0.99978760529431754</v>
      </c>
      <c r="AQ106" s="296">
        <f t="shared" si="132"/>
        <v>0.99979448158877293</v>
      </c>
      <c r="AR106" s="296">
        <f t="shared" si="132"/>
        <v>0.99979218934387259</v>
      </c>
      <c r="AS106" s="296">
        <f t="shared" si="132"/>
        <v>0.99978424781624831</v>
      </c>
      <c r="AT106" s="296">
        <f t="shared" si="132"/>
        <v>0.99977322463604557</v>
      </c>
      <c r="AU106" s="296">
        <f t="shared" si="132"/>
        <v>0.99976099749120817</v>
      </c>
      <c r="AV106" s="296">
        <f t="shared" si="132"/>
        <v>0.99974891548959477</v>
      </c>
      <c r="AW106" s="296">
        <f t="shared" si="130"/>
        <v>0.99973790218588809</v>
      </c>
      <c r="AX106" s="296">
        <f t="shared" si="130"/>
        <v>0.99972852846694893</v>
      </c>
      <c r="AY106" s="296">
        <f t="shared" si="130"/>
        <v>0.99972107239706332</v>
      </c>
      <c r="AZ106" s="296">
        <f t="shared" si="130"/>
        <v>0.99971557452480497</v>
      </c>
      <c r="BA106" s="296">
        <f t="shared" si="128"/>
        <v>0.99971189111416559</v>
      </c>
      <c r="BB106" s="296">
        <f t="shared" si="136"/>
        <v>0.99970974420938397</v>
      </c>
      <c r="BC106" s="296">
        <f t="shared" si="136"/>
        <v>0.99970876599299718</v>
      </c>
      <c r="BD106" s="296">
        <f t="shared" si="136"/>
        <v>0.99970853492078737</v>
      </c>
      <c r="BE106" s="296">
        <f t="shared" si="136"/>
        <v>0.99970860514764526</v>
      </c>
      <c r="BF106" s="296">
        <f t="shared" si="136"/>
        <v>0.99970883408853206</v>
      </c>
      <c r="BG106" s="296">
        <f t="shared" si="136"/>
        <v>0.99970964715769284</v>
      </c>
      <c r="BH106" s="296">
        <f t="shared" si="136"/>
        <v>0.99971151809672576</v>
      </c>
      <c r="BI106" s="296">
        <f t="shared" si="136"/>
        <v>0.99971489241673128</v>
      </c>
      <c r="BJ106" s="296">
        <f t="shared" si="136"/>
        <v>0.99972016363298877</v>
      </c>
      <c r="BK106" s="296">
        <f t="shared" si="136"/>
        <v>0.99972764366681122</v>
      </c>
      <c r="BL106" s="296">
        <f t="shared" si="136"/>
        <v>0.99973753145634892</v>
      </c>
      <c r="BM106" s="296">
        <f t="shared" si="136"/>
        <v>0.99974988510840068</v>
      </c>
      <c r="BN106" s="297">
        <f t="shared" si="136"/>
        <v>0.99976460349179019</v>
      </c>
      <c r="BO106" s="220"/>
      <c r="BP106" s="183"/>
      <c r="BQ106" s="183"/>
      <c r="BR106" s="183"/>
      <c r="BS106" s="183"/>
      <c r="BT106" s="183"/>
      <c r="BU106" s="183"/>
      <c r="BV106" s="183"/>
      <c r="BW106" s="183"/>
      <c r="BX106" s="183"/>
      <c r="BY106" s="183"/>
      <c r="BZ106" s="183"/>
      <c r="CA106" s="183"/>
      <c r="CB106" s="183"/>
      <c r="CC106" s="183"/>
      <c r="CD106" s="183"/>
      <c r="CE106" s="183"/>
      <c r="CF106" s="183"/>
    </row>
    <row r="107" spans="2:84" ht="42" customHeight="1">
      <c r="B107" s="421"/>
      <c r="C107" s="420"/>
      <c r="D107" s="438">
        <v>0</v>
      </c>
      <c r="E107" s="459"/>
      <c r="F107" s="296">
        <f t="shared" si="134"/>
        <v>0.97329763704573502</v>
      </c>
      <c r="G107" s="296">
        <f t="shared" si="134"/>
        <v>0.96052335303807712</v>
      </c>
      <c r="H107" s="296">
        <f t="shared" si="134"/>
        <v>0.94186977257610027</v>
      </c>
      <c r="I107" s="296">
        <f t="shared" si="134"/>
        <v>0.91489987387260696</v>
      </c>
      <c r="J107" s="296">
        <f t="shared" si="134"/>
        <v>0.8764789674540967</v>
      </c>
      <c r="K107" s="296">
        <f t="shared" si="134"/>
        <v>0.82295499673207861</v>
      </c>
      <c r="L107" s="296">
        <f t="shared" si="134"/>
        <v>0.75093024613625337</v>
      </c>
      <c r="M107" s="296">
        <f t="shared" si="134"/>
        <v>0.65937744957692557</v>
      </c>
      <c r="N107" s="296">
        <f t="shared" si="134"/>
        <v>0.55469531619990853</v>
      </c>
      <c r="O107" s="296">
        <f t="shared" si="134"/>
        <v>0.46027981481455466</v>
      </c>
      <c r="P107" s="296">
        <f t="shared" si="134"/>
        <v>0.41354791165459515</v>
      </c>
      <c r="Q107" s="296">
        <f t="shared" si="134"/>
        <v>0.40933030909734358</v>
      </c>
      <c r="R107" s="296">
        <f t="shared" si="134"/>
        <v>0.43162018360667032</v>
      </c>
      <c r="S107" s="296">
        <f t="shared" si="134"/>
        <v>0.50825647508827299</v>
      </c>
      <c r="T107" s="296">
        <f t="shared" si="134"/>
        <v>0.61256752806970538</v>
      </c>
      <c r="U107" s="296">
        <f t="shared" si="134"/>
        <v>0.71163341572281258</v>
      </c>
      <c r="V107" s="296">
        <f t="shared" si="131"/>
        <v>0.79268177145621777</v>
      </c>
      <c r="W107" s="296">
        <f t="shared" si="131"/>
        <v>0.85425950386842431</v>
      </c>
      <c r="X107" s="296">
        <f t="shared" si="131"/>
        <v>0.89907564842869769</v>
      </c>
      <c r="Y107" s="296">
        <f t="shared" si="131"/>
        <v>0.93081892468560357</v>
      </c>
      <c r="Z107" s="296">
        <f t="shared" si="131"/>
        <v>0.95290550817563469</v>
      </c>
      <c r="AA107" s="296">
        <f t="shared" si="131"/>
        <v>0.96809122039908835</v>
      </c>
      <c r="AB107" s="296">
        <f t="shared" si="131"/>
        <v>0.97844868491439363</v>
      </c>
      <c r="AC107" s="296">
        <f t="shared" si="131"/>
        <v>0.9854744511296244</v>
      </c>
      <c r="AD107" s="296">
        <f t="shared" si="131"/>
        <v>0.99022213258562308</v>
      </c>
      <c r="AE107" s="296">
        <f t="shared" si="131"/>
        <v>0.99342154265149607</v>
      </c>
      <c r="AF107" s="296">
        <f t="shared" si="131"/>
        <v>0.9955728273586012</v>
      </c>
      <c r="AG107" s="296">
        <f t="shared" si="132"/>
        <v>0.99701628982355384</v>
      </c>
      <c r="AH107" s="296">
        <f t="shared" si="132"/>
        <v>0.99798234044734513</v>
      </c>
      <c r="AI107" s="296">
        <f t="shared" si="132"/>
        <v>0.99862644878821516</v>
      </c>
      <c r="AJ107" s="296">
        <f t="shared" si="132"/>
        <v>0.99905326343240641</v>
      </c>
      <c r="AK107" s="296">
        <f t="shared" si="132"/>
        <v>0.99933311150285442</v>
      </c>
      <c r="AL107" s="296">
        <f t="shared" si="132"/>
        <v>0.9995132241961362</v>
      </c>
      <c r="AM107" s="296">
        <f t="shared" si="132"/>
        <v>0.99962534927823798</v>
      </c>
      <c r="AN107" s="296">
        <f t="shared" si="132"/>
        <v>0.99969090255882675</v>
      </c>
      <c r="AO107" s="296">
        <f t="shared" si="132"/>
        <v>0.99972444611175004</v>
      </c>
      <c r="AP107" s="296">
        <f t="shared" si="132"/>
        <v>0.99973602649714255</v>
      </c>
      <c r="AQ107" s="296">
        <f t="shared" si="132"/>
        <v>0.99973273196074341</v>
      </c>
      <c r="AR107" s="296">
        <f t="shared" si="132"/>
        <v>0.99971971084824507</v>
      </c>
      <c r="AS107" s="296">
        <f t="shared" si="132"/>
        <v>0.99970081728706262</v>
      </c>
      <c r="AT107" s="296">
        <f t="shared" si="132"/>
        <v>0.99967900165229084</v>
      </c>
      <c r="AU107" s="296">
        <f t="shared" si="132"/>
        <v>0.99965653241666919</v>
      </c>
      <c r="AV107" s="296">
        <f t="shared" si="132"/>
        <v>0.99963511499786983</v>
      </c>
      <c r="AW107" s="296">
        <f t="shared" si="130"/>
        <v>0.99961595681637461</v>
      </c>
      <c r="AX107" s="296">
        <f t="shared" si="130"/>
        <v>0.99959981306183177</v>
      </c>
      <c r="AY107" s="296">
        <f t="shared" si="130"/>
        <v>0.99958703393185855</v>
      </c>
      <c r="AZ107" s="296">
        <f t="shared" si="130"/>
        <v>0.99957762210744427</v>
      </c>
      <c r="BA107" s="296">
        <f t="shared" si="128"/>
        <v>0.99957130014824791</v>
      </c>
      <c r="BB107" s="296">
        <f t="shared" si="136"/>
        <v>0.99956758206332463</v>
      </c>
      <c r="BC107" s="296">
        <f t="shared" si="136"/>
        <v>0.99956584140880322</v>
      </c>
      <c r="BD107" s="296">
        <f t="shared" si="136"/>
        <v>0.99956536899320114</v>
      </c>
      <c r="BE107" s="296">
        <f t="shared" si="136"/>
        <v>0.99956542068139786</v>
      </c>
      <c r="BF107" s="296">
        <f t="shared" si="136"/>
        <v>0.99956575293531824</v>
      </c>
      <c r="BG107" s="296">
        <f t="shared" si="136"/>
        <v>0.99956705475681462</v>
      </c>
      <c r="BH107" s="296">
        <f t="shared" si="136"/>
        <v>0.99957009488870885</v>
      </c>
      <c r="BI107" s="296">
        <f t="shared" si="136"/>
        <v>0.99957559300022836</v>
      </c>
      <c r="BJ107" s="296">
        <f t="shared" si="136"/>
        <v>0.99958417642803266</v>
      </c>
      <c r="BK107" s="296">
        <f t="shared" si="136"/>
        <v>0.99959632732939896</v>
      </c>
      <c r="BL107" s="296">
        <f t="shared" si="136"/>
        <v>0.99961232812766521</v>
      </c>
      <c r="BM107" s="296">
        <f t="shared" si="136"/>
        <v>0.99963221547646197</v>
      </c>
      <c r="BN107" s="297">
        <f t="shared" si="136"/>
        <v>0.99965575366128923</v>
      </c>
      <c r="BO107" s="220"/>
      <c r="BP107" s="183"/>
      <c r="BQ107" s="183"/>
      <c r="BR107" s="183"/>
      <c r="BS107" s="183"/>
      <c r="BT107" s="183"/>
      <c r="BU107" s="183"/>
      <c r="BV107" s="183"/>
      <c r="BW107" s="183"/>
      <c r="BX107" s="183"/>
      <c r="BY107" s="183"/>
      <c r="BZ107" s="183"/>
      <c r="CA107" s="183"/>
      <c r="CB107" s="183"/>
      <c r="CC107" s="183"/>
      <c r="CD107" s="183"/>
      <c r="CE107" s="183"/>
      <c r="CF107" s="183"/>
    </row>
    <row r="108" spans="2:84" ht="42" customHeight="1">
      <c r="B108" s="421"/>
      <c r="C108" s="420"/>
      <c r="D108" s="440">
        <v>-0.05</v>
      </c>
      <c r="E108" s="459"/>
      <c r="F108" s="296">
        <f t="shared" si="134"/>
        <v>0.97394413765674459</v>
      </c>
      <c r="G108" s="296">
        <f t="shared" si="134"/>
        <v>0.96167114218848826</v>
      </c>
      <c r="H108" s="296">
        <f t="shared" si="134"/>
        <v>0.94393135776585546</v>
      </c>
      <c r="I108" s="296">
        <f t="shared" si="134"/>
        <v>0.91864748612616953</v>
      </c>
      <c r="J108" s="296">
        <f t="shared" si="134"/>
        <v>0.88337252728739601</v>
      </c>
      <c r="K108" s="296">
        <f t="shared" si="134"/>
        <v>0.83576802698984298</v>
      </c>
      <c r="L108" s="296">
        <f t="shared" si="134"/>
        <v>0.77488718432208581</v>
      </c>
      <c r="M108" s="296">
        <f t="shared" si="134"/>
        <v>0.70385181405920771</v>
      </c>
      <c r="N108" s="296">
        <f t="shared" si="134"/>
        <v>0.6336761786953683</v>
      </c>
      <c r="O108" s="296">
        <f t="shared" si="134"/>
        <v>0.58297517952493794</v>
      </c>
      <c r="P108" s="296">
        <f t="shared" si="134"/>
        <v>0.56289177040982719</v>
      </c>
      <c r="Q108" s="296">
        <f t="shared" si="134"/>
        <v>0.56124869002467337</v>
      </c>
      <c r="R108" s="296">
        <f t="shared" si="134"/>
        <v>0.57025086136127545</v>
      </c>
      <c r="S108" s="296">
        <f t="shared" si="134"/>
        <v>0.60710570411620535</v>
      </c>
      <c r="T108" s="296">
        <f t="shared" si="134"/>
        <v>0.67084157450272197</v>
      </c>
      <c r="U108" s="296">
        <f t="shared" si="134"/>
        <v>0.74343725172340114</v>
      </c>
      <c r="V108" s="296">
        <f t="shared" si="131"/>
        <v>0.80970365873782379</v>
      </c>
      <c r="W108" s="296">
        <f t="shared" si="131"/>
        <v>0.86338484183083652</v>
      </c>
      <c r="X108" s="296">
        <f t="shared" si="131"/>
        <v>0.9040115678924554</v>
      </c>
      <c r="Y108" s="296">
        <f t="shared" si="131"/>
        <v>0.9335192735582587</v>
      </c>
      <c r="Z108" s="296">
        <f t="shared" si="131"/>
        <v>0.95440051412489435</v>
      </c>
      <c r="AA108" s="296">
        <f t="shared" si="131"/>
        <v>0.96892852014345487</v>
      </c>
      <c r="AB108" s="296">
        <f t="shared" si="131"/>
        <v>0.97892259191613529</v>
      </c>
      <c r="AC108" s="296">
        <f t="shared" si="131"/>
        <v>0.98574501545594317</v>
      </c>
      <c r="AD108" s="296">
        <f t="shared" si="131"/>
        <v>0.99037739738238884</v>
      </c>
      <c r="AE108" s="296">
        <f t="shared" si="131"/>
        <v>0.99351043216051116</v>
      </c>
      <c r="AF108" s="296">
        <f t="shared" si="131"/>
        <v>0.99562272128612761</v>
      </c>
      <c r="AG108" s="296">
        <f t="shared" si="132"/>
        <v>0.99704252431595863</v>
      </c>
      <c r="AH108" s="296">
        <f t="shared" si="132"/>
        <v>0.99799340128029423</v>
      </c>
      <c r="AI108" s="296">
        <f t="shared" si="132"/>
        <v>0.99862683863052704</v>
      </c>
      <c r="AJ108" s="296">
        <f t="shared" si="132"/>
        <v>0.9990451006552139</v>
      </c>
      <c r="AK108" s="296">
        <f t="shared" si="132"/>
        <v>0.99931703385497994</v>
      </c>
      <c r="AL108" s="296">
        <f t="shared" si="132"/>
        <v>0.99948891416107843</v>
      </c>
      <c r="AM108" s="296">
        <f t="shared" si="132"/>
        <v>0.99959186000608202</v>
      </c>
      <c r="AN108" s="296">
        <f t="shared" si="132"/>
        <v>0.99964688712623773</v>
      </c>
      <c r="AO108" s="296">
        <f t="shared" si="132"/>
        <v>0.9996683484678951</v>
      </c>
      <c r="AP108" s="296">
        <f t="shared" si="132"/>
        <v>0.99966626392160063</v>
      </c>
      <c r="AQ108" s="296">
        <f t="shared" si="132"/>
        <v>0.99964787828412105</v>
      </c>
      <c r="AR108" s="296">
        <f t="shared" si="132"/>
        <v>0.99961867402064664</v>
      </c>
      <c r="AS108" s="296">
        <f t="shared" si="132"/>
        <v>0.99958299405331552</v>
      </c>
      <c r="AT108" s="296">
        <f t="shared" si="132"/>
        <v>0.99954438739810458</v>
      </c>
      <c r="AU108" s="296">
        <f t="shared" si="132"/>
        <v>0.99950576672753455</v>
      </c>
      <c r="AV108" s="296">
        <f t="shared" si="132"/>
        <v>0.99946945258498032</v>
      </c>
      <c r="AW108" s="296">
        <f t="shared" si="130"/>
        <v>0.99943716659647019</v>
      </c>
      <c r="AX108" s="296">
        <f t="shared" si="130"/>
        <v>0.99941002127924727</v>
      </c>
      <c r="AY108" s="296">
        <f t="shared" si="130"/>
        <v>0.99938853628921631</v>
      </c>
      <c r="AZ108" s="296">
        <f t="shared" si="130"/>
        <v>0.9993726925384433</v>
      </c>
      <c r="BA108" s="296">
        <f t="shared" si="128"/>
        <v>0.99936202009677932</v>
      </c>
      <c r="BB108" s="296">
        <f t="shared" si="136"/>
        <v>0.99935570591764722</v>
      </c>
      <c r="BC108" s="296">
        <f t="shared" si="136"/>
        <v>0.99935270396343101</v>
      </c>
      <c r="BD108" s="296">
        <f t="shared" si="136"/>
        <v>0.99935183204204503</v>
      </c>
      <c r="BE108" s="296">
        <f t="shared" si="136"/>
        <v>0.9993518529797718</v>
      </c>
      <c r="BF108" s="296">
        <f t="shared" si="136"/>
        <v>0.99935235617939866</v>
      </c>
      <c r="BG108" s="296">
        <f t="shared" si="136"/>
        <v>0.99935446664486505</v>
      </c>
      <c r="BH108" s="296">
        <f t="shared" si="136"/>
        <v>0.9993594396636134</v>
      </c>
      <c r="BI108" s="296">
        <f t="shared" si="136"/>
        <v>0.99936844301544558</v>
      </c>
      <c r="BJ108" s="296">
        <f t="shared" si="136"/>
        <v>0.99938247810896874</v>
      </c>
      <c r="BK108" s="296">
        <f t="shared" si="136"/>
        <v>0.99940228541467002</v>
      </c>
      <c r="BL108" s="296">
        <f t="shared" si="136"/>
        <v>0.99942824980575351</v>
      </c>
      <c r="BM108" s="296">
        <f t="shared" si="136"/>
        <v>0.99946032559677045</v>
      </c>
      <c r="BN108" s="297">
        <f t="shared" si="136"/>
        <v>0.99949800145535383</v>
      </c>
      <c r="BO108" s="220"/>
      <c r="BP108" s="183"/>
      <c r="BQ108" s="183"/>
      <c r="BR108" s="183"/>
      <c r="BS108" s="183"/>
      <c r="BT108" s="183"/>
      <c r="BU108" s="183"/>
      <c r="BV108" s="183"/>
      <c r="BW108" s="183"/>
      <c r="BX108" s="183"/>
      <c r="BY108" s="183"/>
      <c r="BZ108" s="183"/>
      <c r="CA108" s="183"/>
      <c r="CB108" s="183"/>
      <c r="CC108" s="183"/>
      <c r="CD108" s="183"/>
      <c r="CE108" s="183"/>
      <c r="CF108" s="183"/>
    </row>
    <row r="109" spans="2:84" ht="42" customHeight="1">
      <c r="B109" s="421"/>
      <c r="C109" s="420"/>
      <c r="D109" s="438">
        <v>-0.1</v>
      </c>
      <c r="E109" s="459"/>
      <c r="F109" s="296">
        <f t="shared" si="134"/>
        <v>0.97509827786158931</v>
      </c>
      <c r="G109" s="296">
        <f t="shared" si="134"/>
        <v>0.96369585415880388</v>
      </c>
      <c r="H109" s="296">
        <f t="shared" si="134"/>
        <v>0.94750912239909946</v>
      </c>
      <c r="I109" s="296">
        <f t="shared" si="134"/>
        <v>0.92500378203495182</v>
      </c>
      <c r="J109" s="296">
        <f t="shared" si="134"/>
        <v>0.89468238825896873</v>
      </c>
      <c r="K109" s="296">
        <f t="shared" si="134"/>
        <v>0.8557685045241975</v>
      </c>
      <c r="L109" s="296">
        <f t="shared" si="134"/>
        <v>0.80951996042050622</v>
      </c>
      <c r="M109" s="296">
        <f t="shared" si="134"/>
        <v>0.76094684399638635</v>
      </c>
      <c r="N109" s="296">
        <f t="shared" si="134"/>
        <v>0.71916044714798855</v>
      </c>
      <c r="O109" s="296">
        <f t="shared" si="134"/>
        <v>0.69304894367259229</v>
      </c>
      <c r="P109" s="296">
        <f t="shared" si="134"/>
        <v>0.68367888617681527</v>
      </c>
      <c r="Q109" s="296">
        <f t="shared" si="134"/>
        <v>0.68293688377045203</v>
      </c>
      <c r="R109" s="296">
        <f t="shared" si="134"/>
        <v>0.68704774780353739</v>
      </c>
      <c r="S109" s="296">
        <f t="shared" si="134"/>
        <v>0.70503998609462015</v>
      </c>
      <c r="T109" s="296">
        <f t="shared" si="134"/>
        <v>0.74049348340525789</v>
      </c>
      <c r="U109" s="296">
        <f t="shared" si="134"/>
        <v>0.78726933493963447</v>
      </c>
      <c r="V109" s="296">
        <f t="shared" si="131"/>
        <v>0.83547042836546381</v>
      </c>
      <c r="W109" s="296">
        <f t="shared" si="131"/>
        <v>0.87805897693935719</v>
      </c>
      <c r="X109" s="296">
        <f t="shared" si="131"/>
        <v>0.91227099988255267</v>
      </c>
      <c r="Y109" s="296">
        <f t="shared" si="131"/>
        <v>0.9381618124175779</v>
      </c>
      <c r="Z109" s="296">
        <f t="shared" si="131"/>
        <v>0.95702022880573878</v>
      </c>
      <c r="AA109" s="296">
        <f t="shared" si="131"/>
        <v>0.97041628285200032</v>
      </c>
      <c r="AB109" s="296">
        <f t="shared" si="131"/>
        <v>0.97977368108876584</v>
      </c>
      <c r="AC109" s="296">
        <f t="shared" si="131"/>
        <v>0.98623527808845735</v>
      </c>
      <c r="AD109" s="296">
        <f t="shared" si="131"/>
        <v>0.99066126595558701</v>
      </c>
      <c r="AE109" s="296">
        <f t="shared" si="131"/>
        <v>0.9936749088163207</v>
      </c>
      <c r="AF109" s="296">
        <f t="shared" si="131"/>
        <v>0.99571708203483356</v>
      </c>
      <c r="AG109" s="296">
        <f t="shared" si="132"/>
        <v>0.99709472317293524</v>
      </c>
      <c r="AH109" s="296">
        <f t="shared" si="132"/>
        <v>0.99801918066159645</v>
      </c>
      <c r="AI109" s="296">
        <f t="shared" si="132"/>
        <v>0.9986348197614574</v>
      </c>
      <c r="AJ109" s="296">
        <f t="shared" si="132"/>
        <v>0.9990396447553459</v>
      </c>
      <c r="AK109" s="296">
        <f t="shared" si="132"/>
        <v>0.99929986244210178</v>
      </c>
      <c r="AL109" s="296">
        <f t="shared" si="132"/>
        <v>0.99946004186042503</v>
      </c>
      <c r="AM109" s="296">
        <f t="shared" si="132"/>
        <v>0.99955015610803966</v>
      </c>
      <c r="AN109" s="296">
        <f t="shared" si="132"/>
        <v>0.9995904508610588</v>
      </c>
      <c r="AO109" s="296">
        <f t="shared" si="132"/>
        <v>0.99959480722173299</v>
      </c>
      <c r="AP109" s="296">
        <f t="shared" si="132"/>
        <v>0.99957305563795418</v>
      </c>
      <c r="AQ109" s="296">
        <f t="shared" si="132"/>
        <v>0.99953254428336502</v>
      </c>
      <c r="AR109" s="296">
        <f t="shared" si="132"/>
        <v>0.99947915994406156</v>
      </c>
      <c r="AS109" s="296">
        <f t="shared" si="132"/>
        <v>0.99941793389381628</v>
      </c>
      <c r="AT109" s="296">
        <f t="shared" si="132"/>
        <v>0.99935333147610228</v>
      </c>
      <c r="AU109" s="296">
        <f t="shared" si="132"/>
        <v>0.99928931265771881</v>
      </c>
      <c r="AV109" s="296">
        <f t="shared" si="132"/>
        <v>0.99922925016018016</v>
      </c>
      <c r="AW109" s="296">
        <f t="shared" si="130"/>
        <v>0.99917579015684499</v>
      </c>
      <c r="AX109" s="296">
        <f t="shared" si="130"/>
        <v>0.999130729439204</v>
      </c>
      <c r="AY109" s="296">
        <f t="shared" si="130"/>
        <v>0.99909496019945609</v>
      </c>
      <c r="AZ109" s="296">
        <f t="shared" si="130"/>
        <v>0.99906850361444866</v>
      </c>
      <c r="BA109" s="296">
        <f t="shared" si="128"/>
        <v>0.99905062450444637</v>
      </c>
      <c r="BB109" s="296">
        <f t="shared" si="136"/>
        <v>0.9990399990699238</v>
      </c>
      <c r="BC109" s="296">
        <f t="shared" si="136"/>
        <v>0.99903489960632286</v>
      </c>
      <c r="BD109" s="296">
        <f t="shared" si="136"/>
        <v>0.99903336289453215</v>
      </c>
      <c r="BE109" s="296">
        <f t="shared" si="136"/>
        <v>0.9990333326208517</v>
      </c>
      <c r="BF109" s="296">
        <f t="shared" si="136"/>
        <v>0.99903412025828953</v>
      </c>
      <c r="BG109" s="296">
        <f t="shared" si="136"/>
        <v>0.99903757586417963</v>
      </c>
      <c r="BH109" s="296">
        <f t="shared" si="136"/>
        <v>0.99904576103606102</v>
      </c>
      <c r="BI109" s="296">
        <f t="shared" si="136"/>
        <v>0.99906057821235383</v>
      </c>
      <c r="BJ109" s="296">
        <f t="shared" si="136"/>
        <v>0.99908362618984448</v>
      </c>
      <c r="BK109" s="296">
        <f t="shared" si="136"/>
        <v>0.99911603029584395</v>
      </c>
      <c r="BL109" s="296">
        <f t="shared" si="136"/>
        <v>0.99915827857856077</v>
      </c>
      <c r="BM109" s="296">
        <f t="shared" si="136"/>
        <v>0.99921010257588561</v>
      </c>
      <c r="BN109" s="297">
        <f t="shared" si="136"/>
        <v>0.99927043969666218</v>
      </c>
      <c r="BO109" s="220"/>
      <c r="BP109" s="183"/>
      <c r="BQ109" s="183"/>
      <c r="BR109" s="183"/>
      <c r="BS109" s="183"/>
      <c r="BT109" s="183"/>
      <c r="BU109" s="183"/>
      <c r="BV109" s="183"/>
      <c r="BW109" s="183"/>
      <c r="BX109" s="183"/>
      <c r="BY109" s="183"/>
      <c r="BZ109" s="183"/>
      <c r="CA109" s="183"/>
      <c r="CB109" s="183"/>
      <c r="CC109" s="183"/>
      <c r="CD109" s="183"/>
      <c r="CE109" s="183"/>
      <c r="CF109" s="183"/>
    </row>
    <row r="110" spans="2:84" ht="42" customHeight="1">
      <c r="B110" s="421"/>
      <c r="C110" s="420"/>
      <c r="D110" s="440">
        <v>-0.15</v>
      </c>
      <c r="E110" s="459"/>
      <c r="F110" s="296">
        <f t="shared" si="134"/>
        <v>0.97681127345970853</v>
      </c>
      <c r="G110" s="296">
        <f t="shared" si="134"/>
        <v>0.96664424035006946</v>
      </c>
      <c r="H110" s="296">
        <f t="shared" si="134"/>
        <v>0.95258803069449705</v>
      </c>
      <c r="I110" s="296">
        <f t="shared" si="134"/>
        <v>0.93371986538292528</v>
      </c>
      <c r="J110" s="296">
        <f t="shared" si="134"/>
        <v>0.90946766292615977</v>
      </c>
      <c r="K110" s="296">
        <f t="shared" si="134"/>
        <v>0.88023892804350889</v>
      </c>
      <c r="L110" s="296">
        <f t="shared" si="134"/>
        <v>0.84823042558012318</v>
      </c>
      <c r="M110" s="296">
        <f t="shared" si="134"/>
        <v>0.81779663652477297</v>
      </c>
      <c r="N110" s="296">
        <f t="shared" si="134"/>
        <v>0.79422482512050008</v>
      </c>
      <c r="O110" s="296">
        <f t="shared" si="134"/>
        <v>0.7807158185276406</v>
      </c>
      <c r="P110" s="296">
        <f t="shared" si="134"/>
        <v>0.77609557415898955</v>
      </c>
      <c r="Q110" s="296">
        <f t="shared" si="134"/>
        <v>0.77573479245532806</v>
      </c>
      <c r="R110" s="296">
        <f t="shared" si="134"/>
        <v>0.77774287185019741</v>
      </c>
      <c r="S110" s="296">
        <f t="shared" si="134"/>
        <v>0.78680326413299695</v>
      </c>
      <c r="T110" s="296">
        <f t="shared" si="134"/>
        <v>0.80595745635796645</v>
      </c>
      <c r="U110" s="296">
        <f t="shared" si="134"/>
        <v>0.83388390416926716</v>
      </c>
      <c r="V110" s="296">
        <f t="shared" si="131"/>
        <v>0.86582630195056709</v>
      </c>
      <c r="W110" s="296">
        <f t="shared" si="131"/>
        <v>0.8967230504708692</v>
      </c>
      <c r="X110" s="296">
        <f t="shared" si="131"/>
        <v>0.92337498199278323</v>
      </c>
      <c r="Y110" s="296">
        <f t="shared" si="131"/>
        <v>0.94465818143037039</v>
      </c>
      <c r="Z110" s="296">
        <f t="shared" si="131"/>
        <v>0.96079487361219806</v>
      </c>
      <c r="AA110" s="296">
        <f t="shared" si="131"/>
        <v>0.97260713702260337</v>
      </c>
      <c r="AB110" s="296">
        <f t="shared" si="131"/>
        <v>0.98104795987928806</v>
      </c>
      <c r="AC110" s="296">
        <f t="shared" si="131"/>
        <v>0.98697901924466769</v>
      </c>
      <c r="AD110" s="296">
        <f t="shared" si="131"/>
        <v>0.99109674323561525</v>
      </c>
      <c r="AE110" s="296">
        <f t="shared" si="131"/>
        <v>0.99393004536387008</v>
      </c>
      <c r="AF110" s="296">
        <f t="shared" si="131"/>
        <v>0.99586557299056699</v>
      </c>
      <c r="AG110" s="296">
        <f t="shared" si="132"/>
        <v>0.99717899564585522</v>
      </c>
      <c r="AH110" s="296">
        <f t="shared" si="132"/>
        <v>0.9980634855158711</v>
      </c>
      <c r="AI110" s="296">
        <f t="shared" si="132"/>
        <v>0.99865269181596195</v>
      </c>
      <c r="AJ110" s="296">
        <f t="shared" si="132"/>
        <v>0.99903815480858282</v>
      </c>
      <c r="AK110" s="296">
        <f t="shared" si="132"/>
        <v>0.99928204291077827</v>
      </c>
      <c r="AL110" s="296">
        <f t="shared" si="132"/>
        <v>0.99942627918000326</v>
      </c>
      <c r="AM110" s="296">
        <f t="shared" si="132"/>
        <v>0.99949901313992673</v>
      </c>
      <c r="AN110" s="296">
        <f t="shared" si="132"/>
        <v>0.99951919746740692</v>
      </c>
      <c r="AO110" s="296">
        <f t="shared" si="132"/>
        <v>0.99949983054714453</v>
      </c>
      <c r="AP110" s="296">
        <f t="shared" si="132"/>
        <v>0.99945025445395064</v>
      </c>
      <c r="AQ110" s="296">
        <f t="shared" si="132"/>
        <v>0.99937776134416545</v>
      </c>
      <c r="AR110" s="296">
        <f t="shared" si="132"/>
        <v>0.99928866131396965</v>
      </c>
      <c r="AS110" s="296">
        <f t="shared" si="132"/>
        <v>0.99918890252670989</v>
      </c>
      <c r="AT110" s="296">
        <f t="shared" si="132"/>
        <v>0.99908430932966807</v>
      </c>
      <c r="AU110" s="296">
        <f t="shared" si="132"/>
        <v>0.99898051061208049</v>
      </c>
      <c r="AV110" s="296">
        <f t="shared" si="132"/>
        <v>0.99888265545746746</v>
      </c>
      <c r="AW110" s="296">
        <f t="shared" si="130"/>
        <v>0.99879503671630443</v>
      </c>
      <c r="AX110" s="296">
        <f t="shared" si="130"/>
        <v>0.99872074673382782</v>
      </c>
      <c r="AY110" s="296">
        <f t="shared" si="130"/>
        <v>0.99866146401584732</v>
      </c>
      <c r="AZ110" s="296">
        <f t="shared" si="130"/>
        <v>0.99861742049329583</v>
      </c>
      <c r="BA110" s="296">
        <f t="shared" si="128"/>
        <v>0.9985875430011959</v>
      </c>
      <c r="BB110" s="296">
        <f t="shared" si="136"/>
        <v>0.99856971837785902</v>
      </c>
      <c r="BC110" s="296">
        <f t="shared" si="136"/>
        <v>0.99856111063672448</v>
      </c>
      <c r="BD110" s="296">
        <f t="shared" si="136"/>
        <v>0.99855846124441316</v>
      </c>
      <c r="BE110" s="296">
        <f t="shared" si="136"/>
        <v>0.99855834526941001</v>
      </c>
      <c r="BF110" s="296">
        <f t="shared" si="136"/>
        <v>0.99855960907983521</v>
      </c>
      <c r="BG110" s="296">
        <f t="shared" si="136"/>
        <v>0.99856531554553596</v>
      </c>
      <c r="BH110" s="296">
        <f t="shared" si="136"/>
        <v>0.99857886942091945</v>
      </c>
      <c r="BI110" s="296">
        <f t="shared" si="136"/>
        <v>0.99860338111418401</v>
      </c>
      <c r="BJ110" s="296">
        <f t="shared" si="136"/>
        <v>0.99864140011036484</v>
      </c>
      <c r="BK110" s="296">
        <f t="shared" si="136"/>
        <v>0.99869460875024185</v>
      </c>
      <c r="BL110" s="296">
        <f t="shared" si="136"/>
        <v>0.99876354019990765</v>
      </c>
      <c r="BM110" s="296">
        <f t="shared" si="136"/>
        <v>0.99884739608847495</v>
      </c>
      <c r="BN110" s="297">
        <f t="shared" si="136"/>
        <v>0.99894403081276029</v>
      </c>
      <c r="BO110" s="220"/>
      <c r="BP110" s="183"/>
      <c r="BQ110" s="183"/>
      <c r="BR110" s="183"/>
      <c r="BS110" s="183"/>
      <c r="BT110" s="183"/>
      <c r="BU110" s="183"/>
      <c r="BV110" s="183"/>
      <c r="BW110" s="183"/>
      <c r="BX110" s="183"/>
      <c r="BY110" s="183"/>
      <c r="BZ110" s="183"/>
      <c r="CA110" s="183"/>
      <c r="CB110" s="183"/>
      <c r="CC110" s="183"/>
      <c r="CD110" s="183"/>
      <c r="CE110" s="183"/>
      <c r="CF110" s="183"/>
    </row>
    <row r="111" spans="2:84" ht="42" customHeight="1">
      <c r="B111" s="421"/>
      <c r="C111" s="420"/>
      <c r="D111" s="438">
        <v>-0.2</v>
      </c>
      <c r="E111" s="459"/>
      <c r="F111" s="296">
        <f t="shared" si="134"/>
        <v>0.97903863650041767</v>
      </c>
      <c r="G111" s="296">
        <f t="shared" si="134"/>
        <v>0.97037838896197248</v>
      </c>
      <c r="H111" s="296">
        <f t="shared" si="134"/>
        <v>0.95880488356419802</v>
      </c>
      <c r="I111" s="296">
        <f t="shared" si="134"/>
        <v>0.94392587135733685</v>
      </c>
      <c r="J111" s="296">
        <f t="shared" si="134"/>
        <v>0.92581401931951735</v>
      </c>
      <c r="K111" s="296">
        <f t="shared" si="134"/>
        <v>0.90539590823161487</v>
      </c>
      <c r="L111" s="296">
        <f t="shared" si="134"/>
        <v>0.88470587650071453</v>
      </c>
      <c r="M111" s="296">
        <f t="shared" si="134"/>
        <v>0.86657896793956646</v>
      </c>
      <c r="N111" s="296">
        <f t="shared" si="134"/>
        <v>0.85353592227763542</v>
      </c>
      <c r="O111" s="296">
        <f t="shared" si="134"/>
        <v>0.84644220870853393</v>
      </c>
      <c r="P111" s="296">
        <f t="shared" si="134"/>
        <v>0.84407870375337157</v>
      </c>
      <c r="Q111" s="296">
        <f t="shared" si="134"/>
        <v>0.84389545386427134</v>
      </c>
      <c r="R111" s="296">
        <f t="shared" si="134"/>
        <v>0.84491768027978587</v>
      </c>
      <c r="S111" s="296">
        <f t="shared" si="134"/>
        <v>0.84960470942519761</v>
      </c>
      <c r="T111" s="296">
        <f t="shared" si="134"/>
        <v>0.85992091386398084</v>
      </c>
      <c r="U111" s="296">
        <f t="shared" si="134"/>
        <v>0.87597676847927841</v>
      </c>
      <c r="V111" s="296">
        <f t="shared" si="131"/>
        <v>0.89586840690636338</v>
      </c>
      <c r="W111" s="296">
        <f t="shared" si="131"/>
        <v>0.91672638656214489</v>
      </c>
      <c r="X111" s="296">
        <f t="shared" si="131"/>
        <v>0.93606486246819165</v>
      </c>
      <c r="Y111" s="296">
        <f t="shared" si="131"/>
        <v>0.95246270549446899</v>
      </c>
      <c r="Z111" s="296">
        <f t="shared" si="131"/>
        <v>0.96550729776104349</v>
      </c>
      <c r="AA111" s="296">
        <f t="shared" si="131"/>
        <v>0.97542450258583702</v>
      </c>
      <c r="AB111" s="296">
        <f t="shared" si="131"/>
        <v>0.98272482285815033</v>
      </c>
      <c r="AC111" s="296">
        <f t="shared" si="131"/>
        <v>0.98797573937418859</v>
      </c>
      <c r="AD111" s="296">
        <f t="shared" si="131"/>
        <v>0.99168912337654991</v>
      </c>
      <c r="AE111" s="296">
        <f t="shared" si="131"/>
        <v>0.99428170532345606</v>
      </c>
      <c r="AF111" s="296">
        <f t="shared" si="131"/>
        <v>0.99607304022123022</v>
      </c>
      <c r="AG111" s="296">
        <f t="shared" si="132"/>
        <v>0.9972989281872281</v>
      </c>
      <c r="AH111" s="296">
        <f t="shared" si="132"/>
        <v>0.99812881929659292</v>
      </c>
      <c r="AI111" s="296">
        <f t="shared" si="132"/>
        <v>0.99868211630233861</v>
      </c>
      <c r="AJ111" s="296">
        <f t="shared" si="132"/>
        <v>0.99904162915278194</v>
      </c>
      <c r="AK111" s="296">
        <f t="shared" si="132"/>
        <v>0.99926398244407866</v>
      </c>
      <c r="AL111" s="296">
        <f t="shared" si="132"/>
        <v>0.999387385547163</v>
      </c>
      <c r="AM111" s="296">
        <f t="shared" si="132"/>
        <v>0.99943733595835826</v>
      </c>
      <c r="AN111" s="296">
        <f t="shared" si="132"/>
        <v>0.99943079388163925</v>
      </c>
      <c r="AO111" s="296">
        <f t="shared" si="132"/>
        <v>0.99937926142777966</v>
      </c>
      <c r="AP111" s="296">
        <f t="shared" si="132"/>
        <v>0.99929107654536509</v>
      </c>
      <c r="AQ111" s="296">
        <f t="shared" si="132"/>
        <v>0.9991731131832956</v>
      </c>
      <c r="AR111" s="296">
        <f t="shared" si="132"/>
        <v>0.99903197891016571</v>
      </c>
      <c r="AS111" s="296">
        <f t="shared" si="132"/>
        <v>0.99887473253341708</v>
      </c>
      <c r="AT111" s="296">
        <f t="shared" si="132"/>
        <v>0.99870912016331181</v>
      </c>
      <c r="AU111" s="296">
        <f t="shared" si="132"/>
        <v>0.99854335451299692</v>
      </c>
      <c r="AV111" s="296">
        <f t="shared" si="132"/>
        <v>0.99838552860624707</v>
      </c>
      <c r="AW111" s="296">
        <f t="shared" si="130"/>
        <v>0.99824283151130999</v>
      </c>
      <c r="AX111" s="296">
        <f t="shared" si="130"/>
        <v>0.99812078006524452</v>
      </c>
      <c r="AY111" s="296">
        <f t="shared" si="130"/>
        <v>0.99802266662456229</v>
      </c>
      <c r="AZ111" s="296">
        <f t="shared" si="130"/>
        <v>0.99794934701013349</v>
      </c>
      <c r="BA111" s="296">
        <f t="shared" ref="BA111:BN127" si="137">($E$74-$C$76)*2*(1/(1+EXP(-4/$E$76*(POWER(POWER((ABS(BA$75-($D$74))),3)+POWER(ABS($D111-($D$75)),3),1/3))))-0.5+$C$76)*($E$74-$C$76)*2*(1/(1+EXP(-4/$E$76*(POWER(POWER((ABS(BA$75-($C$74))),3)+POWER(ABS($D111-($C$75)),3),1/3))))-0.5+$C$76)</f>
        <v>0.99789938419318336</v>
      </c>
      <c r="BB111" s="296">
        <f t="shared" si="137"/>
        <v>0.99786946497171392</v>
      </c>
      <c r="BC111" s="296">
        <f t="shared" si="137"/>
        <v>0.99785495177697092</v>
      </c>
      <c r="BD111" s="296">
        <f t="shared" si="137"/>
        <v>0.99785042794712664</v>
      </c>
      <c r="BE111" s="296">
        <f t="shared" si="137"/>
        <v>0.99785016769729917</v>
      </c>
      <c r="BF111" s="296">
        <f t="shared" si="137"/>
        <v>0.9978522339882695</v>
      </c>
      <c r="BG111" s="296">
        <f t="shared" si="137"/>
        <v>0.9978617314788254</v>
      </c>
      <c r="BH111" s="296">
        <f t="shared" si="137"/>
        <v>0.99788431484903517</v>
      </c>
      <c r="BI111" s="296">
        <f t="shared" si="137"/>
        <v>0.99792508600078822</v>
      </c>
      <c r="BJ111" s="296">
        <f t="shared" si="137"/>
        <v>0.99798809801879251</v>
      </c>
      <c r="BK111" s="296">
        <f t="shared" si="137"/>
        <v>0.99807580092689008</v>
      </c>
      <c r="BL111" s="296">
        <f t="shared" si="137"/>
        <v>0.99818856077022666</v>
      </c>
      <c r="BM111" s="296">
        <f t="shared" si="137"/>
        <v>0.9983243999670901</v>
      </c>
      <c r="BN111" s="297">
        <f t="shared" si="137"/>
        <v>0.99847907678599046</v>
      </c>
      <c r="BO111" s="220"/>
      <c r="BP111" s="183"/>
      <c r="BQ111" s="183"/>
      <c r="BR111" s="183"/>
      <c r="BS111" s="183"/>
      <c r="BT111" s="183"/>
      <c r="BU111" s="183"/>
      <c r="BV111" s="183"/>
      <c r="BW111" s="183"/>
      <c r="BX111" s="183"/>
      <c r="BY111" s="183"/>
      <c r="BZ111" s="183"/>
      <c r="CA111" s="183"/>
      <c r="CB111" s="183"/>
      <c r="CC111" s="183"/>
      <c r="CD111" s="183"/>
      <c r="CE111" s="183"/>
      <c r="CF111" s="183"/>
    </row>
    <row r="112" spans="2:84" ht="42" customHeight="1">
      <c r="B112" s="421"/>
      <c r="C112" s="420"/>
      <c r="D112" s="440">
        <v>-0.25</v>
      </c>
      <c r="E112" s="459"/>
      <c r="F112" s="296">
        <f t="shared" si="134"/>
        <v>0.98164415823146878</v>
      </c>
      <c r="G112" s="296">
        <f t="shared" si="134"/>
        <v>0.9746064520414327</v>
      </c>
      <c r="H112" s="296">
        <f t="shared" si="134"/>
        <v>0.96556374175676973</v>
      </c>
      <c r="I112" s="296">
        <f t="shared" si="134"/>
        <v>0.95447853608513344</v>
      </c>
      <c r="J112" s="296">
        <f t="shared" si="134"/>
        <v>0.94172225636421925</v>
      </c>
      <c r="K112" s="296">
        <f t="shared" si="134"/>
        <v>0.92822670624019177</v>
      </c>
      <c r="L112" s="296">
        <f t="shared" si="134"/>
        <v>0.9154352334541348</v>
      </c>
      <c r="M112" s="296">
        <f t="shared" si="134"/>
        <v>0.90491301244284428</v>
      </c>
      <c r="N112" s="296">
        <f t="shared" si="134"/>
        <v>0.8977177635036897</v>
      </c>
      <c r="O112" s="296">
        <f t="shared" si="134"/>
        <v>0.89393201573732861</v>
      </c>
      <c r="P112" s="296">
        <f t="shared" si="134"/>
        <v>0.89269021878215282</v>
      </c>
      <c r="Q112" s="296">
        <f t="shared" si="134"/>
        <v>0.89259431756958374</v>
      </c>
      <c r="R112" s="296">
        <f t="shared" si="134"/>
        <v>0.89312983608356356</v>
      </c>
      <c r="S112" s="296">
        <f t="shared" si="134"/>
        <v>0.89560868551460482</v>
      </c>
      <c r="T112" s="296">
        <f t="shared" si="134"/>
        <v>0.90120142032499406</v>
      </c>
      <c r="U112" s="296">
        <f t="shared" si="134"/>
        <v>0.91029039274808599</v>
      </c>
      <c r="V112" s="296">
        <f t="shared" si="131"/>
        <v>0.92222924864448397</v>
      </c>
      <c r="W112" s="296">
        <f t="shared" si="131"/>
        <v>0.93560378077680062</v>
      </c>
      <c r="X112" s="296">
        <f t="shared" si="131"/>
        <v>0.94884604754257318</v>
      </c>
      <c r="Y112" s="296">
        <f t="shared" si="131"/>
        <v>0.9607668581836063</v>
      </c>
      <c r="Z112" s="296">
        <f t="shared" si="131"/>
        <v>0.97075121648260887</v>
      </c>
      <c r="AA112" s="296">
        <f t="shared" si="131"/>
        <v>0.97867476362057126</v>
      </c>
      <c r="AB112" s="296">
        <f t="shared" si="131"/>
        <v>0.98471612172287271</v>
      </c>
      <c r="AC112" s="296">
        <f t="shared" si="131"/>
        <v>0.9891872893837913</v>
      </c>
      <c r="AD112" s="296">
        <f t="shared" si="131"/>
        <v>0.99242306730235796</v>
      </c>
      <c r="AE112" s="296">
        <f t="shared" si="131"/>
        <v>0.99472453015321372</v>
      </c>
      <c r="AF112" s="296">
        <f t="shared" si="131"/>
        <v>0.99633824799165882</v>
      </c>
      <c r="AG112" s="296">
        <f t="shared" si="132"/>
        <v>0.99745482793845441</v>
      </c>
      <c r="AH112" s="296">
        <f t="shared" si="132"/>
        <v>0.99821594707432437</v>
      </c>
      <c r="AI112" s="296">
        <f t="shared" si="132"/>
        <v>0.99872388368161336</v>
      </c>
      <c r="AJ112" s="296">
        <f t="shared" si="132"/>
        <v>0.99905070703860521</v>
      </c>
      <c r="AK112" s="296">
        <f t="shared" si="132"/>
        <v>0.99924605501323538</v>
      </c>
      <c r="AL112" s="296">
        <f t="shared" si="132"/>
        <v>0.99934331018179046</v>
      </c>
      <c r="AM112" s="296">
        <f t="shared" si="132"/>
        <v>0.99936436577826115</v>
      </c>
      <c r="AN112" s="296">
        <f t="shared" si="132"/>
        <v>0.99932329328322844</v>
      </c>
      <c r="AO112" s="296">
        <f t="shared" si="132"/>
        <v>0.99922921573093026</v>
      </c>
      <c r="AP112" s="296">
        <f t="shared" si="132"/>
        <v>0.99908862023990552</v>
      </c>
      <c r="AQ112" s="296">
        <f t="shared" si="132"/>
        <v>0.99890724162100331</v>
      </c>
      <c r="AR112" s="296">
        <f t="shared" si="132"/>
        <v>0.99869153742458572</v>
      </c>
      <c r="AS112" s="296">
        <f t="shared" si="132"/>
        <v>0.99844967866591527</v>
      </c>
      <c r="AT112" s="296">
        <f t="shared" si="132"/>
        <v>0.99819193290463337</v>
      </c>
      <c r="AU112" s="296">
        <f t="shared" si="132"/>
        <v>0.99793034888813792</v>
      </c>
      <c r="AV112" s="296">
        <f t="shared" ref="AV112:BK127" si="138">($E$74-$C$76)*2*(1/(1+EXP(-4/$E$76*(POWER(POWER((ABS(AV$75-($D$74))),3)+POWER(ABS($D112-($D$75)),3),1/3))))-0.5+$C$76)*($E$74-$C$76)*2*(1/(1+EXP(-4/$E$76*(POWER(POWER((ABS(AV$75-($C$74))),3)+POWER(ABS($D112-($C$75)),3),1/3))))-0.5+$C$76)</f>
        <v>0.99767777303289484</v>
      </c>
      <c r="AW112" s="296">
        <f t="shared" si="138"/>
        <v>0.99744640265890427</v>
      </c>
      <c r="AX112" s="296">
        <f t="shared" si="138"/>
        <v>0.99724623256323841</v>
      </c>
      <c r="AY112" s="296">
        <f t="shared" si="138"/>
        <v>0.99708379734332075</v>
      </c>
      <c r="AZ112" s="296">
        <f t="shared" si="138"/>
        <v>0.99696151460031746</v>
      </c>
      <c r="BA112" s="296">
        <f t="shared" si="138"/>
        <v>0.99687773127295176</v>
      </c>
      <c r="BB112" s="296">
        <f t="shared" si="138"/>
        <v>0.9968273581111311</v>
      </c>
      <c r="BC112" s="296">
        <f t="shared" si="138"/>
        <v>0.99680283398040603</v>
      </c>
      <c r="BD112" s="296">
        <f t="shared" si="138"/>
        <v>0.99679512956300953</v>
      </c>
      <c r="BE112" s="296">
        <f t="shared" si="138"/>
        <v>0.99679462471404012</v>
      </c>
      <c r="BF112" s="296">
        <f t="shared" si="138"/>
        <v>0.99679805332648719</v>
      </c>
      <c r="BG112" s="296">
        <f t="shared" si="138"/>
        <v>0.99681398186908554</v>
      </c>
      <c r="BH112" s="296">
        <f t="shared" si="138"/>
        <v>0.99685185642078533</v>
      </c>
      <c r="BI112" s="296">
        <f t="shared" si="138"/>
        <v>0.99692006907293673</v>
      </c>
      <c r="BJ112" s="296">
        <f t="shared" si="138"/>
        <v>0.99702502615900623</v>
      </c>
      <c r="BK112" s="296">
        <f t="shared" si="138"/>
        <v>0.9971701424390258</v>
      </c>
      <c r="BL112" s="296">
        <f t="shared" si="137"/>
        <v>0.99735503536792736</v>
      </c>
      <c r="BM112" s="296">
        <f t="shared" si="137"/>
        <v>0.99757520836405322</v>
      </c>
      <c r="BN112" s="297">
        <f t="shared" si="137"/>
        <v>0.99782241949897499</v>
      </c>
      <c r="BO112" s="220"/>
      <c r="BP112" s="183"/>
      <c r="BQ112" s="183"/>
      <c r="BR112" s="183"/>
      <c r="BS112" s="183"/>
      <c r="BT112" s="183"/>
      <c r="BU112" s="183"/>
      <c r="BV112" s="183"/>
      <c r="BW112" s="183"/>
      <c r="BX112" s="183"/>
      <c r="BY112" s="183"/>
      <c r="BZ112" s="183"/>
      <c r="CA112" s="183"/>
      <c r="CB112" s="183"/>
      <c r="CC112" s="183"/>
      <c r="CD112" s="183"/>
      <c r="CE112" s="183"/>
      <c r="CF112" s="183"/>
    </row>
    <row r="113" spans="2:84" ht="42" customHeight="1">
      <c r="B113" s="421"/>
      <c r="C113" s="420"/>
      <c r="D113" s="438">
        <v>-0.3</v>
      </c>
      <c r="E113" s="459"/>
      <c r="F113" s="296">
        <f t="shared" si="134"/>
        <v>0.98443246350093294</v>
      </c>
      <c r="G113" s="296">
        <f t="shared" si="134"/>
        <v>0.97896664105190701</v>
      </c>
      <c r="H113" s="296">
        <f t="shared" si="134"/>
        <v>0.97223235629973792</v>
      </c>
      <c r="I113" s="296">
        <f t="shared" si="134"/>
        <v>0.96436610119386645</v>
      </c>
      <c r="J113" s="296">
        <f t="shared" si="134"/>
        <v>0.95578609655153735</v>
      </c>
      <c r="K113" s="296">
        <f t="shared" si="134"/>
        <v>0.94720520110417639</v>
      </c>
      <c r="L113" s="296">
        <f t="shared" si="134"/>
        <v>0.93950366540039998</v>
      </c>
      <c r="M113" s="296">
        <f t="shared" si="134"/>
        <v>0.93346186859536329</v>
      </c>
      <c r="N113" s="296">
        <f t="shared" si="134"/>
        <v>0.92947508260822953</v>
      </c>
      <c r="O113" s="296">
        <f t="shared" si="134"/>
        <v>0.92742302077365701</v>
      </c>
      <c r="P113" s="296">
        <f t="shared" si="134"/>
        <v>0.92675660665335235</v>
      </c>
      <c r="Q113" s="296">
        <f t="shared" si="134"/>
        <v>0.92670525043203578</v>
      </c>
      <c r="R113" s="296">
        <f t="shared" si="134"/>
        <v>0.9269920733984679</v>
      </c>
      <c r="S113" s="296">
        <f t="shared" si="134"/>
        <v>0.92832787903647218</v>
      </c>
      <c r="T113" s="296">
        <f t="shared" si="134"/>
        <v>0.93139073485995139</v>
      </c>
      <c r="U113" s="296">
        <f t="shared" ref="U113:AJ128" si="139">($E$74-$C$76)*2*(1/(1+EXP(-4/$E$76*(POWER(POWER((ABS(U$75-($D$74))),3)+POWER(ABS($D113-($D$75)),3),1/3))))-0.5+$C$76)*($E$74-$C$76)*2*(1/(1+EXP(-4/$E$76*(POWER(POWER((ABS(U$75-($C$74))),3)+POWER(ABS($D113-($C$75)),3),1/3))))-0.5+$C$76)</f>
        <v>0.93651709230354463</v>
      </c>
      <c r="V113" s="296">
        <f t="shared" si="139"/>
        <v>0.94354340185391372</v>
      </c>
      <c r="W113" s="296">
        <f t="shared" si="139"/>
        <v>0.95183462007792752</v>
      </c>
      <c r="X113" s="296">
        <f t="shared" si="139"/>
        <v>0.96051743765706299</v>
      </c>
      <c r="Y113" s="296">
        <f t="shared" si="139"/>
        <v>0.96877730275701057</v>
      </c>
      <c r="Z113" s="296">
        <f t="shared" si="139"/>
        <v>0.97605638250057869</v>
      </c>
      <c r="AA113" s="296">
        <f t="shared" si="139"/>
        <v>0.98209794161300668</v>
      </c>
      <c r="AB113" s="296">
        <f t="shared" si="139"/>
        <v>0.98688475124220965</v>
      </c>
      <c r="AC113" s="296">
        <f t="shared" si="139"/>
        <v>0.99054381377078815</v>
      </c>
      <c r="AD113" s="296">
        <f t="shared" si="139"/>
        <v>0.9932639887205551</v>
      </c>
      <c r="AE113" s="296">
        <f t="shared" si="139"/>
        <v>0.99524188692034543</v>
      </c>
      <c r="AF113" s="296">
        <f t="shared" si="139"/>
        <v>0.99665349715342688</v>
      </c>
      <c r="AG113" s="296">
        <f t="shared" si="139"/>
        <v>0.99764335924325254</v>
      </c>
      <c r="AH113" s="296">
        <f t="shared" si="139"/>
        <v>0.99832363134403279</v>
      </c>
      <c r="AI113" s="296">
        <f t="shared" si="139"/>
        <v>0.99877775003494496</v>
      </c>
      <c r="AJ113" s="296">
        <f t="shared" si="139"/>
        <v>0.9990655946679019</v>
      </c>
      <c r="AK113" s="296">
        <f t="shared" ref="AK113:AZ128" si="140">($E$74-$C$76)*2*(1/(1+EXP(-4/$E$76*(POWER(POWER((ABS(AK$75-($D$74))),3)+POWER(ABS($D113-($D$75)),3),1/3))))-0.5+$C$76)*($E$74-$C$76)*2*(1/(1+EXP(-4/$E$76*(POWER(POWER((ABS(AK$75-($C$74))),3)+POWER(ABS($D113-($C$75)),3),1/3))))-0.5+$C$76)</f>
        <v>0.99922861456609524</v>
      </c>
      <c r="AL113" s="296">
        <f t="shared" si="140"/>
        <v>0.99929430628361915</v>
      </c>
      <c r="AM113" s="296">
        <f t="shared" si="140"/>
        <v>0.99927992580462288</v>
      </c>
      <c r="AN113" s="296">
        <f t="shared" si="140"/>
        <v>0.99919555425612872</v>
      </c>
      <c r="AO113" s="296">
        <f t="shared" si="140"/>
        <v>0.99904671499928677</v>
      </c>
      <c r="AP113" s="296">
        <f t="shared" si="140"/>
        <v>0.99883672397336609</v>
      </c>
      <c r="AQ113" s="296">
        <f t="shared" si="140"/>
        <v>0.99856887137135597</v>
      </c>
      <c r="AR113" s="296">
        <f t="shared" si="140"/>
        <v>0.99824839848873315</v>
      </c>
      <c r="AS113" s="296">
        <f t="shared" si="140"/>
        <v>0.99788407755256625</v>
      </c>
      <c r="AT113" s="296">
        <f t="shared" si="140"/>
        <v>0.99748907937747955</v>
      </c>
      <c r="AU113" s="296">
        <f t="shared" si="140"/>
        <v>0.99708080064106142</v>
      </c>
      <c r="AV113" s="296">
        <f t="shared" si="140"/>
        <v>0.99667948314697596</v>
      </c>
      <c r="AW113" s="296">
        <f t="shared" si="140"/>
        <v>0.99630578461903252</v>
      </c>
      <c r="AX113" s="296">
        <f t="shared" si="140"/>
        <v>0.99597783798324857</v>
      </c>
      <c r="AY113" s="296">
        <f t="shared" si="140"/>
        <v>0.9957085724195176</v>
      </c>
      <c r="AZ113" s="296">
        <f t="shared" si="140"/>
        <v>0.99550401247190934</v>
      </c>
      <c r="BA113" s="296">
        <f t="shared" si="138"/>
        <v>0.99536292412451088</v>
      </c>
      <c r="BB113" s="296">
        <f t="shared" si="138"/>
        <v>0.99527770888132416</v>
      </c>
      <c r="BC113" s="296">
        <f t="shared" si="138"/>
        <v>0.9952360814767226</v>
      </c>
      <c r="BD113" s="296">
        <f t="shared" si="138"/>
        <v>0.99522293664610495</v>
      </c>
      <c r="BE113" s="296">
        <f t="shared" si="138"/>
        <v>0.99522201373549946</v>
      </c>
      <c r="BF113" s="296">
        <f t="shared" si="138"/>
        <v>0.99522777381565086</v>
      </c>
      <c r="BG113" s="296">
        <f t="shared" si="138"/>
        <v>0.99525469877096684</v>
      </c>
      <c r="BH113" s="296">
        <f t="shared" si="138"/>
        <v>0.99531866428652893</v>
      </c>
      <c r="BI113" s="296">
        <f t="shared" si="138"/>
        <v>0.99543350446460965</v>
      </c>
      <c r="BJ113" s="296">
        <f t="shared" si="138"/>
        <v>0.99560924397660644</v>
      </c>
      <c r="BK113" s="296">
        <f t="shared" si="138"/>
        <v>0.99585027218338562</v>
      </c>
      <c r="BL113" s="296">
        <f t="shared" si="137"/>
        <v>0.99615403621858911</v>
      </c>
      <c r="BM113" s="296">
        <f t="shared" si="137"/>
        <v>0.99651081030249988</v>
      </c>
      <c r="BN113" s="297">
        <f t="shared" si="137"/>
        <v>0.99690483348343206</v>
      </c>
      <c r="BO113" s="220"/>
      <c r="BP113" s="183"/>
      <c r="BQ113" s="183"/>
      <c r="BR113" s="183"/>
      <c r="BS113" s="183"/>
      <c r="BT113" s="183"/>
      <c r="BU113" s="183"/>
      <c r="BV113" s="183"/>
      <c r="BW113" s="183"/>
      <c r="BX113" s="183"/>
      <c r="BY113" s="183"/>
      <c r="BZ113" s="183"/>
      <c r="CA113" s="183"/>
      <c r="CB113" s="183"/>
      <c r="CC113" s="183"/>
      <c r="CD113" s="183"/>
      <c r="CE113" s="183"/>
      <c r="CF113" s="183"/>
    </row>
    <row r="114" spans="2:84" ht="42" customHeight="1">
      <c r="B114" s="421"/>
      <c r="C114" s="420"/>
      <c r="D114" s="440">
        <v>-0.35</v>
      </c>
      <c r="E114" s="459"/>
      <c r="F114" s="296">
        <f t="shared" ref="F114:U129" si="141">($E$74-$C$76)*2*(1/(1+EXP(-4/$E$76*(POWER(POWER((ABS(F$75-($D$74))),3)+POWER(ABS($D114-($D$75)),3),1/3))))-0.5+$C$76)*($E$74-$C$76)*2*(1/(1+EXP(-4/$E$76*(POWER(POWER((ABS(F$75-($C$74))),3)+POWER(ABS($D114-($C$75)),3),1/3))))-0.5+$C$76)</f>
        <v>0.98719747474264896</v>
      </c>
      <c r="G114" s="296">
        <f t="shared" si="141"/>
        <v>0.98312397166178234</v>
      </c>
      <c r="H114" s="296">
        <f t="shared" si="141"/>
        <v>0.97831210955665582</v>
      </c>
      <c r="I114" s="296">
        <f t="shared" si="141"/>
        <v>0.97294463581429502</v>
      </c>
      <c r="J114" s="296">
        <f t="shared" si="141"/>
        <v>0.9673662506431765</v>
      </c>
      <c r="K114" s="296">
        <f t="shared" si="141"/>
        <v>0.96204698659755961</v>
      </c>
      <c r="L114" s="296">
        <f t="shared" si="141"/>
        <v>0.95747558863451954</v>
      </c>
      <c r="M114" s="296">
        <f t="shared" si="141"/>
        <v>0.95401473594415087</v>
      </c>
      <c r="N114" s="296">
        <f t="shared" si="141"/>
        <v>0.95178848066973565</v>
      </c>
      <c r="O114" s="296">
        <f t="shared" si="141"/>
        <v>0.95065983431053491</v>
      </c>
      <c r="P114" s="296">
        <f t="shared" si="141"/>
        <v>0.95029576605743249</v>
      </c>
      <c r="Q114" s="296">
        <f t="shared" si="141"/>
        <v>0.95026773103208251</v>
      </c>
      <c r="R114" s="296">
        <f t="shared" si="141"/>
        <v>0.95042418349533087</v>
      </c>
      <c r="S114" s="296">
        <f t="shared" si="141"/>
        <v>0.95115591906649477</v>
      </c>
      <c r="T114" s="296">
        <f t="shared" si="141"/>
        <v>0.95285234683735032</v>
      </c>
      <c r="U114" s="296">
        <f t="shared" si="141"/>
        <v>0.95575105568699226</v>
      </c>
      <c r="V114" s="296">
        <f t="shared" si="139"/>
        <v>0.95984986844794762</v>
      </c>
      <c r="W114" s="296">
        <f t="shared" si="139"/>
        <v>0.96488513138050314</v>
      </c>
      <c r="X114" s="296">
        <f t="shared" si="139"/>
        <v>0.97040745675842999</v>
      </c>
      <c r="Y114" s="296">
        <f t="shared" si="139"/>
        <v>0.97592133552880755</v>
      </c>
      <c r="Z114" s="296">
        <f t="shared" si="139"/>
        <v>0.98101607381508915</v>
      </c>
      <c r="AA114" s="296">
        <f t="shared" si="139"/>
        <v>0.98543485423311361</v>
      </c>
      <c r="AB114" s="296">
        <f t="shared" si="139"/>
        <v>0.98907668241124636</v>
      </c>
      <c r="AC114" s="296">
        <f t="shared" si="139"/>
        <v>0.99195798579407246</v>
      </c>
      <c r="AD114" s="296">
        <f t="shared" si="139"/>
        <v>0.99416400091216361</v>
      </c>
      <c r="AE114" s="296">
        <f t="shared" si="139"/>
        <v>0.99580818291330642</v>
      </c>
      <c r="AF114" s="296">
        <f t="shared" si="139"/>
        <v>0.99700543210874581</v>
      </c>
      <c r="AG114" s="296">
        <f t="shared" si="139"/>
        <v>0.99785776358713474</v>
      </c>
      <c r="AH114" s="296">
        <f t="shared" si="139"/>
        <v>0.99844864662514021</v>
      </c>
      <c r="AI114" s="296">
        <f t="shared" si="139"/>
        <v>0.99884239924248908</v>
      </c>
      <c r="AJ114" s="296">
        <f t="shared" si="139"/>
        <v>0.99908603838928922</v>
      </c>
      <c r="AK114" s="296">
        <f t="shared" si="140"/>
        <v>0.99921201553535921</v>
      </c>
      <c r="AL114" s="296">
        <f t="shared" si="140"/>
        <v>0.99924103747265403</v>
      </c>
      <c r="AM114" s="296">
        <f t="shared" si="140"/>
        <v>0.99918466989101351</v>
      </c>
      <c r="AN114" s="296">
        <f t="shared" si="140"/>
        <v>0.99904771228575606</v>
      </c>
      <c r="AO114" s="296">
        <f t="shared" si="140"/>
        <v>0.99883048099240734</v>
      </c>
      <c r="AP114" s="296">
        <f t="shared" si="140"/>
        <v>0.99853117929844415</v>
      </c>
      <c r="AQ114" s="296">
        <f t="shared" si="140"/>
        <v>0.99814847861627187</v>
      </c>
      <c r="AR114" s="296">
        <f t="shared" si="140"/>
        <v>0.99768427818695116</v>
      </c>
      <c r="AS114" s="296">
        <f t="shared" si="140"/>
        <v>0.99714636240892218</v>
      </c>
      <c r="AT114" s="296">
        <f t="shared" si="140"/>
        <v>0.99655039431925296</v>
      </c>
      <c r="AU114" s="296">
        <f t="shared" si="140"/>
        <v>0.99592050390545972</v>
      </c>
      <c r="AV114" s="296">
        <f t="shared" si="140"/>
        <v>0.99528782851442466</v>
      </c>
      <c r="AW114" s="296">
        <f t="shared" si="140"/>
        <v>0.99468685377140664</v>
      </c>
      <c r="AX114" s="296">
        <f t="shared" si="140"/>
        <v>0.99415019058904641</v>
      </c>
      <c r="AY114" s="296">
        <f t="shared" si="140"/>
        <v>0.99370314967154116</v>
      </c>
      <c r="AZ114" s="296">
        <f t="shared" si="140"/>
        <v>0.99335969506291555</v>
      </c>
      <c r="BA114" s="296">
        <f t="shared" si="138"/>
        <v>0.993120870660402</v>
      </c>
      <c r="BB114" s="296">
        <f t="shared" si="138"/>
        <v>0.99297583554267776</v>
      </c>
      <c r="BC114" s="296">
        <f t="shared" si="138"/>
        <v>0.99290473559625025</v>
      </c>
      <c r="BD114" s="296">
        <f t="shared" si="138"/>
        <v>0.9928822014769535</v>
      </c>
      <c r="BE114" s="296">
        <f t="shared" si="138"/>
        <v>0.99288055746238668</v>
      </c>
      <c r="BF114" s="296">
        <f t="shared" si="138"/>
        <v>0.99289034344726523</v>
      </c>
      <c r="BG114" s="296">
        <f t="shared" si="138"/>
        <v>0.99293623674039189</v>
      </c>
      <c r="BH114" s="296">
        <f t="shared" si="138"/>
        <v>0.99304508937100167</v>
      </c>
      <c r="BI114" s="296">
        <f t="shared" si="138"/>
        <v>0.99323973156563405</v>
      </c>
      <c r="BJ114" s="296">
        <f t="shared" si="138"/>
        <v>0.99353558356011595</v>
      </c>
      <c r="BK114" s="296">
        <f t="shared" si="138"/>
        <v>0.99393735434849229</v>
      </c>
      <c r="BL114" s="296">
        <f t="shared" si="137"/>
        <v>0.99443705029477703</v>
      </c>
      <c r="BM114" s="296">
        <f t="shared" si="137"/>
        <v>0.99501433838282782</v>
      </c>
      <c r="BN114" s="297">
        <f t="shared" si="137"/>
        <v>0.99563958195578806</v>
      </c>
      <c r="BO114" s="220"/>
    </row>
    <row r="115" spans="2:84" ht="42" customHeight="1">
      <c r="B115" s="421"/>
      <c r="C115" s="420"/>
      <c r="D115" s="438">
        <v>-0.4</v>
      </c>
      <c r="E115" s="459"/>
      <c r="F115" s="296">
        <f t="shared" si="141"/>
        <v>0.98976655588722595</v>
      </c>
      <c r="G115" s="296">
        <f t="shared" si="141"/>
        <v>0.98683757528637028</v>
      </c>
      <c r="H115" s="296">
        <f t="shared" si="141"/>
        <v>0.98351430910228299</v>
      </c>
      <c r="I115" s="296">
        <f t="shared" si="141"/>
        <v>0.97996028558902948</v>
      </c>
      <c r="J115" s="296">
        <f t="shared" si="141"/>
        <v>0.97641869446023677</v>
      </c>
      <c r="K115" s="296">
        <f t="shared" si="141"/>
        <v>0.97317222915201929</v>
      </c>
      <c r="L115" s="296">
        <f t="shared" si="141"/>
        <v>0.9704760513537708</v>
      </c>
      <c r="M115" s="296">
        <f t="shared" si="141"/>
        <v>0.9684890258181913</v>
      </c>
      <c r="N115" s="296">
        <f t="shared" si="141"/>
        <v>0.96723441897298212</v>
      </c>
      <c r="O115" s="296">
        <f t="shared" si="141"/>
        <v>0.96660521882061545</v>
      </c>
      <c r="P115" s="296">
        <f t="shared" si="141"/>
        <v>0.96640321043294308</v>
      </c>
      <c r="Q115" s="296">
        <f t="shared" si="141"/>
        <v>0.96638764455807413</v>
      </c>
      <c r="R115" s="296">
        <f t="shared" si="141"/>
        <v>0.96647432577719217</v>
      </c>
      <c r="S115" s="296">
        <f t="shared" si="141"/>
        <v>0.96688104249050211</v>
      </c>
      <c r="T115" s="296">
        <f t="shared" si="141"/>
        <v>0.96783141852596655</v>
      </c>
      <c r="U115" s="296">
        <f t="shared" si="141"/>
        <v>0.96947982093138385</v>
      </c>
      <c r="V115" s="296">
        <f t="shared" si="139"/>
        <v>0.97186532354728716</v>
      </c>
      <c r="W115" s="296">
        <f t="shared" si="139"/>
        <v>0.97488835326734635</v>
      </c>
      <c r="X115" s="296">
        <f t="shared" si="139"/>
        <v>0.9783299985581605</v>
      </c>
      <c r="Y115" s="296">
        <f t="shared" si="139"/>
        <v>0.981910755728857</v>
      </c>
      <c r="Z115" s="296">
        <f t="shared" si="139"/>
        <v>0.98536230845482264</v>
      </c>
      <c r="AA115" s="296">
        <f t="shared" si="139"/>
        <v>0.98848185036589042</v>
      </c>
      <c r="AB115" s="296">
        <f t="shared" si="139"/>
        <v>0.99115379279640348</v>
      </c>
      <c r="AC115" s="296">
        <f t="shared" si="139"/>
        <v>0.99334268207912202</v>
      </c>
      <c r="AD115" s="296">
        <f t="shared" si="139"/>
        <v>0.99507078981513641</v>
      </c>
      <c r="AE115" s="296">
        <f t="shared" si="139"/>
        <v>0.99639309809939203</v>
      </c>
      <c r="AF115" s="296">
        <f t="shared" si="139"/>
        <v>0.99737697231521016</v>
      </c>
      <c r="AG115" s="296">
        <f t="shared" si="139"/>
        <v>0.99808869890340268</v>
      </c>
      <c r="AH115" s="296">
        <f t="shared" si="139"/>
        <v>0.99858611858234148</v>
      </c>
      <c r="AI115" s="296">
        <f t="shared" si="139"/>
        <v>0.99891556269538639</v>
      </c>
      <c r="AJ115" s="296">
        <f t="shared" si="139"/>
        <v>0.99911135909553361</v>
      </c>
      <c r="AK115" s="296">
        <f t="shared" si="140"/>
        <v>0.99919663535645142</v>
      </c>
      <c r="AL115" s="296">
        <f t="shared" si="140"/>
        <v>0.99918464854348465</v>
      </c>
      <c r="AM115" s="296">
        <f t="shared" si="140"/>
        <v>0.99908027869264104</v>
      </c>
      <c r="AN115" s="296">
        <f t="shared" si="140"/>
        <v>0.99888161803128284</v>
      </c>
      <c r="AO115" s="296">
        <f t="shared" si="140"/>
        <v>0.99858178582692592</v>
      </c>
      <c r="AP115" s="296">
        <f t="shared" si="140"/>
        <v>0.99817120841492513</v>
      </c>
      <c r="AQ115" s="296">
        <f t="shared" si="140"/>
        <v>0.9976406079880773</v>
      </c>
      <c r="AR115" s="296">
        <f t="shared" si="140"/>
        <v>0.99698479806505502</v>
      </c>
      <c r="AS115" s="296">
        <f t="shared" si="140"/>
        <v>0.99620704245915692</v>
      </c>
      <c r="AT115" s="296">
        <f t="shared" si="140"/>
        <v>0.99532321038822258</v>
      </c>
      <c r="AU115" s="296">
        <f t="shared" si="140"/>
        <v>0.99436440700081907</v>
      </c>
      <c r="AV115" s="296">
        <f t="shared" si="140"/>
        <v>0.99337651460521736</v>
      </c>
      <c r="AW115" s="296">
        <f t="shared" si="140"/>
        <v>0.99241555609841414</v>
      </c>
      <c r="AX115" s="296">
        <f t="shared" si="140"/>
        <v>0.99153914473618998</v>
      </c>
      <c r="AY115" s="296">
        <f t="shared" si="140"/>
        <v>0.99079605854578534</v>
      </c>
      <c r="AZ115" s="296">
        <f t="shared" si="140"/>
        <v>0.99021715373264463</v>
      </c>
      <c r="BA115" s="296">
        <f t="shared" si="138"/>
        <v>0.98981050696724215</v>
      </c>
      <c r="BB115" s="296">
        <f t="shared" si="138"/>
        <v>0.98956189268128814</v>
      </c>
      <c r="BC115" s="296">
        <f t="shared" si="138"/>
        <v>0.98943952191275542</v>
      </c>
      <c r="BD115" s="296">
        <f t="shared" si="138"/>
        <v>0.9894006218964938</v>
      </c>
      <c r="BE115" s="296">
        <f t="shared" si="138"/>
        <v>0.98939772129942738</v>
      </c>
      <c r="BF115" s="296">
        <f t="shared" si="138"/>
        <v>0.98941452854162248</v>
      </c>
      <c r="BG115" s="296">
        <f t="shared" si="138"/>
        <v>0.98949346057849652</v>
      </c>
      <c r="BH115" s="296">
        <f t="shared" si="138"/>
        <v>0.98968023595528742</v>
      </c>
      <c r="BI115" s="296">
        <f t="shared" si="138"/>
        <v>0.99001250409353114</v>
      </c>
      <c r="BJ115" s="296">
        <f t="shared" si="138"/>
        <v>0.99051328960660812</v>
      </c>
      <c r="BK115" s="296">
        <f t="shared" si="138"/>
        <v>0.99118509467444771</v>
      </c>
      <c r="BL115" s="296">
        <f t="shared" si="137"/>
        <v>0.99200725500627718</v>
      </c>
      <c r="BM115" s="296">
        <f t="shared" si="137"/>
        <v>0.99293839194549782</v>
      </c>
      <c r="BN115" s="297">
        <f t="shared" si="137"/>
        <v>0.99392388139545895</v>
      </c>
      <c r="BO115" s="220"/>
    </row>
    <row r="116" spans="2:84" ht="42" customHeight="1">
      <c r="B116" s="421"/>
      <c r="C116" s="420"/>
      <c r="D116" s="440">
        <v>-0.45</v>
      </c>
      <c r="E116" s="459"/>
      <c r="F116" s="296">
        <f t="shared" si="141"/>
        <v>0.99202561338473882</v>
      </c>
      <c r="G116" s="296">
        <f t="shared" si="141"/>
        <v>0.98998179820716559</v>
      </c>
      <c r="H116" s="296">
        <f t="shared" si="141"/>
        <v>0.98774755485806653</v>
      </c>
      <c r="I116" s="296">
        <f t="shared" si="141"/>
        <v>0.98544587891362279</v>
      </c>
      <c r="J116" s="296">
        <f t="shared" si="141"/>
        <v>0.98323292748076518</v>
      </c>
      <c r="K116" s="296">
        <f t="shared" si="141"/>
        <v>0.9812687904060462</v>
      </c>
      <c r="L116" s="296">
        <f t="shared" si="141"/>
        <v>0.97968099959990174</v>
      </c>
      <c r="M116" s="296">
        <f t="shared" si="141"/>
        <v>0.97853464378898269</v>
      </c>
      <c r="N116" s="296">
        <f t="shared" si="141"/>
        <v>0.97782083089995731</v>
      </c>
      <c r="O116" s="296">
        <f t="shared" si="141"/>
        <v>0.97746567891891389</v>
      </c>
      <c r="P116" s="296">
        <f t="shared" si="141"/>
        <v>0.97735203586048214</v>
      </c>
      <c r="Q116" s="296">
        <f t="shared" si="141"/>
        <v>0.97734325650020071</v>
      </c>
      <c r="R116" s="296">
        <f t="shared" si="141"/>
        <v>0.97739193356925325</v>
      </c>
      <c r="S116" s="296">
        <f t="shared" si="141"/>
        <v>0.97762095828823903</v>
      </c>
      <c r="T116" s="296">
        <f t="shared" si="141"/>
        <v>0.97815925466480558</v>
      </c>
      <c r="U116" s="296">
        <f t="shared" si="141"/>
        <v>0.97910334488140571</v>
      </c>
      <c r="V116" s="296">
        <f t="shared" si="139"/>
        <v>0.98049373485914315</v>
      </c>
      <c r="W116" s="296">
        <f t="shared" si="139"/>
        <v>0.98229875422042656</v>
      </c>
      <c r="X116" s="296">
        <f t="shared" si="139"/>
        <v>0.98441633965102315</v>
      </c>
      <c r="Y116" s="296">
        <f t="shared" si="139"/>
        <v>0.98669656220009527</v>
      </c>
      <c r="Z116" s="296">
        <f t="shared" si="139"/>
        <v>0.98897690565257768</v>
      </c>
      <c r="AA116" s="296">
        <f t="shared" si="139"/>
        <v>0.99111624277876753</v>
      </c>
      <c r="AB116" s="296">
        <f t="shared" si="139"/>
        <v>0.99301612921450166</v>
      </c>
      <c r="AC116" s="296">
        <f t="shared" si="139"/>
        <v>0.99462608425474308</v>
      </c>
      <c r="AD116" s="296">
        <f t="shared" si="139"/>
        <v>0.99593662900689361</v>
      </c>
      <c r="AE116" s="296">
        <f t="shared" si="139"/>
        <v>0.99696656263368422</v>
      </c>
      <c r="AF116" s="296">
        <f t="shared" si="139"/>
        <v>0.99774991583847217</v>
      </c>
      <c r="AG116" s="296">
        <f t="shared" si="139"/>
        <v>0.9983255421115127</v>
      </c>
      <c r="AH116" s="296">
        <f t="shared" si="139"/>
        <v>0.99873014367196178</v>
      </c>
      <c r="AI116" s="296">
        <f t="shared" si="139"/>
        <v>0.99899428937330137</v>
      </c>
      <c r="AJ116" s="296">
        <f t="shared" si="139"/>
        <v>0.99914054700032107</v>
      </c>
      <c r="AK116" s="296">
        <f t="shared" si="140"/>
        <v>0.99918288965254909</v>
      </c>
      <c r="AL116" s="296">
        <f t="shared" si="140"/>
        <v>0.99912677031356445</v>
      </c>
      <c r="AM116" s="296">
        <f t="shared" si="140"/>
        <v>0.99896953682504686</v>
      </c>
      <c r="AN116" s="296">
        <f t="shared" si="140"/>
        <v>0.99870112118321197</v>
      </c>
      <c r="AO116" s="296">
        <f t="shared" si="140"/>
        <v>0.99830516821447779</v>
      </c>
      <c r="AP116" s="296">
        <f t="shared" si="140"/>
        <v>0.99776095998328629</v>
      </c>
      <c r="AQ116" s="296">
        <f t="shared" si="140"/>
        <v>0.99704660673360501</v>
      </c>
      <c r="AR116" s="296">
        <f t="shared" si="140"/>
        <v>0.99614392523713202</v>
      </c>
      <c r="AS116" s="296">
        <f t="shared" si="140"/>
        <v>0.99504507472732229</v>
      </c>
      <c r="AT116" s="296">
        <f t="shared" si="140"/>
        <v>0.99376024447184874</v>
      </c>
      <c r="AU116" s="296">
        <f t="shared" si="140"/>
        <v>0.99232452780093472</v>
      </c>
      <c r="AV116" s="296">
        <f t="shared" si="140"/>
        <v>0.99080100182086017</v>
      </c>
      <c r="AW116" s="296">
        <f t="shared" si="140"/>
        <v>0.98927684728946463</v>
      </c>
      <c r="AX116" s="296">
        <f t="shared" si="140"/>
        <v>0.98785102416607629</v>
      </c>
      <c r="AY116" s="296">
        <f t="shared" si="140"/>
        <v>0.98661556376300996</v>
      </c>
      <c r="AZ116" s="296">
        <f t="shared" si="140"/>
        <v>0.98563623177009918</v>
      </c>
      <c r="BA116" s="296">
        <f t="shared" si="138"/>
        <v>0.98493947671105897</v>
      </c>
      <c r="BB116" s="296">
        <f t="shared" si="138"/>
        <v>0.98450988037061626</v>
      </c>
      <c r="BC116" s="296">
        <f t="shared" si="138"/>
        <v>0.98429738448628412</v>
      </c>
      <c r="BD116" s="296">
        <f t="shared" si="138"/>
        <v>0.98422964203733376</v>
      </c>
      <c r="BE116" s="296">
        <f t="shared" si="138"/>
        <v>0.98422452672922822</v>
      </c>
      <c r="BF116" s="296">
        <f t="shared" si="138"/>
        <v>0.98425371550876717</v>
      </c>
      <c r="BG116" s="296">
        <f t="shared" si="138"/>
        <v>0.98439081540151929</v>
      </c>
      <c r="BH116" s="296">
        <f t="shared" si="138"/>
        <v>0.98471419147053696</v>
      </c>
      <c r="BI116" s="296">
        <f t="shared" si="138"/>
        <v>0.98528569215035333</v>
      </c>
      <c r="BJ116" s="296">
        <f t="shared" si="138"/>
        <v>0.98613786668029724</v>
      </c>
      <c r="BK116" s="296">
        <f t="shared" si="138"/>
        <v>0.98726371263539925</v>
      </c>
      <c r="BL116" s="296">
        <f t="shared" si="137"/>
        <v>0.98861441157360386</v>
      </c>
      <c r="BM116" s="296">
        <f t="shared" si="137"/>
        <v>0.99010786837972486</v>
      </c>
      <c r="BN116" s="297">
        <f t="shared" si="137"/>
        <v>0.99164599814742793</v>
      </c>
      <c r="BO116" s="220"/>
    </row>
    <row r="117" spans="2:84" ht="42" customHeight="1">
      <c r="B117" s="421"/>
      <c r="C117" s="420"/>
      <c r="D117" s="438">
        <v>-0.5</v>
      </c>
      <c r="E117" s="459"/>
      <c r="F117" s="296">
        <f t="shared" si="141"/>
        <v>0.99392255047354372</v>
      </c>
      <c r="G117" s="296">
        <f t="shared" si="141"/>
        <v>0.99253070039918689</v>
      </c>
      <c r="H117" s="296">
        <f t="shared" si="141"/>
        <v>0.99105932465494173</v>
      </c>
      <c r="I117" s="296">
        <f t="shared" si="141"/>
        <v>0.98959209053027375</v>
      </c>
      <c r="J117" s="296">
        <f t="shared" si="141"/>
        <v>0.98822328128878323</v>
      </c>
      <c r="K117" s="296">
        <f t="shared" si="141"/>
        <v>0.98703990600198388</v>
      </c>
      <c r="L117" s="296">
        <f t="shared" si="141"/>
        <v>0.98610351176303679</v>
      </c>
      <c r="M117" s="296">
        <f t="shared" si="141"/>
        <v>0.9854381339698437</v>
      </c>
      <c r="N117" s="296">
        <f t="shared" si="141"/>
        <v>0.9850281800261852</v>
      </c>
      <c r="O117" s="296">
        <f t="shared" si="141"/>
        <v>0.98482542309141829</v>
      </c>
      <c r="P117" s="296">
        <f t="shared" si="141"/>
        <v>0.98476069632015895</v>
      </c>
      <c r="Q117" s="296">
        <f t="shared" si="141"/>
        <v>0.98475566827855832</v>
      </c>
      <c r="R117" s="296">
        <f t="shared" si="141"/>
        <v>0.98478332212636499</v>
      </c>
      <c r="S117" s="296">
        <f t="shared" si="141"/>
        <v>0.98491379183668304</v>
      </c>
      <c r="T117" s="296">
        <f t="shared" si="141"/>
        <v>0.98522183118747864</v>
      </c>
      <c r="U117" s="296">
        <f t="shared" si="141"/>
        <v>0.98576667060934431</v>
      </c>
      <c r="V117" s="296">
        <f t="shared" si="139"/>
        <v>0.9865799469118739</v>
      </c>
      <c r="W117" s="296">
        <f t="shared" si="139"/>
        <v>0.98765590337012144</v>
      </c>
      <c r="X117" s="296">
        <f t="shared" si="139"/>
        <v>0.98894898191508118</v>
      </c>
      <c r="Y117" s="296">
        <f t="shared" si="139"/>
        <v>0.990381547657049</v>
      </c>
      <c r="Z117" s="296">
        <f t="shared" si="139"/>
        <v>0.99185998008285192</v>
      </c>
      <c r="AA117" s="296">
        <f t="shared" si="139"/>
        <v>0.99329348279363183</v>
      </c>
      <c r="AB117" s="296">
        <f t="shared" si="139"/>
        <v>0.99460925024674451</v>
      </c>
      <c r="AC117" s="296">
        <f t="shared" si="139"/>
        <v>0.99576017848450193</v>
      </c>
      <c r="AD117" s="296">
        <f t="shared" si="139"/>
        <v>0.99672497839649776</v>
      </c>
      <c r="AE117" s="296">
        <f t="shared" si="139"/>
        <v>0.99750310271483678</v>
      </c>
      <c r="AF117" s="296">
        <f t="shared" si="139"/>
        <v>0.99810754449788874</v>
      </c>
      <c r="AG117" s="296">
        <f t="shared" si="139"/>
        <v>0.99855785188248014</v>
      </c>
      <c r="AH117" s="296">
        <f t="shared" si="139"/>
        <v>0.99887456193445556</v>
      </c>
      <c r="AI117" s="296">
        <f t="shared" si="139"/>
        <v>0.99907531745370859</v>
      </c>
      <c r="AJ117" s="296">
        <f t="shared" si="139"/>
        <v>0.99917239954650316</v>
      </c>
      <c r="AK117" s="296">
        <f t="shared" si="140"/>
        <v>0.99917122968822603</v>
      </c>
      <c r="AL117" s="296">
        <f t="shared" si="140"/>
        <v>0.99906943600396902</v>
      </c>
      <c r="AM117" s="296">
        <f t="shared" si="140"/>
        <v>0.99885623239815136</v>
      </c>
      <c r="AN117" s="296">
        <f t="shared" si="140"/>
        <v>0.99851206957856109</v>
      </c>
      <c r="AO117" s="296">
        <f t="shared" si="140"/>
        <v>0.99800876634297153</v>
      </c>
      <c r="AP117" s="296">
        <f t="shared" si="140"/>
        <v>0.99731061155729372</v>
      </c>
      <c r="AQ117" s="296">
        <f t="shared" si="140"/>
        <v>0.99637721030179827</v>
      </c>
      <c r="AR117" s="296">
        <f t="shared" si="140"/>
        <v>0.99516902677920949</v>
      </c>
      <c r="AS117" s="296">
        <f t="shared" si="140"/>
        <v>0.99365642608156035</v>
      </c>
      <c r="AT117" s="296">
        <f t="shared" si="140"/>
        <v>0.9918321914279794</v>
      </c>
      <c r="AU117" s="296">
        <f t="shared" si="140"/>
        <v>0.98972568526872051</v>
      </c>
      <c r="AV117" s="296">
        <f t="shared" si="140"/>
        <v>0.98741419143006237</v>
      </c>
      <c r="AW117" s="296">
        <f t="shared" si="140"/>
        <v>0.98502474610651758</v>
      </c>
      <c r="AX117" s="296">
        <f t="shared" si="140"/>
        <v>0.98272031564154927</v>
      </c>
      <c r="AY117" s="296">
        <f t="shared" si="140"/>
        <v>0.98066953788930966</v>
      </c>
      <c r="AZ117" s="296">
        <f t="shared" si="140"/>
        <v>0.97900813676002174</v>
      </c>
      <c r="BA117" s="296">
        <f t="shared" si="138"/>
        <v>0.9778067304046163</v>
      </c>
      <c r="BB117" s="296">
        <f t="shared" si="138"/>
        <v>0.97705788351534539</v>
      </c>
      <c r="BC117" s="296">
        <f t="shared" si="138"/>
        <v>0.97668514593227373</v>
      </c>
      <c r="BD117" s="296">
        <f t="shared" si="138"/>
        <v>0.97656594645184547</v>
      </c>
      <c r="BE117" s="296">
        <f t="shared" si="138"/>
        <v>0.97655687811916547</v>
      </c>
      <c r="BF117" s="296">
        <f t="shared" si="138"/>
        <v>0.97660817236766784</v>
      </c>
      <c r="BG117" s="296">
        <f t="shared" si="138"/>
        <v>0.97684890599267038</v>
      </c>
      <c r="BH117" s="296">
        <f t="shared" si="138"/>
        <v>0.97741427919145984</v>
      </c>
      <c r="BI117" s="296">
        <f t="shared" si="138"/>
        <v>0.97840493743717305</v>
      </c>
      <c r="BJ117" s="296">
        <f t="shared" si="138"/>
        <v>0.9798619548973817</v>
      </c>
      <c r="BK117" s="296">
        <f t="shared" si="138"/>
        <v>0.98175004405407684</v>
      </c>
      <c r="BL117" s="296">
        <f t="shared" si="137"/>
        <v>0.98396012360757268</v>
      </c>
      <c r="BM117" s="296">
        <f t="shared" si="137"/>
        <v>0.98633389782398739</v>
      </c>
      <c r="BN117" s="297">
        <f t="shared" si="137"/>
        <v>0.98870150984855265</v>
      </c>
      <c r="BO117" s="220"/>
    </row>
    <row r="118" spans="2:84" ht="42" customHeight="1">
      <c r="B118" s="421"/>
      <c r="C118" s="420"/>
      <c r="D118" s="440">
        <v>-0.55000000000000004</v>
      </c>
      <c r="E118" s="459"/>
      <c r="F118" s="296">
        <f t="shared" si="141"/>
        <v>0.99545573377806373</v>
      </c>
      <c r="G118" s="296">
        <f t="shared" si="141"/>
        <v>0.99452599557527388</v>
      </c>
      <c r="H118" s="296">
        <f t="shared" si="141"/>
        <v>0.99357188581425604</v>
      </c>
      <c r="I118" s="296">
        <f t="shared" si="141"/>
        <v>0.99264674006058229</v>
      </c>
      <c r="J118" s="296">
        <f t="shared" si="141"/>
        <v>0.99180514328182157</v>
      </c>
      <c r="K118" s="296">
        <f t="shared" si="141"/>
        <v>0.99109300548739199</v>
      </c>
      <c r="L118" s="296">
        <f t="shared" si="141"/>
        <v>0.99053903799813781</v>
      </c>
      <c r="M118" s="296">
        <f t="shared" si="141"/>
        <v>0.99015029371688057</v>
      </c>
      <c r="N118" s="296">
        <f t="shared" si="141"/>
        <v>0.98991273584160366</v>
      </c>
      <c r="O118" s="296">
        <f t="shared" si="141"/>
        <v>0.98979577570709643</v>
      </c>
      <c r="P118" s="296">
        <f t="shared" si="141"/>
        <v>0.98975849544639438</v>
      </c>
      <c r="Q118" s="296">
        <f t="shared" si="141"/>
        <v>0.98975556956176203</v>
      </c>
      <c r="R118" s="296">
        <f t="shared" si="141"/>
        <v>0.9897714327797783</v>
      </c>
      <c r="S118" s="296">
        <f t="shared" si="141"/>
        <v>0.98984652329679379</v>
      </c>
      <c r="T118" s="296">
        <f t="shared" si="141"/>
        <v>0.99002446372089659</v>
      </c>
      <c r="U118" s="296">
        <f t="shared" si="141"/>
        <v>0.99034127360534463</v>
      </c>
      <c r="V118" s="296">
        <f t="shared" si="139"/>
        <v>0.99081917225653826</v>
      </c>
      <c r="W118" s="296">
        <f t="shared" si="139"/>
        <v>0.99146095560864778</v>
      </c>
      <c r="X118" s="296">
        <f t="shared" si="139"/>
        <v>0.99224737854507805</v>
      </c>
      <c r="Y118" s="296">
        <f t="shared" si="139"/>
        <v>0.99313930208671075</v>
      </c>
      <c r="Z118" s="296">
        <f t="shared" si="139"/>
        <v>0.99408459423158857</v>
      </c>
      <c r="AA118" s="296">
        <f t="shared" si="139"/>
        <v>0.99502776942274729</v>
      </c>
      <c r="AB118" s="296">
        <f t="shared" si="139"/>
        <v>0.99591930135065987</v>
      </c>
      <c r="AC118" s="296">
        <f t="shared" si="139"/>
        <v>0.99672200750319939</v>
      </c>
      <c r="AD118" s="296">
        <f t="shared" si="139"/>
        <v>0.99741341320173682</v>
      </c>
      <c r="AE118" s="296">
        <f t="shared" si="139"/>
        <v>0.99798456163203442</v>
      </c>
      <c r="AF118" s="296">
        <f t="shared" si="139"/>
        <v>0.99843661306406706</v>
      </c>
      <c r="AG118" s="296">
        <f t="shared" si="139"/>
        <v>0.99877665320008169</v>
      </c>
      <c r="AH118" s="296">
        <f t="shared" si="139"/>
        <v>0.99901371347046719</v>
      </c>
      <c r="AI118" s="296">
        <f t="shared" si="139"/>
        <v>0.99915547056743437</v>
      </c>
      <c r="AJ118" s="296">
        <f t="shared" si="139"/>
        <v>0.99920567339243105</v>
      </c>
      <c r="AK118" s="296">
        <f t="shared" si="140"/>
        <v>0.99916211517436826</v>
      </c>
      <c r="AL118" s="296">
        <f t="shared" si="140"/>
        <v>0.99901490510150703</v>
      </c>
      <c r="AM118" s="296">
        <f t="shared" si="140"/>
        <v>0.99874485254748779</v>
      </c>
      <c r="AN118" s="296">
        <f t="shared" si="140"/>
        <v>0.99832192992173296</v>
      </c>
      <c r="AO118" s="296">
        <f t="shared" si="140"/>
        <v>0.99770402755501741</v>
      </c>
      <c r="AP118" s="296">
        <f t="shared" si="140"/>
        <v>0.99683657508375911</v>
      </c>
      <c r="AQ118" s="296">
        <f t="shared" si="140"/>
        <v>0.99565408727054827</v>
      </c>
      <c r="AR118" s="296">
        <f t="shared" si="140"/>
        <v>0.99408523531321125</v>
      </c>
      <c r="AS118" s="296">
        <f t="shared" si="140"/>
        <v>0.99206340807055282</v>
      </c>
      <c r="AT118" s="296">
        <f t="shared" si="140"/>
        <v>0.98954436726310957</v>
      </c>
      <c r="AU118" s="296">
        <f t="shared" si="140"/>
        <v>0.98653064914985222</v>
      </c>
      <c r="AV118" s="296">
        <f t="shared" si="140"/>
        <v>0.98309805001150963</v>
      </c>
      <c r="AW118" s="296">
        <f t="shared" si="140"/>
        <v>0.97941342109592622</v>
      </c>
      <c r="AX118" s="296">
        <f t="shared" si="140"/>
        <v>0.97572871631533498</v>
      </c>
      <c r="AY118" s="296">
        <f t="shared" si="140"/>
        <v>0.97234028565715103</v>
      </c>
      <c r="AZ118" s="296">
        <f t="shared" si="140"/>
        <v>0.969518644910776</v>
      </c>
      <c r="BA118" s="296">
        <f t="shared" si="138"/>
        <v>0.96743487852820709</v>
      </c>
      <c r="BB118" s="296">
        <f t="shared" si="138"/>
        <v>0.96611737886125004</v>
      </c>
      <c r="BC118" s="296">
        <f t="shared" si="138"/>
        <v>0.96545616854039029</v>
      </c>
      <c r="BD118" s="296">
        <f t="shared" si="138"/>
        <v>0.96524390410870431</v>
      </c>
      <c r="BE118" s="296">
        <f t="shared" si="138"/>
        <v>0.96522767985501734</v>
      </c>
      <c r="BF118" s="296">
        <f t="shared" si="138"/>
        <v>0.96531898986092068</v>
      </c>
      <c r="BG118" s="296">
        <f t="shared" si="138"/>
        <v>0.96574679991515866</v>
      </c>
      <c r="BH118" s="296">
        <f t="shared" si="138"/>
        <v>0.96674569807968036</v>
      </c>
      <c r="BI118" s="296">
        <f t="shared" si="138"/>
        <v>0.96847624576991531</v>
      </c>
      <c r="BJ118" s="296">
        <f t="shared" si="138"/>
        <v>0.97097624615486422</v>
      </c>
      <c r="BK118" s="296">
        <f t="shared" si="138"/>
        <v>0.97413692910459593</v>
      </c>
      <c r="BL118" s="296">
        <f t="shared" si="137"/>
        <v>0.97772504423506823</v>
      </c>
      <c r="BM118" s="296">
        <f t="shared" si="137"/>
        <v>0.9814464116586985</v>
      </c>
      <c r="BN118" s="297">
        <f t="shared" si="137"/>
        <v>0.98502192304439085</v>
      </c>
      <c r="BO118" s="220"/>
    </row>
    <row r="119" spans="2:84" ht="42" customHeight="1">
      <c r="B119" s="421"/>
      <c r="C119" s="420"/>
      <c r="D119" s="438">
        <v>-0.6</v>
      </c>
      <c r="E119" s="459"/>
      <c r="F119" s="296">
        <f t="shared" si="141"/>
        <v>0.99665662349926187</v>
      </c>
      <c r="G119" s="296">
        <f t="shared" si="141"/>
        <v>0.99604482040558617</v>
      </c>
      <c r="H119" s="296">
        <f t="shared" si="141"/>
        <v>0.99543309805393609</v>
      </c>
      <c r="I119" s="296">
        <f t="shared" si="141"/>
        <v>0.99485398236912126</v>
      </c>
      <c r="J119" s="296">
        <f t="shared" si="141"/>
        <v>0.99433815373534129</v>
      </c>
      <c r="K119" s="296">
        <f t="shared" si="141"/>
        <v>0.99390928118164723</v>
      </c>
      <c r="L119" s="296">
        <f t="shared" si="141"/>
        <v>0.99358022341180996</v>
      </c>
      <c r="M119" s="296">
        <f t="shared" si="141"/>
        <v>0.99335159269125473</v>
      </c>
      <c r="N119" s="296">
        <f t="shared" si="141"/>
        <v>0.99321277594493806</v>
      </c>
      <c r="O119" s="296">
        <f t="shared" si="141"/>
        <v>0.99314466776698973</v>
      </c>
      <c r="P119" s="296">
        <f t="shared" si="141"/>
        <v>0.99312297511892589</v>
      </c>
      <c r="Q119" s="296">
        <f t="shared" si="141"/>
        <v>0.99312124166482807</v>
      </c>
      <c r="R119" s="296">
        <f t="shared" si="141"/>
        <v>0.99313041039593219</v>
      </c>
      <c r="S119" s="296">
        <f t="shared" si="141"/>
        <v>0.99317401355269908</v>
      </c>
      <c r="T119" s="296">
        <f t="shared" si="141"/>
        <v>0.993277672416226</v>
      </c>
      <c r="U119" s="296">
        <f t="shared" si="141"/>
        <v>0.99346320686620471</v>
      </c>
      <c r="V119" s="296">
        <f t="shared" si="139"/>
        <v>0.99374542646957842</v>
      </c>
      <c r="W119" s="296">
        <f t="shared" si="139"/>
        <v>0.99412898301745278</v>
      </c>
      <c r="X119" s="296">
        <f t="shared" si="139"/>
        <v>0.99460642903310226</v>
      </c>
      <c r="Y119" s="296">
        <f t="shared" si="139"/>
        <v>0.99515847154222925</v>
      </c>
      <c r="Z119" s="296">
        <f t="shared" si="139"/>
        <v>0.99575674221157084</v>
      </c>
      <c r="AA119" s="296">
        <f t="shared" si="139"/>
        <v>0.99636846789346944</v>
      </c>
      <c r="AB119" s="296">
        <f t="shared" si="139"/>
        <v>0.99696170167060261</v>
      </c>
      <c r="AC119" s="296">
        <f t="shared" si="139"/>
        <v>0.99750965093022292</v>
      </c>
      <c r="AD119" s="296">
        <f t="shared" si="139"/>
        <v>0.99799312671749651</v>
      </c>
      <c r="AE119" s="296">
        <f t="shared" si="139"/>
        <v>0.99840089985491443</v>
      </c>
      <c r="AF119" s="296">
        <f t="shared" si="139"/>
        <v>0.998728377563875</v>
      </c>
      <c r="AG119" s="296">
        <f t="shared" si="139"/>
        <v>0.99897529051005107</v>
      </c>
      <c r="AH119" s="296">
        <f t="shared" si="139"/>
        <v>0.99914302484270634</v>
      </c>
      <c r="AI119" s="296">
        <f t="shared" si="139"/>
        <v>0.99923199847236743</v>
      </c>
      <c r="AJ119" s="296">
        <f t="shared" si="139"/>
        <v>0.99923921895254353</v>
      </c>
      <c r="AK119" s="296">
        <f t="shared" si="140"/>
        <v>0.99915596305615295</v>
      </c>
      <c r="AL119" s="296">
        <f t="shared" si="140"/>
        <v>0.99896541588370347</v>
      </c>
      <c r="AM119" s="296">
        <f t="shared" si="140"/>
        <v>0.99864010085812338</v>
      </c>
      <c r="AN119" s="296">
        <f t="shared" si="140"/>
        <v>0.99813902383788455</v>
      </c>
      <c r="AO119" s="296">
        <f t="shared" si="140"/>
        <v>0.99740467003016897</v>
      </c>
      <c r="AP119" s="296">
        <f t="shared" si="140"/>
        <v>0.99636038742310928</v>
      </c>
      <c r="AQ119" s="296">
        <f t="shared" si="140"/>
        <v>0.99490934206415216</v>
      </c>
      <c r="AR119" s="296">
        <f t="shared" si="140"/>
        <v>0.99293718856932112</v>
      </c>
      <c r="AS119" s="296">
        <f t="shared" si="140"/>
        <v>0.9903217575747294</v>
      </c>
      <c r="AT119" s="296">
        <f t="shared" si="140"/>
        <v>0.98695389598896688</v>
      </c>
      <c r="AU119" s="296">
        <f t="shared" si="140"/>
        <v>0.98277279160446551</v>
      </c>
      <c r="AV119" s="296">
        <f t="shared" si="140"/>
        <v>0.97781443356526176</v>
      </c>
      <c r="AW119" s="296">
        <f t="shared" si="140"/>
        <v>0.97226127566573584</v>
      </c>
      <c r="AX119" s="296">
        <f t="shared" si="140"/>
        <v>0.9664666302877496</v>
      </c>
      <c r="AY119" s="296">
        <f t="shared" si="140"/>
        <v>0.96091994250639057</v>
      </c>
      <c r="AZ119" s="296">
        <f t="shared" si="140"/>
        <v>0.95613695031549018</v>
      </c>
      <c r="BA119" s="296">
        <f t="shared" si="138"/>
        <v>0.95250612290966996</v>
      </c>
      <c r="BB119" s="296">
        <f t="shared" si="138"/>
        <v>0.95016613036543962</v>
      </c>
      <c r="BC119" s="296">
        <f t="shared" si="138"/>
        <v>0.94897856153512661</v>
      </c>
      <c r="BD119" s="296">
        <f t="shared" si="138"/>
        <v>0.94859538703314161</v>
      </c>
      <c r="BE119" s="296">
        <f t="shared" si="138"/>
        <v>0.94856600164359561</v>
      </c>
      <c r="BF119" s="296">
        <f t="shared" si="138"/>
        <v>0.94873088680104978</v>
      </c>
      <c r="BG119" s="296">
        <f t="shared" si="138"/>
        <v>0.94950133756965371</v>
      </c>
      <c r="BH119" s="296">
        <f t="shared" si="138"/>
        <v>0.95128591354651515</v>
      </c>
      <c r="BI119" s="296">
        <f t="shared" si="138"/>
        <v>0.9543305238241796</v>
      </c>
      <c r="BJ119" s="296">
        <f t="shared" si="138"/>
        <v>0.95862561261473822</v>
      </c>
      <c r="BK119" s="296">
        <f t="shared" si="138"/>
        <v>0.96388588694272304</v>
      </c>
      <c r="BL119" s="296">
        <f t="shared" si="137"/>
        <v>0.9696343862060719</v>
      </c>
      <c r="BM119" s="296">
        <f t="shared" si="137"/>
        <v>0.97535223361327972</v>
      </c>
      <c r="BN119" s="297">
        <f t="shared" si="137"/>
        <v>0.98061558202406862</v>
      </c>
      <c r="BO119" s="220"/>
    </row>
    <row r="120" spans="2:84" ht="42" customHeight="1">
      <c r="B120" s="421"/>
      <c r="C120" s="420"/>
      <c r="D120" s="440">
        <v>-0.65</v>
      </c>
      <c r="E120" s="459"/>
      <c r="F120" s="296">
        <f t="shared" si="141"/>
        <v>0.99757339126132882</v>
      </c>
      <c r="G120" s="296">
        <f t="shared" si="141"/>
        <v>0.99717539475423722</v>
      </c>
      <c r="H120" s="296">
        <f t="shared" si="141"/>
        <v>0.99678635751313793</v>
      </c>
      <c r="I120" s="296">
        <f t="shared" si="141"/>
        <v>0.99642550452400425</v>
      </c>
      <c r="J120" s="296">
        <f t="shared" si="141"/>
        <v>0.99610971030821904</v>
      </c>
      <c r="K120" s="296">
        <f t="shared" si="141"/>
        <v>0.99585092952322574</v>
      </c>
      <c r="L120" s="296">
        <f t="shared" si="141"/>
        <v>0.99565458676546781</v>
      </c>
      <c r="M120" s="296">
        <f t="shared" si="141"/>
        <v>0.99551925349194825</v>
      </c>
      <c r="N120" s="296">
        <f t="shared" si="141"/>
        <v>0.99543750313064683</v>
      </c>
      <c r="O120" s="296">
        <f t="shared" si="141"/>
        <v>0.99539749927358867</v>
      </c>
      <c r="P120" s="296">
        <f t="shared" si="141"/>
        <v>0.99538475612375454</v>
      </c>
      <c r="Q120" s="296">
        <f t="shared" si="141"/>
        <v>0.9953837064556158</v>
      </c>
      <c r="R120" s="296">
        <f t="shared" si="141"/>
        <v>0.99538903198717177</v>
      </c>
      <c r="S120" s="296">
        <f t="shared" si="141"/>
        <v>0.99541454011772923</v>
      </c>
      <c r="T120" s="296">
        <f t="shared" si="141"/>
        <v>0.99547537266546438</v>
      </c>
      <c r="U120" s="296">
        <f t="shared" si="141"/>
        <v>0.99558473310441897</v>
      </c>
      <c r="V120" s="296">
        <f t="shared" si="139"/>
        <v>0.99575220720353808</v>
      </c>
      <c r="W120" s="296">
        <f t="shared" si="139"/>
        <v>0.99598201846004486</v>
      </c>
      <c r="X120" s="296">
        <f t="shared" si="139"/>
        <v>0.99627175768804421</v>
      </c>
      <c r="Y120" s="296">
        <f t="shared" si="139"/>
        <v>0.99661211151655404</v>
      </c>
      <c r="Z120" s="296">
        <f t="shared" si="139"/>
        <v>0.99698787103605135</v>
      </c>
      <c r="AA120" s="296">
        <f t="shared" si="139"/>
        <v>0.99738008639731424</v>
      </c>
      <c r="AB120" s="296">
        <f t="shared" si="139"/>
        <v>0.99776882582356985</v>
      </c>
      <c r="AC120" s="296">
        <f t="shared" si="139"/>
        <v>0.99813579822004539</v>
      </c>
      <c r="AD120" s="296">
        <f t="shared" si="139"/>
        <v>0.99846619366706946</v>
      </c>
      <c r="AE120" s="296">
        <f t="shared" si="139"/>
        <v>0.998749406482625</v>
      </c>
      <c r="AF120" s="296">
        <f t="shared" si="139"/>
        <v>0.99897865548541021</v>
      </c>
      <c r="AG120" s="296">
        <f t="shared" si="139"/>
        <v>0.99914975237657211</v>
      </c>
      <c r="AH120" s="296">
        <f t="shared" si="139"/>
        <v>0.99925933435645342</v>
      </c>
      <c r="AI120" s="296">
        <f t="shared" si="139"/>
        <v>0.99930280342800937</v>
      </c>
      <c r="AJ120" s="296">
        <f t="shared" si="139"/>
        <v>0.9992720735181273</v>
      </c>
      <c r="AK120" s="296">
        <f t="shared" si="140"/>
        <v>0.99915308174189732</v>
      </c>
      <c r="AL120" s="296">
        <f t="shared" si="140"/>
        <v>0.99892291101156838</v>
      </c>
      <c r="AM120" s="296">
        <f t="shared" si="140"/>
        <v>0.99854631857450038</v>
      </c>
      <c r="AN120" s="296">
        <f t="shared" si="140"/>
        <v>0.99797149008255948</v>
      </c>
      <c r="AO120" s="296">
        <f t="shared" si="140"/>
        <v>0.99712498464187771</v>
      </c>
      <c r="AP120" s="296">
        <f t="shared" si="140"/>
        <v>0.99590618964892386</v>
      </c>
      <c r="AQ120" s="296">
        <f t="shared" si="140"/>
        <v>0.9941823120167752</v>
      </c>
      <c r="AR120" s="296">
        <f t="shared" si="140"/>
        <v>0.99178619572057514</v>
      </c>
      <c r="AS120" s="296">
        <f t="shared" si="140"/>
        <v>0.98852124617472603</v>
      </c>
      <c r="AT120" s="296">
        <f t="shared" si="140"/>
        <v>0.98418031935658756</v>
      </c>
      <c r="AU120" s="296">
        <f t="shared" si="140"/>
        <v>0.9785874751648207</v>
      </c>
      <c r="AV120" s="296">
        <f t="shared" si="140"/>
        <v>0.97166978785563463</v>
      </c>
      <c r="AW120" s="296">
        <f t="shared" si="140"/>
        <v>0.9635549845493151</v>
      </c>
      <c r="AX120" s="296">
        <f t="shared" si="140"/>
        <v>0.95466390532802625</v>
      </c>
      <c r="AY120" s="296">
        <f t="shared" si="140"/>
        <v>0.9457313117269277</v>
      </c>
      <c r="AZ120" s="296">
        <f t="shared" si="140"/>
        <v>0.93767989233039339</v>
      </c>
      <c r="BA120" s="296">
        <f t="shared" si="138"/>
        <v>0.93134094691001523</v>
      </c>
      <c r="BB120" s="296">
        <f t="shared" si="138"/>
        <v>0.92714713689398176</v>
      </c>
      <c r="BC120" s="296">
        <f t="shared" si="138"/>
        <v>0.92498515126942404</v>
      </c>
      <c r="BD120" s="296">
        <f t="shared" si="138"/>
        <v>0.92428261963090019</v>
      </c>
      <c r="BE120" s="296">
        <f t="shared" si="138"/>
        <v>0.92422858462891755</v>
      </c>
      <c r="BF120" s="296">
        <f t="shared" si="138"/>
        <v>0.92453118196370143</v>
      </c>
      <c r="BG120" s="296">
        <f t="shared" si="138"/>
        <v>0.92593939580333195</v>
      </c>
      <c r="BH120" s="296">
        <f t="shared" si="138"/>
        <v>0.92916439807812656</v>
      </c>
      <c r="BI120" s="296">
        <f t="shared" si="138"/>
        <v>0.93455054157096584</v>
      </c>
      <c r="BJ120" s="296">
        <f t="shared" si="138"/>
        <v>0.94190961017266439</v>
      </c>
      <c r="BK120" s="296">
        <f t="shared" si="138"/>
        <v>0.95055907073094448</v>
      </c>
      <c r="BL120" s="296">
        <f t="shared" si="137"/>
        <v>0.95957715082836781</v>
      </c>
      <c r="BM120" s="296">
        <f t="shared" si="137"/>
        <v>0.96811774807934847</v>
      </c>
      <c r="BN120" s="297">
        <f t="shared" si="137"/>
        <v>0.97561276280396303</v>
      </c>
      <c r="BO120" s="220"/>
    </row>
    <row r="121" spans="2:84" ht="42" customHeight="1">
      <c r="B121" s="421"/>
      <c r="C121" s="420"/>
      <c r="D121" s="438">
        <v>-0.7</v>
      </c>
      <c r="E121" s="459"/>
      <c r="F121" s="296">
        <f t="shared" si="141"/>
        <v>0.99825873666336062</v>
      </c>
      <c r="G121" s="296">
        <f t="shared" si="141"/>
        <v>0.99800205492165706</v>
      </c>
      <c r="H121" s="296">
        <f t="shared" si="141"/>
        <v>0.99775603062653073</v>
      </c>
      <c r="I121" s="296">
        <f t="shared" si="141"/>
        <v>0.99753177257896564</v>
      </c>
      <c r="J121" s="296">
        <f t="shared" si="141"/>
        <v>0.99733840725770306</v>
      </c>
      <c r="K121" s="296">
        <f t="shared" si="141"/>
        <v>0.9971818463125619</v>
      </c>
      <c r="L121" s="296">
        <f t="shared" si="141"/>
        <v>0.99706414624014206</v>
      </c>
      <c r="M121" s="296">
        <f t="shared" si="141"/>
        <v>0.99698354433149361</v>
      </c>
      <c r="N121" s="296">
        <f t="shared" si="141"/>
        <v>0.99693505385807935</v>
      </c>
      <c r="O121" s="296">
        <f t="shared" si="141"/>
        <v>0.99691137068451174</v>
      </c>
      <c r="P121" s="296">
        <f t="shared" si="141"/>
        <v>0.99690381637720216</v>
      </c>
      <c r="Q121" s="296">
        <f t="shared" si="141"/>
        <v>0.99690316265493839</v>
      </c>
      <c r="R121" s="296">
        <f t="shared" si="141"/>
        <v>0.99690625986613168</v>
      </c>
      <c r="S121" s="296">
        <f t="shared" si="141"/>
        <v>0.99692126846790985</v>
      </c>
      <c r="T121" s="296">
        <f t="shared" si="141"/>
        <v>0.99695718792805799</v>
      </c>
      <c r="U121" s="296">
        <f t="shared" si="141"/>
        <v>0.99702200986370848</v>
      </c>
      <c r="V121" s="296">
        <f t="shared" si="139"/>
        <v>0.99712182847396502</v>
      </c>
      <c r="W121" s="296">
        <f t="shared" si="139"/>
        <v>0.99725987470412725</v>
      </c>
      <c r="X121" s="296">
        <f t="shared" si="139"/>
        <v>0.99743572968269156</v>
      </c>
      <c r="Y121" s="296">
        <f t="shared" si="139"/>
        <v>0.9976449878570206</v>
      </c>
      <c r="Z121" s="296">
        <f t="shared" si="139"/>
        <v>0.99787955494409553</v>
      </c>
      <c r="AA121" s="296">
        <f t="shared" si="139"/>
        <v>0.99812858720780484</v>
      </c>
      <c r="AB121" s="296">
        <f t="shared" si="139"/>
        <v>0.99837986947929092</v>
      </c>
      <c r="AC121" s="296">
        <f t="shared" si="139"/>
        <v>0.9986212805144713</v>
      </c>
      <c r="AD121" s="296">
        <f t="shared" si="139"/>
        <v>0.99884197058309165</v>
      </c>
      <c r="AE121" s="296">
        <f t="shared" si="139"/>
        <v>0.99903297667226476</v>
      </c>
      <c r="AF121" s="296">
        <f t="shared" si="139"/>
        <v>0.99918716358879434</v>
      </c>
      <c r="AG121" s="296">
        <f t="shared" si="139"/>
        <v>0.99929852424855825</v>
      </c>
      <c r="AH121" s="296">
        <f t="shared" si="139"/>
        <v>0.99936094490716665</v>
      </c>
      <c r="AI121" s="296">
        <f t="shared" si="139"/>
        <v>0.99936652952668581</v>
      </c>
      <c r="AJ121" s="296">
        <f t="shared" si="139"/>
        <v>0.99930350288370362</v>
      </c>
      <c r="AK121" s="296">
        <f t="shared" si="140"/>
        <v>0.9991536064225166</v>
      </c>
      <c r="AL121" s="296">
        <f t="shared" si="140"/>
        <v>0.99888879204471981</v>
      </c>
      <c r="AM121" s="296">
        <f t="shared" si="140"/>
        <v>0.99846692831938577</v>
      </c>
      <c r="AN121" s="296">
        <f t="shared" si="140"/>
        <v>0.9978261853735636</v>
      </c>
      <c r="AO121" s="296">
        <f t="shared" si="140"/>
        <v>0.99687780530130154</v>
      </c>
      <c r="AP121" s="296">
        <f t="shared" si="140"/>
        <v>0.99549719106987411</v>
      </c>
      <c r="AQ121" s="296">
        <f t="shared" si="140"/>
        <v>0.9935138460398103</v>
      </c>
      <c r="AR121" s="296">
        <f t="shared" si="140"/>
        <v>0.99070199431697081</v>
      </c>
      <c r="AS121" s="296">
        <f t="shared" si="140"/>
        <v>0.98677619518376214</v>
      </c>
      <c r="AT121" s="296">
        <f t="shared" si="140"/>
        <v>0.98140045177444191</v>
      </c>
      <c r="AU121" s="296">
        <f t="shared" si="140"/>
        <v>0.97422515867796988</v>
      </c>
      <c r="AV121" s="296">
        <f t="shared" si="140"/>
        <v>0.96497142874586317</v>
      </c>
      <c r="AW121" s="296">
        <f t="shared" si="140"/>
        <v>0.95357899109716548</v>
      </c>
      <c r="AX121" s="296">
        <f t="shared" si="140"/>
        <v>0.94040551989734489</v>
      </c>
      <c r="AY121" s="296">
        <f t="shared" si="140"/>
        <v>0.9263951821371551</v>
      </c>
      <c r="AZ121" s="296">
        <f t="shared" si="140"/>
        <v>0.913045335378181</v>
      </c>
      <c r="BA121" s="296">
        <f t="shared" si="138"/>
        <v>0.90201124003401134</v>
      </c>
      <c r="BB121" s="296">
        <f t="shared" si="138"/>
        <v>0.8944379767274182</v>
      </c>
      <c r="BC121" s="296">
        <f t="shared" si="138"/>
        <v>0.89044406243658403</v>
      </c>
      <c r="BD121" s="296">
        <f t="shared" si="138"/>
        <v>0.88913263875474879</v>
      </c>
      <c r="BE121" s="296">
        <f t="shared" si="138"/>
        <v>0.88903143462785916</v>
      </c>
      <c r="BF121" s="296">
        <f t="shared" si="138"/>
        <v>0.88959726145215334</v>
      </c>
      <c r="BG121" s="296">
        <f t="shared" si="138"/>
        <v>0.89221429399602115</v>
      </c>
      <c r="BH121" s="296">
        <f t="shared" si="138"/>
        <v>0.89810847098838253</v>
      </c>
      <c r="BI121" s="296">
        <f t="shared" si="138"/>
        <v>0.90765767809669418</v>
      </c>
      <c r="BJ121" s="296">
        <f t="shared" si="138"/>
        <v>0.92014673487033782</v>
      </c>
      <c r="BK121" s="296">
        <f t="shared" si="138"/>
        <v>0.93406628069629238</v>
      </c>
      <c r="BL121" s="296">
        <f t="shared" si="137"/>
        <v>0.94777540648206682</v>
      </c>
      <c r="BM121" s="296">
        <f t="shared" si="137"/>
        <v>0.96005502856919889</v>
      </c>
      <c r="BN121" s="297">
        <f t="shared" si="137"/>
        <v>0.97029469609666996</v>
      </c>
      <c r="BO121" s="220"/>
    </row>
    <row r="122" spans="2:84" ht="42" customHeight="1">
      <c r="B122" s="421"/>
      <c r="C122" s="420"/>
      <c r="D122" s="440">
        <v>-0.75</v>
      </c>
      <c r="E122" s="459"/>
      <c r="F122" s="296">
        <f t="shared" si="141"/>
        <v>0.99876238015976859</v>
      </c>
      <c r="G122" s="296">
        <f t="shared" si="141"/>
        <v>0.99859789315008773</v>
      </c>
      <c r="H122" s="296">
        <f t="shared" si="141"/>
        <v>0.99844289670513553</v>
      </c>
      <c r="I122" s="296">
        <f t="shared" si="141"/>
        <v>0.99830370231524945</v>
      </c>
      <c r="J122" s="296">
        <f t="shared" si="141"/>
        <v>0.99818517674617768</v>
      </c>
      <c r="K122" s="296">
        <f t="shared" si="141"/>
        <v>0.99809017016459678</v>
      </c>
      <c r="L122" s="296">
        <f t="shared" si="141"/>
        <v>0.99801928657603045</v>
      </c>
      <c r="M122" s="296">
        <f t="shared" si="141"/>
        <v>0.99797100228839897</v>
      </c>
      <c r="N122" s="296">
        <f t="shared" si="141"/>
        <v>0.99794204840207623</v>
      </c>
      <c r="O122" s="296">
        <f t="shared" si="141"/>
        <v>0.99792792398653551</v>
      </c>
      <c r="P122" s="296">
        <f t="shared" si="141"/>
        <v>0.99792340477935537</v>
      </c>
      <c r="Q122" s="296">
        <f t="shared" si="141"/>
        <v>0.99792298235192745</v>
      </c>
      <c r="R122" s="296">
        <f t="shared" si="141"/>
        <v>0.99792477599362661</v>
      </c>
      <c r="S122" s="296">
        <f t="shared" si="141"/>
        <v>0.99793363902108256</v>
      </c>
      <c r="T122" s="296">
        <f t="shared" si="141"/>
        <v>0.99795494671283325</v>
      </c>
      <c r="U122" s="296">
        <f t="shared" si="141"/>
        <v>0.99799353931108936</v>
      </c>
      <c r="V122" s="296">
        <f t="shared" si="139"/>
        <v>0.99805324436805898</v>
      </c>
      <c r="W122" s="296">
        <f t="shared" si="139"/>
        <v>0.99813633945057634</v>
      </c>
      <c r="X122" s="296">
        <f t="shared" si="139"/>
        <v>0.99824307700805326</v>
      </c>
      <c r="Y122" s="296">
        <f t="shared" si="139"/>
        <v>0.99837140853657558</v>
      </c>
      <c r="Z122" s="296">
        <f t="shared" si="139"/>
        <v>0.99851701685812555</v>
      </c>
      <c r="AA122" s="296">
        <f t="shared" si="139"/>
        <v>0.99867368976958304</v>
      </c>
      <c r="AB122" s="296">
        <f t="shared" si="139"/>
        <v>0.99883396575189076</v>
      </c>
      <c r="AC122" s="296">
        <f t="shared" si="139"/>
        <v>0.99898989098086288</v>
      </c>
      <c r="AD122" s="296">
        <f t="shared" si="139"/>
        <v>0.99913368288129245</v>
      </c>
      <c r="AE122" s="296">
        <f t="shared" si="139"/>
        <v>0.99925811247089358</v>
      </c>
      <c r="AF122" s="296">
        <f t="shared" si="139"/>
        <v>0.99935647923337256</v>
      </c>
      <c r="AG122" s="296">
        <f t="shared" si="139"/>
        <v>0.9994221226155332</v>
      </c>
      <c r="AH122" s="296">
        <f t="shared" si="139"/>
        <v>0.99944745853565276</v>
      </c>
      <c r="AI122" s="296">
        <f t="shared" si="139"/>
        <v>0.99942252794494357</v>
      </c>
      <c r="AJ122" s="296">
        <f t="shared" si="139"/>
        <v>0.9993329957601863</v>
      </c>
      <c r="AK122" s="296">
        <f t="shared" si="140"/>
        <v>0.99915745176850901</v>
      </c>
      <c r="AL122" s="296">
        <f t="shared" si="140"/>
        <v>0.99886375272342487</v>
      </c>
      <c r="AM122" s="296">
        <f t="shared" si="140"/>
        <v>0.99840401874375206</v>
      </c>
      <c r="AN122" s="296">
        <f t="shared" si="140"/>
        <v>0.9977077734431854</v>
      </c>
      <c r="AO122" s="296">
        <f t="shared" si="140"/>
        <v>0.99667263081833701</v>
      </c>
      <c r="AP122" s="296">
        <f t="shared" si="140"/>
        <v>0.99515196499871716</v>
      </c>
      <c r="AQ122" s="296">
        <f t="shared" si="140"/>
        <v>0.99293933270529522</v>
      </c>
      <c r="AR122" s="296">
        <f t="shared" si="140"/>
        <v>0.98975042053834128</v>
      </c>
      <c r="AS122" s="296">
        <f t="shared" si="140"/>
        <v>0.98520564413226941</v>
      </c>
      <c r="AT122" s="296">
        <f t="shared" si="140"/>
        <v>0.97882135927932423</v>
      </c>
      <c r="AU122" s="296">
        <f t="shared" si="140"/>
        <v>0.97002640384233163</v>
      </c>
      <c r="AV122" s="296">
        <f t="shared" si="140"/>
        <v>0.95823399057568148</v>
      </c>
      <c r="AW122" s="296">
        <f t="shared" si="140"/>
        <v>0.94301248607966082</v>
      </c>
      <c r="AX122" s="296">
        <f t="shared" si="140"/>
        <v>0.92439318136908255</v>
      </c>
      <c r="AY122" s="296">
        <f t="shared" si="140"/>
        <v>0.90328229885834466</v>
      </c>
      <c r="AZ122" s="296">
        <f t="shared" si="140"/>
        <v>0.8817543682469462</v>
      </c>
      <c r="BA122" s="296">
        <f t="shared" si="138"/>
        <v>0.86277426152961667</v>
      </c>
      <c r="BB122" s="296">
        <f t="shared" si="138"/>
        <v>0.84904422943073732</v>
      </c>
      <c r="BC122" s="296">
        <f t="shared" si="138"/>
        <v>0.84154994782448223</v>
      </c>
      <c r="BD122" s="296">
        <f t="shared" si="138"/>
        <v>0.83904869190682008</v>
      </c>
      <c r="BE122" s="296">
        <f t="shared" si="138"/>
        <v>0.83885476047345042</v>
      </c>
      <c r="BF122" s="296">
        <f t="shared" si="138"/>
        <v>0.83993706045732275</v>
      </c>
      <c r="BG122" s="296">
        <f t="shared" si="138"/>
        <v>0.84489392888760761</v>
      </c>
      <c r="BH122" s="296">
        <f t="shared" si="138"/>
        <v>0.85577423531417252</v>
      </c>
      <c r="BI122" s="296">
        <f t="shared" si="138"/>
        <v>0.87263002988846228</v>
      </c>
      <c r="BJ122" s="296">
        <f t="shared" si="138"/>
        <v>0.89338834894844099</v>
      </c>
      <c r="BK122" s="296">
        <f t="shared" si="138"/>
        <v>0.91501614511736107</v>
      </c>
      <c r="BL122" s="296">
        <f t="shared" si="137"/>
        <v>0.93494772377145496</v>
      </c>
      <c r="BM122" s="296">
        <f t="shared" si="137"/>
        <v>0.95176035886938282</v>
      </c>
      <c r="BN122" s="297">
        <f t="shared" si="137"/>
        <v>0.96507752253380485</v>
      </c>
      <c r="BO122" s="220"/>
    </row>
    <row r="123" spans="2:84" ht="42" customHeight="1">
      <c r="B123" s="421"/>
      <c r="C123" s="420"/>
      <c r="D123" s="438">
        <v>-0.8</v>
      </c>
      <c r="E123" s="459"/>
      <c r="F123" s="296">
        <f t="shared" si="141"/>
        <v>0.99912734585066376</v>
      </c>
      <c r="G123" s="296">
        <f t="shared" si="141"/>
        <v>0.99902242807396469</v>
      </c>
      <c r="H123" s="296">
        <f t="shared" si="141"/>
        <v>0.99892501297138525</v>
      </c>
      <c r="I123" s="296">
        <f t="shared" si="141"/>
        <v>0.99883863976894849</v>
      </c>
      <c r="J123" s="296">
        <f t="shared" si="141"/>
        <v>0.99876586969468439</v>
      </c>
      <c r="K123" s="296">
        <f t="shared" si="141"/>
        <v>0.998708030053294</v>
      </c>
      <c r="L123" s="296">
        <f t="shared" si="141"/>
        <v>0.99866514883172863</v>
      </c>
      <c r="M123" s="296">
        <f t="shared" si="141"/>
        <v>0.99863606627457346</v>
      </c>
      <c r="N123" s="296">
        <f t="shared" si="141"/>
        <v>0.99861867071726673</v>
      </c>
      <c r="O123" s="296">
        <f t="shared" si="141"/>
        <v>0.99861018811798818</v>
      </c>
      <c r="P123" s="296">
        <f t="shared" si="141"/>
        <v>0.99860745841222476</v>
      </c>
      <c r="Q123" s="296">
        <f t="shared" si="141"/>
        <v>0.99860717218535555</v>
      </c>
      <c r="R123" s="296">
        <f t="shared" si="141"/>
        <v>0.99860819711278226</v>
      </c>
      <c r="S123" s="296">
        <f t="shared" si="141"/>
        <v>0.99861343463094954</v>
      </c>
      <c r="T123" s="296">
        <f t="shared" si="141"/>
        <v>0.99862610809269781</v>
      </c>
      <c r="U123" s="296">
        <f t="shared" si="141"/>
        <v>0.998649149864552</v>
      </c>
      <c r="V123" s="296">
        <f t="shared" si="139"/>
        <v>0.99868494074780767</v>
      </c>
      <c r="W123" s="296">
        <f t="shared" si="139"/>
        <v>0.99873500799787074</v>
      </c>
      <c r="X123" s="296">
        <f t="shared" si="139"/>
        <v>0.9987997401879376</v>
      </c>
      <c r="Y123" s="296">
        <f t="shared" si="139"/>
        <v>0.99887818758668601</v>
      </c>
      <c r="Z123" s="296">
        <f t="shared" si="139"/>
        <v>0.99896800802126473</v>
      </c>
      <c r="AA123" s="296">
        <f t="shared" si="139"/>
        <v>0.99906558624566588</v>
      </c>
      <c r="AB123" s="296">
        <f t="shared" si="139"/>
        <v>0.99916630531827633</v>
      </c>
      <c r="AC123" s="296">
        <f t="shared" si="139"/>
        <v>0.99926489644851868</v>
      </c>
      <c r="AD123" s="296">
        <f t="shared" si="139"/>
        <v>0.99935575697855505</v>
      </c>
      <c r="AE123" s="296">
        <f t="shared" si="139"/>
        <v>0.99943311564256565</v>
      </c>
      <c r="AF123" s="296">
        <f t="shared" si="139"/>
        <v>0.99949093794530819</v>
      </c>
      <c r="AG123" s="296">
        <f t="shared" si="139"/>
        <v>0.99952248828481305</v>
      </c>
      <c r="AH123" s="296">
        <f t="shared" si="139"/>
        <v>0.99951948013533676</v>
      </c>
      <c r="AI123" s="296">
        <f t="shared" si="139"/>
        <v>0.99947073493648908</v>
      </c>
      <c r="AJ123" s="296">
        <f t="shared" si="139"/>
        <v>0.99936022504029554</v>
      </c>
      <c r="AK123" s="296">
        <f t="shared" si="140"/>
        <v>0.99916429308008248</v>
      </c>
      <c r="AL123" s="296">
        <f t="shared" si="140"/>
        <v>0.99884771919827386</v>
      </c>
      <c r="AM123" s="296">
        <f t="shared" si="140"/>
        <v>0.99835814894554586</v>
      </c>
      <c r="AN123" s="296">
        <f t="shared" si="140"/>
        <v>0.99761820102035215</v>
      </c>
      <c r="AO123" s="296">
        <f t="shared" si="140"/>
        <v>0.99651436012069861</v>
      </c>
      <c r="AP123" s="296">
        <f t="shared" si="140"/>
        <v>0.99488157612250028</v>
      </c>
      <c r="AQ123" s="296">
        <f t="shared" si="140"/>
        <v>0.99248247098561337</v>
      </c>
      <c r="AR123" s="296">
        <f t="shared" si="140"/>
        <v>0.9889805159213797</v>
      </c>
      <c r="AS123" s="296">
        <f t="shared" si="140"/>
        <v>0.98390816756701438</v>
      </c>
      <c r="AT123" s="296">
        <f t="shared" si="140"/>
        <v>0.9766351103904457</v>
      </c>
      <c r="AU123" s="296">
        <f t="shared" si="140"/>
        <v>0.96635091631821601</v>
      </c>
      <c r="AV123" s="296">
        <f t="shared" si="140"/>
        <v>0.95209432788102988</v>
      </c>
      <c r="AW123" s="296">
        <f t="shared" si="140"/>
        <v>0.93289116891761814</v>
      </c>
      <c r="AX123" s="296">
        <f t="shared" si="140"/>
        <v>0.90809813242787485</v>
      </c>
      <c r="AY123" s="296">
        <f t="shared" si="140"/>
        <v>0.87804633588340608</v>
      </c>
      <c r="AZ123" s="296">
        <f t="shared" si="140"/>
        <v>0.84490382235914152</v>
      </c>
      <c r="BA123" s="296">
        <f t="shared" si="138"/>
        <v>0.81313975769824054</v>
      </c>
      <c r="BB123" s="296">
        <f t="shared" si="138"/>
        <v>0.7883471275308449</v>
      </c>
      <c r="BC123" s="296">
        <f t="shared" si="138"/>
        <v>0.77405533577469277</v>
      </c>
      <c r="BD123" s="296">
        <f t="shared" si="138"/>
        <v>0.76915253758458724</v>
      </c>
      <c r="BE123" s="296">
        <f t="shared" si="138"/>
        <v>0.76876943939605458</v>
      </c>
      <c r="BF123" s="296">
        <f t="shared" si="138"/>
        <v>0.77090167691706202</v>
      </c>
      <c r="BG123" s="296">
        <f t="shared" si="138"/>
        <v>0.78050382910426752</v>
      </c>
      <c r="BH123" s="296">
        <f t="shared" si="138"/>
        <v>0.80071025623363812</v>
      </c>
      <c r="BI123" s="296">
        <f t="shared" si="138"/>
        <v>0.82996387223069013</v>
      </c>
      <c r="BJ123" s="296">
        <f t="shared" si="138"/>
        <v>0.86315638323401866</v>
      </c>
      <c r="BK123" s="296">
        <f t="shared" si="138"/>
        <v>0.89502089526727147</v>
      </c>
      <c r="BL123" s="296">
        <f t="shared" si="137"/>
        <v>0.92233468470327862</v>
      </c>
      <c r="BM123" s="296">
        <f t="shared" si="137"/>
        <v>0.94403835371824196</v>
      </c>
      <c r="BN123" s="297">
        <f t="shared" si="137"/>
        <v>0.96043144840407557</v>
      </c>
      <c r="BO123" s="220"/>
    </row>
    <row r="124" spans="2:84" ht="42" customHeight="1">
      <c r="B124" s="421"/>
      <c r="C124" s="420"/>
      <c r="D124" s="440">
        <v>-0.85</v>
      </c>
      <c r="E124" s="459"/>
      <c r="F124" s="296">
        <f t="shared" si="141"/>
        <v>0.99938879397284575</v>
      </c>
      <c r="G124" s="296">
        <f t="shared" si="141"/>
        <v>0.99932209230858771</v>
      </c>
      <c r="H124" s="296">
        <f t="shared" si="141"/>
        <v>0.99926095013781635</v>
      </c>
      <c r="I124" s="296">
        <f t="shared" si="141"/>
        <v>0.99920733095353209</v>
      </c>
      <c r="J124" s="296">
        <f t="shared" si="141"/>
        <v>0.99916256410971183</v>
      </c>
      <c r="K124" s="296">
        <f t="shared" si="141"/>
        <v>0.99912723552486338</v>
      </c>
      <c r="L124" s="296">
        <f t="shared" si="141"/>
        <v>0.99910118203449994</v>
      </c>
      <c r="M124" s="296">
        <f t="shared" si="141"/>
        <v>0.99908357512109258</v>
      </c>
      <c r="N124" s="296">
        <f t="shared" si="141"/>
        <v>0.99907306296234455</v>
      </c>
      <c r="O124" s="296">
        <f t="shared" si="141"/>
        <v>0.99906793372530056</v>
      </c>
      <c r="P124" s="296">
        <f t="shared" si="141"/>
        <v>0.99906626673631405</v>
      </c>
      <c r="Q124" s="296">
        <f t="shared" si="141"/>
        <v>0.99906606131346376</v>
      </c>
      <c r="R124" s="296">
        <f t="shared" si="141"/>
        <v>0.999066629675183</v>
      </c>
      <c r="S124" s="296">
        <f t="shared" si="141"/>
        <v>0.99906971314613235</v>
      </c>
      <c r="T124" s="296">
        <f t="shared" si="141"/>
        <v>0.99907724974887036</v>
      </c>
      <c r="U124" s="296">
        <f t="shared" si="141"/>
        <v>0.99909101430290981</v>
      </c>
      <c r="V124" s="296">
        <f t="shared" si="139"/>
        <v>0.99911247342910958</v>
      </c>
      <c r="W124" s="296">
        <f t="shared" si="139"/>
        <v>0.99914261297354057</v>
      </c>
      <c r="X124" s="296">
        <f t="shared" si="139"/>
        <v>0.9991817655706895</v>
      </c>
      <c r="Y124" s="296">
        <f t="shared" si="139"/>
        <v>0.99922947213710744</v>
      </c>
      <c r="Z124" s="296">
        <f t="shared" si="139"/>
        <v>0.99928440862435675</v>
      </c>
      <c r="AA124" s="296">
        <f t="shared" si="139"/>
        <v>0.99934439548789455</v>
      </c>
      <c r="AB124" s="296">
        <f t="shared" si="139"/>
        <v>0.99940648309911817</v>
      </c>
      <c r="AC124" s="296">
        <f t="shared" si="139"/>
        <v>0.99946707723821182</v>
      </c>
      <c r="AD124" s="296">
        <f t="shared" si="139"/>
        <v>0.99952204275073286</v>
      </c>
      <c r="AE124" s="296">
        <f t="shared" si="139"/>
        <v>0.99956670676240456</v>
      </c>
      <c r="AF124" s="296">
        <f t="shared" si="139"/>
        <v>0.99959567658453163</v>
      </c>
      <c r="AG124" s="296">
        <f t="shared" si="139"/>
        <v>0.99960238615467911</v>
      </c>
      <c r="AH124" s="296">
        <f t="shared" si="139"/>
        <v>0.99957827835140278</v>
      </c>
      <c r="AI124" s="296">
        <f t="shared" si="139"/>
        <v>0.99951150717315873</v>
      </c>
      <c r="AJ124" s="296">
        <f t="shared" si="139"/>
        <v>0.99938499311295992</v>
      </c>
      <c r="AK124" s="296">
        <f t="shared" si="140"/>
        <v>0.99917357829194742</v>
      </c>
      <c r="AL124" s="296">
        <f t="shared" si="140"/>
        <v>0.99883989659737693</v>
      </c>
      <c r="AM124" s="296">
        <f t="shared" si="140"/>
        <v>0.99832838851728234</v>
      </c>
      <c r="AN124" s="296">
        <f t="shared" si="140"/>
        <v>0.99755663991070331</v>
      </c>
      <c r="AO124" s="296">
        <f t="shared" si="140"/>
        <v>0.99640290211125526</v>
      </c>
      <c r="AP124" s="296">
        <f t="shared" si="140"/>
        <v>0.99468827072381094</v>
      </c>
      <c r="AQ124" s="296">
        <f t="shared" si="140"/>
        <v>0.99215163244124205</v>
      </c>
      <c r="AR124" s="296">
        <f t="shared" si="140"/>
        <v>0.9884153437350045</v>
      </c>
      <c r="AS124" s="296">
        <f t="shared" si="140"/>
        <v>0.98294021084696825</v>
      </c>
      <c r="AT124" s="296">
        <f t="shared" si="140"/>
        <v>0.97497090348714366</v>
      </c>
      <c r="AU124" s="296">
        <f t="shared" si="140"/>
        <v>0.96348001598067579</v>
      </c>
      <c r="AV124" s="296">
        <f t="shared" si="140"/>
        <v>0.94713560379435868</v>
      </c>
      <c r="AW124" s="296">
        <f t="shared" si="140"/>
        <v>0.92435178807323981</v>
      </c>
      <c r="AX124" s="296">
        <f t="shared" si="140"/>
        <v>0.89354564582437568</v>
      </c>
      <c r="AY124" s="296">
        <f t="shared" si="140"/>
        <v>0.85381304999105323</v>
      </c>
      <c r="AZ124" s="296">
        <f t="shared" si="140"/>
        <v>0.80626529568514282</v>
      </c>
      <c r="BA124" s="296">
        <f t="shared" si="138"/>
        <v>0.75586917503079465</v>
      </c>
      <c r="BB124" s="296">
        <f t="shared" si="138"/>
        <v>0.71204705195560303</v>
      </c>
      <c r="BC124" s="296">
        <f t="shared" si="138"/>
        <v>0.68439369945120021</v>
      </c>
      <c r="BD124" s="296">
        <f t="shared" si="138"/>
        <v>0.67441177497358007</v>
      </c>
      <c r="BE124" s="296">
        <f t="shared" si="138"/>
        <v>0.67361995866982982</v>
      </c>
      <c r="BF124" s="296">
        <f t="shared" si="138"/>
        <v>0.67800459033777916</v>
      </c>
      <c r="BG124" s="296">
        <f t="shared" si="138"/>
        <v>0.69712173219658313</v>
      </c>
      <c r="BH124" s="296">
        <f t="shared" si="138"/>
        <v>0.73448062508207124</v>
      </c>
      <c r="BI124" s="296">
        <f t="shared" si="138"/>
        <v>0.78324501569025207</v>
      </c>
      <c r="BJ124" s="296">
        <f t="shared" si="138"/>
        <v>0.83299316864728046</v>
      </c>
      <c r="BK124" s="296">
        <f t="shared" si="138"/>
        <v>0.87660297574546675</v>
      </c>
      <c r="BL124" s="296">
        <f t="shared" si="137"/>
        <v>0.91143435050041577</v>
      </c>
      <c r="BM124" s="296">
        <f t="shared" si="137"/>
        <v>0.93768580522835987</v>
      </c>
      <c r="BN124" s="297">
        <f t="shared" si="137"/>
        <v>0.95675081287073926</v>
      </c>
      <c r="BO124" s="220"/>
    </row>
    <row r="125" spans="2:84" ht="42" customHeight="1">
      <c r="B125" s="421"/>
      <c r="C125" s="420"/>
      <c r="D125" s="438">
        <v>-0.9</v>
      </c>
      <c r="E125" s="459"/>
      <c r="F125" s="296">
        <f t="shared" si="141"/>
        <v>0.99957431834220489</v>
      </c>
      <c r="G125" s="296">
        <f t="shared" si="141"/>
        <v>0.99953200774944051</v>
      </c>
      <c r="H125" s="296">
        <f t="shared" si="141"/>
        <v>0.99949365486886377</v>
      </c>
      <c r="I125" s="296">
        <f t="shared" si="141"/>
        <v>0.99946033878377183</v>
      </c>
      <c r="J125" s="296">
        <f t="shared" si="141"/>
        <v>0.9994327383517444</v>
      </c>
      <c r="K125" s="296">
        <f t="shared" si="141"/>
        <v>0.99941108876970142</v>
      </c>
      <c r="L125" s="296">
        <f t="shared" si="141"/>
        <v>0.99939519372991936</v>
      </c>
      <c r="M125" s="296">
        <f t="shared" si="141"/>
        <v>0.99938448254178636</v>
      </c>
      <c r="N125" s="296">
        <f t="shared" si="141"/>
        <v>0.99937809451809045</v>
      </c>
      <c r="O125" s="296">
        <f t="shared" si="141"/>
        <v>0.9993749711749621</v>
      </c>
      <c r="P125" s="296">
        <f t="shared" si="141"/>
        <v>0.99937393942893926</v>
      </c>
      <c r="Q125" s="296">
        <f t="shared" si="141"/>
        <v>0.99937378228699902</v>
      </c>
      <c r="R125" s="296">
        <f t="shared" si="141"/>
        <v>0.9993740777458493</v>
      </c>
      <c r="S125" s="296">
        <f t="shared" si="141"/>
        <v>0.9993758732114465</v>
      </c>
      <c r="T125" s="296">
        <f t="shared" si="141"/>
        <v>0.99938033474746812</v>
      </c>
      <c r="U125" s="296">
        <f t="shared" si="141"/>
        <v>0.99938853300278607</v>
      </c>
      <c r="V125" s="296">
        <f t="shared" si="139"/>
        <v>0.99940136037981886</v>
      </c>
      <c r="W125" s="296">
        <f t="shared" si="139"/>
        <v>0.99941942987845511</v>
      </c>
      <c r="X125" s="296">
        <f t="shared" si="139"/>
        <v>0.99944296850720249</v>
      </c>
      <c r="Y125" s="296">
        <f t="shared" si="139"/>
        <v>0.99947172131196527</v>
      </c>
      <c r="Z125" s="296">
        <f t="shared" si="139"/>
        <v>0.99950488127533132</v>
      </c>
      <c r="AA125" s="296">
        <f t="shared" si="139"/>
        <v>0.99954105381720504</v>
      </c>
      <c r="AB125" s="296">
        <f t="shared" si="139"/>
        <v>0.99957825212965901</v>
      </c>
      <c r="AC125" s="296">
        <f t="shared" si="139"/>
        <v>0.99961390282524731</v>
      </c>
      <c r="AD125" s="296">
        <f t="shared" si="139"/>
        <v>0.99964482348730199</v>
      </c>
      <c r="AE125" s="296">
        <f t="shared" si="139"/>
        <v>0.99966711761026816</v>
      </c>
      <c r="AF125" s="296">
        <f t="shared" si="139"/>
        <v>0.99967591893285535</v>
      </c>
      <c r="AG125" s="296">
        <f t="shared" si="139"/>
        <v>0.99966490376404971</v>
      </c>
      <c r="AH125" s="296">
        <f t="shared" si="139"/>
        <v>0.99962547066620822</v>
      </c>
      <c r="AI125" s="296">
        <f t="shared" si="139"/>
        <v>0.99954545343115797</v>
      </c>
      <c r="AJ125" s="296">
        <f t="shared" si="139"/>
        <v>0.99940717588205852</v>
      </c>
      <c r="AK125" s="296">
        <f t="shared" si="140"/>
        <v>0.99918456468821704</v>
      </c>
      <c r="AL125" s="296">
        <f t="shared" si="140"/>
        <v>0.99883889611082355</v>
      </c>
      <c r="AM125" s="296">
        <f t="shared" si="140"/>
        <v>0.99831254797620805</v>
      </c>
      <c r="AN125" s="296">
        <f t="shared" si="140"/>
        <v>0.99751983844013647</v>
      </c>
      <c r="AO125" s="296">
        <f t="shared" si="140"/>
        <v>0.99633363492745208</v>
      </c>
      <c r="AP125" s="296">
        <f t="shared" si="140"/>
        <v>0.99456589265337625</v>
      </c>
      <c r="AQ125" s="296">
        <f t="shared" si="140"/>
        <v>0.9919396453807473</v>
      </c>
      <c r="AR125" s="296">
        <f t="shared" si="140"/>
        <v>0.98804932496756737</v>
      </c>
      <c r="AS125" s="296">
        <f t="shared" si="140"/>
        <v>0.98230596229247003</v>
      </c>
      <c r="AT125" s="296">
        <f t="shared" si="140"/>
        <v>0.97386468022337913</v>
      </c>
      <c r="AU125" s="296">
        <f t="shared" si="140"/>
        <v>0.96153594207703241</v>
      </c>
      <c r="AV125" s="296">
        <f t="shared" si="140"/>
        <v>0.94369365326953247</v>
      </c>
      <c r="AW125" s="296">
        <f t="shared" si="140"/>
        <v>0.91822137212753296</v>
      </c>
      <c r="AX125" s="296">
        <f t="shared" si="140"/>
        <v>0.88259933972476579</v>
      </c>
      <c r="AY125" s="296">
        <f t="shared" si="140"/>
        <v>0.83435695589848646</v>
      </c>
      <c r="AZ125" s="296">
        <f t="shared" si="140"/>
        <v>0.77232378425331283</v>
      </c>
      <c r="BA125" s="296">
        <f t="shared" si="138"/>
        <v>0.69931987835491449</v>
      </c>
      <c r="BB125" s="296">
        <f t="shared" si="138"/>
        <v>0.6262565376295911</v>
      </c>
      <c r="BC125" s="296">
        <f t="shared" si="138"/>
        <v>0.57260946309709959</v>
      </c>
      <c r="BD125" s="296">
        <f t="shared" si="138"/>
        <v>0.55108560921337679</v>
      </c>
      <c r="BE125" s="296">
        <f t="shared" si="138"/>
        <v>0.54931653797883429</v>
      </c>
      <c r="BF125" s="296">
        <f t="shared" si="138"/>
        <v>0.55899362141730946</v>
      </c>
      <c r="BG125" s="296">
        <f t="shared" si="138"/>
        <v>0.59825284880804075</v>
      </c>
      <c r="BH125" s="296">
        <f t="shared" si="138"/>
        <v>0.66509297804512013</v>
      </c>
      <c r="BI125" s="296">
        <f t="shared" si="138"/>
        <v>0.74009889229527659</v>
      </c>
      <c r="BJ125" s="296">
        <f t="shared" si="138"/>
        <v>0.80785143414517657</v>
      </c>
      <c r="BK125" s="296">
        <f t="shared" si="138"/>
        <v>0.86237083509840662</v>
      </c>
      <c r="BL125" s="296">
        <f t="shared" si="137"/>
        <v>0.90345652305893343</v>
      </c>
      <c r="BM125" s="296">
        <f t="shared" si="137"/>
        <v>0.93321419905621672</v>
      </c>
      <c r="BN125" s="297">
        <f t="shared" si="137"/>
        <v>0.95423241864823649</v>
      </c>
      <c r="BO125" s="220"/>
    </row>
    <row r="126" spans="2:84" ht="42" customHeight="1">
      <c r="B126" s="421"/>
      <c r="C126" s="420"/>
      <c r="D126" s="440">
        <v>-0.95</v>
      </c>
      <c r="E126" s="459"/>
      <c r="F126" s="296">
        <f t="shared" si="141"/>
        <v>0.9997049370028811</v>
      </c>
      <c r="G126" s="296">
        <f t="shared" si="141"/>
        <v>0.99967813691152352</v>
      </c>
      <c r="H126" s="296">
        <f t="shared" si="141"/>
        <v>0.99965407982457455</v>
      </c>
      <c r="I126" s="296">
        <f t="shared" si="141"/>
        <v>0.99963335343219117</v>
      </c>
      <c r="J126" s="296">
        <f t="shared" si="141"/>
        <v>0.99961629722139811</v>
      </c>
      <c r="K126" s="296">
        <f t="shared" si="141"/>
        <v>0.99960298740544173</v>
      </c>
      <c r="L126" s="296">
        <f t="shared" si="141"/>
        <v>0.99959325140502653</v>
      </c>
      <c r="M126" s="296">
        <f t="shared" si="141"/>
        <v>0.99958670489702917</v>
      </c>
      <c r="N126" s="296">
        <f t="shared" si="141"/>
        <v>0.99958280152327272</v>
      </c>
      <c r="O126" s="296">
        <f t="shared" si="141"/>
        <v>0.99958088502992914</v>
      </c>
      <c r="P126" s="296">
        <f t="shared" si="141"/>
        <v>0.99958023526738904</v>
      </c>
      <c r="Q126" s="296">
        <f t="shared" si="141"/>
        <v>0.99958010717312107</v>
      </c>
      <c r="R126" s="296">
        <f t="shared" si="141"/>
        <v>0.9995802385855177</v>
      </c>
      <c r="S126" s="296">
        <f t="shared" si="141"/>
        <v>0.99958125944103193</v>
      </c>
      <c r="T126" s="296">
        <f t="shared" si="141"/>
        <v>0.99958386980131242</v>
      </c>
      <c r="U126" s="296">
        <f t="shared" si="141"/>
        <v>0.99958871071130073</v>
      </c>
      <c r="V126" s="296">
        <f t="shared" si="139"/>
        <v>0.99959631512523506</v>
      </c>
      <c r="W126" s="296">
        <f t="shared" si="139"/>
        <v>0.99960704636106013</v>
      </c>
      <c r="X126" s="296">
        <f t="shared" si="139"/>
        <v>0.99962102968937849</v>
      </c>
      <c r="Y126" s="296">
        <f t="shared" si="139"/>
        <v>0.9996380840649679</v>
      </c>
      <c r="Z126" s="296">
        <f t="shared" si="139"/>
        <v>0.99965766044089166</v>
      </c>
      <c r="AA126" s="296">
        <f t="shared" si="139"/>
        <v>0.99967878950551936</v>
      </c>
      <c r="AB126" s="296">
        <f t="shared" si="139"/>
        <v>0.99970003453200207</v>
      </c>
      <c r="AC126" s="296">
        <f t="shared" si="139"/>
        <v>0.99971943461193913</v>
      </c>
      <c r="AD126" s="296">
        <f t="shared" si="139"/>
        <v>0.99973441080028058</v>
      </c>
      <c r="AE126" s="296">
        <f t="shared" si="139"/>
        <v>0.99974159357827952</v>
      </c>
      <c r="AF126" s="296">
        <f t="shared" si="139"/>
        <v>0.99973651455335677</v>
      </c>
      <c r="AG126" s="296">
        <f t="shared" si="139"/>
        <v>0.99971308663845104</v>
      </c>
      <c r="AH126" s="296">
        <f t="shared" si="139"/>
        <v>0.99966277094943989</v>
      </c>
      <c r="AI126" s="296">
        <f t="shared" si="139"/>
        <v>0.99957328880125784</v>
      </c>
      <c r="AJ126" s="296">
        <f t="shared" si="139"/>
        <v>0.9994266746033672</v>
      </c>
      <c r="AK126" s="296">
        <f t="shared" si="140"/>
        <v>0.99919636865514516</v>
      </c>
      <c r="AL126" s="296">
        <f t="shared" si="140"/>
        <v>0.99884290276832599</v>
      </c>
      <c r="AM126" s="296">
        <f t="shared" si="140"/>
        <v>0.99830751617794644</v>
      </c>
      <c r="AN126" s="296">
        <f t="shared" si="140"/>
        <v>0.99750272761658498</v>
      </c>
      <c r="AO126" s="296">
        <f t="shared" si="140"/>
        <v>0.99629844816133206</v>
      </c>
      <c r="AP126" s="296">
        <f t="shared" si="140"/>
        <v>0.99450161229151968</v>
      </c>
      <c r="AQ126" s="296">
        <f t="shared" si="140"/>
        <v>0.99182650805125483</v>
      </c>
      <c r="AR126" s="296">
        <f t="shared" si="140"/>
        <v>0.98785203258598087</v>
      </c>
      <c r="AS126" s="296">
        <f t="shared" si="140"/>
        <v>0.98196117388991477</v>
      </c>
      <c r="AT126" s="296">
        <f t="shared" si="140"/>
        <v>0.97325769317186772</v>
      </c>
      <c r="AU126" s="296">
        <f t="shared" si="140"/>
        <v>0.96045668314174071</v>
      </c>
      <c r="AV126" s="296">
        <f t="shared" si="140"/>
        <v>0.94175262510811597</v>
      </c>
      <c r="AW126" s="296">
        <f t="shared" si="140"/>
        <v>0.91468744543958502</v>
      </c>
      <c r="AX126" s="296">
        <f t="shared" si="140"/>
        <v>0.8760847329868271</v>
      </c>
      <c r="AY126" s="296">
        <f t="shared" si="140"/>
        <v>0.82220804063103392</v>
      </c>
      <c r="AZ126" s="296">
        <f t="shared" si="140"/>
        <v>0.74948522851662236</v>
      </c>
      <c r="BA126" s="296">
        <f t="shared" si="138"/>
        <v>0.65652633947580186</v>
      </c>
      <c r="BB126" s="296">
        <f t="shared" si="138"/>
        <v>0.54905043327192304</v>
      </c>
      <c r="BC126" s="296">
        <f t="shared" si="138"/>
        <v>0.44999076765922252</v>
      </c>
      <c r="BD126" s="296">
        <f t="shared" si="138"/>
        <v>0.39951142050994243</v>
      </c>
      <c r="BE126" s="296">
        <f t="shared" si="138"/>
        <v>0.39488195592776404</v>
      </c>
      <c r="BF126" s="296">
        <f t="shared" si="138"/>
        <v>0.41919656906475594</v>
      </c>
      <c r="BG126" s="296">
        <f t="shared" si="138"/>
        <v>0.50068699389317239</v>
      </c>
      <c r="BH126" s="296">
        <f t="shared" si="138"/>
        <v>0.60867151847743162</v>
      </c>
      <c r="BI126" s="296">
        <f t="shared" si="138"/>
        <v>0.70967059834331248</v>
      </c>
      <c r="BJ126" s="296">
        <f t="shared" si="138"/>
        <v>0.79167742347716552</v>
      </c>
      <c r="BK126" s="296">
        <f t="shared" si="138"/>
        <v>0.85373548342235062</v>
      </c>
      <c r="BL126" s="296">
        <f t="shared" si="137"/>
        <v>0.89879756374800734</v>
      </c>
      <c r="BM126" s="296">
        <f t="shared" si="137"/>
        <v>0.93066954391380474</v>
      </c>
      <c r="BN126" s="297">
        <f t="shared" si="137"/>
        <v>0.95282501274596287</v>
      </c>
      <c r="BO126" s="220"/>
    </row>
    <row r="127" spans="2:84" ht="42" customHeight="1">
      <c r="B127" s="421"/>
      <c r="C127" s="420"/>
      <c r="D127" s="438">
        <v>-1</v>
      </c>
      <c r="E127" s="459"/>
      <c r="F127" s="296">
        <f t="shared" si="141"/>
        <v>0.99979629976261397</v>
      </c>
      <c r="G127" s="296">
        <f t="shared" si="141"/>
        <v>0.99977933815485243</v>
      </c>
      <c r="H127" s="296">
        <f t="shared" si="141"/>
        <v>0.99976424233704209</v>
      </c>
      <c r="I127" s="296">
        <f t="shared" si="141"/>
        <v>0.99975132933746957</v>
      </c>
      <c r="J127" s="296">
        <f t="shared" si="141"/>
        <v>0.99974076402297896</v>
      </c>
      <c r="K127" s="296">
        <f t="shared" si="141"/>
        <v>0.9997325554896086</v>
      </c>
      <c r="L127" s="296">
        <f t="shared" si="141"/>
        <v>0.999726569073625</v>
      </c>
      <c r="M127" s="296">
        <f t="shared" si="141"/>
        <v>0.9997225496632558</v>
      </c>
      <c r="N127" s="296">
        <f t="shared" si="141"/>
        <v>0.99972015081625776</v>
      </c>
      <c r="O127" s="296">
        <f t="shared" si="141"/>
        <v>0.99971896427511531</v>
      </c>
      <c r="P127" s="296">
        <f t="shared" si="141"/>
        <v>0.9997185454549431</v>
      </c>
      <c r="Q127" s="296">
        <f t="shared" si="141"/>
        <v>0.99971843495179602</v>
      </c>
      <c r="R127" s="296">
        <f t="shared" si="141"/>
        <v>0.99971846725347424</v>
      </c>
      <c r="S127" s="296">
        <f t="shared" si="141"/>
        <v>0.99971901981877009</v>
      </c>
      <c r="T127" s="296">
        <f t="shared" si="141"/>
        <v>0.99972051007274565</v>
      </c>
      <c r="U127" s="296">
        <f t="shared" si="141"/>
        <v>0.99972331618696919</v>
      </c>
      <c r="V127" s="296">
        <f t="shared" si="139"/>
        <v>0.99972774650681218</v>
      </c>
      <c r="W127" s="296">
        <f t="shared" si="139"/>
        <v>0.9997340000974142</v>
      </c>
      <c r="X127" s="296">
        <f t="shared" si="139"/>
        <v>0.99974212039505306</v>
      </c>
      <c r="Y127" s="296">
        <f t="shared" si="139"/>
        <v>0.99975194434430115</v>
      </c>
      <c r="Z127" s="296">
        <f t="shared" si="139"/>
        <v>0.99976304869179766</v>
      </c>
      <c r="AA127" s="296">
        <f t="shared" si="139"/>
        <v>0.99977469263511876</v>
      </c>
      <c r="AB127" s="296">
        <f t="shared" si="139"/>
        <v>0.9997857512825461</v>
      </c>
      <c r="AC127" s="296">
        <f t="shared" si="139"/>
        <v>0.99979462713038481</v>
      </c>
      <c r="AD127" s="296">
        <f t="shared" si="139"/>
        <v>0.99979911699539126</v>
      </c>
      <c r="AE127" s="296">
        <f t="shared" si="139"/>
        <v>0.99979619947046428</v>
      </c>
      <c r="AF127" s="296">
        <f t="shared" si="139"/>
        <v>0.99978169235333669</v>
      </c>
      <c r="AG127" s="296">
        <f t="shared" si="139"/>
        <v>0.99974970882644465</v>
      </c>
      <c r="AH127" s="296">
        <f t="shared" si="139"/>
        <v>0.99969181195021428</v>
      </c>
      <c r="AI127" s="296">
        <f t="shared" si="139"/>
        <v>0.99959572366413063</v>
      </c>
      <c r="AJ127" s="296">
        <f t="shared" si="139"/>
        <v>0.99944337881037815</v>
      </c>
      <c r="AK127" s="296">
        <f t="shared" si="140"/>
        <v>0.99920801532946868</v>
      </c>
      <c r="AL127" s="296">
        <f t="shared" si="140"/>
        <v>0.99884984303755331</v>
      </c>
      <c r="AM127" s="296">
        <f t="shared" si="140"/>
        <v>0.99830961369179272</v>
      </c>
      <c r="AN127" s="296">
        <f t="shared" si="140"/>
        <v>0.99749909512259516</v>
      </c>
      <c r="AO127" s="296">
        <f t="shared" si="140"/>
        <v>0.9962869941692114</v>
      </c>
      <c r="AP127" s="296">
        <f t="shared" si="140"/>
        <v>0.99447823284357695</v>
      </c>
      <c r="AQ127" s="296">
        <f t="shared" si="140"/>
        <v>0.9917836207039481</v>
      </c>
      <c r="AR127" s="296">
        <f t="shared" si="140"/>
        <v>0.98777588410720774</v>
      </c>
      <c r="AS127" s="296">
        <f t="shared" si="140"/>
        <v>0.98182683299393703</v>
      </c>
      <c r="AT127" s="296">
        <f t="shared" si="140"/>
        <v>0.97301960245813779</v>
      </c>
      <c r="AU127" s="296">
        <f t="shared" si="140"/>
        <v>0.96003053368126845</v>
      </c>
      <c r="AV127" s="296">
        <f t="shared" si="140"/>
        <v>0.9409799140617533</v>
      </c>
      <c r="AW127" s="296">
        <f t="shared" si="140"/>
        <v>0.91326459501477686</v>
      </c>
      <c r="AX127" s="296">
        <f t="shared" si="140"/>
        <v>0.87341731519460741</v>
      </c>
      <c r="AY127" s="296">
        <f t="shared" si="140"/>
        <v>0.81709960189580244</v>
      </c>
      <c r="AZ127" s="296">
        <f t="shared" si="140"/>
        <v>0.73943786683584045</v>
      </c>
      <c r="BA127" s="296">
        <f t="shared" si="138"/>
        <v>0.63606152923041026</v>
      </c>
      <c r="BB127" s="296">
        <f t="shared" si="138"/>
        <v>0.50551461680989074</v>
      </c>
      <c r="BC127" s="296">
        <f t="shared" si="138"/>
        <v>0.35572613488680199</v>
      </c>
      <c r="BD127" s="296">
        <f t="shared" si="138"/>
        <v>0.23276577681661204</v>
      </c>
      <c r="BE127" s="296">
        <f t="shared" si="138"/>
        <v>0.21499394747594888</v>
      </c>
      <c r="BF127" s="296">
        <f t="shared" si="138"/>
        <v>0.29047176620223231</v>
      </c>
      <c r="BG127" s="296">
        <f t="shared" si="138"/>
        <v>0.43863975716087139</v>
      </c>
      <c r="BH127" s="296">
        <f t="shared" si="138"/>
        <v>0.57999360604422245</v>
      </c>
      <c r="BI127" s="296">
        <f t="shared" si="138"/>
        <v>0.69585846454603129</v>
      </c>
      <c r="BJ127" s="296">
        <f t="shared" si="138"/>
        <v>0.78475701385814556</v>
      </c>
      <c r="BK127" s="296">
        <f t="shared" si="138"/>
        <v>0.8501623834523806</v>
      </c>
      <c r="BL127" s="296">
        <f t="shared" si="137"/>
        <v>0.89690891935414618</v>
      </c>
      <c r="BM127" s="296">
        <f t="shared" si="137"/>
        <v>0.92965167477031529</v>
      </c>
      <c r="BN127" s="297">
        <f t="shared" si="137"/>
        <v>0.95226716202722583</v>
      </c>
      <c r="BO127" s="220"/>
    </row>
    <row r="128" spans="2:84" ht="42" customHeight="1">
      <c r="B128" s="421"/>
      <c r="C128" s="420"/>
      <c r="D128" s="440">
        <v>-1.05</v>
      </c>
      <c r="E128" s="459"/>
      <c r="F128" s="296">
        <f t="shared" si="141"/>
        <v>0.99985985561737634</v>
      </c>
      <c r="G128" s="296">
        <f t="shared" si="141"/>
        <v>0.99984912442243634</v>
      </c>
      <c r="H128" s="296">
        <f t="shared" si="141"/>
        <v>0.99983964521394553</v>
      </c>
      <c r="I128" s="296">
        <f t="shared" si="141"/>
        <v>0.99983158714459652</v>
      </c>
      <c r="J128" s="296">
        <f t="shared" si="141"/>
        <v>0.99982502677748331</v>
      </c>
      <c r="K128" s="296">
        <f t="shared" si="141"/>
        <v>0.99981994860055756</v>
      </c>
      <c r="L128" s="296">
        <f t="shared" si="141"/>
        <v>0.99981625376451388</v>
      </c>
      <c r="M128" s="296">
        <f t="shared" si="141"/>
        <v>0.99981377445994313</v>
      </c>
      <c r="N128" s="296">
        <f t="shared" si="141"/>
        <v>0.99981229089550161</v>
      </c>
      <c r="O128" s="296">
        <f t="shared" si="141"/>
        <v>0.99981154799437644</v>
      </c>
      <c r="P128" s="296">
        <f t="shared" si="141"/>
        <v>0.99981126948723742</v>
      </c>
      <c r="Q128" s="296">
        <f t="shared" si="141"/>
        <v>0.99981116969526562</v>
      </c>
      <c r="R128" s="296">
        <f t="shared" si="141"/>
        <v>0.99981114183258701</v>
      </c>
      <c r="S128" s="296">
        <f t="shared" si="141"/>
        <v>0.99981140992777162</v>
      </c>
      <c r="T128" s="296">
        <f t="shared" si="141"/>
        <v>0.99981221923046271</v>
      </c>
      <c r="U128" s="296">
        <f t="shared" si="141"/>
        <v>0.99981378657741249</v>
      </c>
      <c r="V128" s="296">
        <f t="shared" si="139"/>
        <v>0.99981628004714862</v>
      </c>
      <c r="W128" s="296">
        <f t="shared" si="139"/>
        <v>0.99981979189808534</v>
      </c>
      <c r="X128" s="296">
        <f t="shared" si="139"/>
        <v>0.99982430495928964</v>
      </c>
      <c r="Y128" s="296">
        <f t="shared" si="139"/>
        <v>0.99982965247309552</v>
      </c>
      <c r="Z128" s="296">
        <f t="shared" si="139"/>
        <v>0.99983547049596233</v>
      </c>
      <c r="AA128" s="296">
        <f t="shared" si="139"/>
        <v>0.99984113990599399</v>
      </c>
      <c r="AB128" s="296">
        <f t="shared" si="139"/>
        <v>0.99984571139690925</v>
      </c>
      <c r="AC128" s="296">
        <f t="shared" si="139"/>
        <v>0.99984780114778127</v>
      </c>
      <c r="AD128" s="296">
        <f t="shared" si="139"/>
        <v>0.99984543672835324</v>
      </c>
      <c r="AE128" s="296">
        <f t="shared" si="139"/>
        <v>0.99983582164502038</v>
      </c>
      <c r="AF128" s="296">
        <f t="shared" si="139"/>
        <v>0.99981497169648081</v>
      </c>
      <c r="AG128" s="296">
        <f t="shared" si="139"/>
        <v>0.9997771550541541</v>
      </c>
      <c r="AH128" s="296">
        <f t="shared" si="139"/>
        <v>0.99971403741714038</v>
      </c>
      <c r="AI128" s="296">
        <f t="shared" si="139"/>
        <v>0.99961338853470827</v>
      </c>
      <c r="AJ128" s="296">
        <f t="shared" si="139"/>
        <v>0.99945713914007794</v>
      </c>
      <c r="AK128" s="296">
        <f t="shared" si="140"/>
        <v>0.99921847681671527</v>
      </c>
      <c r="AL128" s="296">
        <f t="shared" si="140"/>
        <v>0.99885751984853333</v>
      </c>
      <c r="AM128" s="296">
        <f t="shared" si="140"/>
        <v>0.99831488781633237</v>
      </c>
      <c r="AN128" s="296">
        <f t="shared" si="140"/>
        <v>0.99750216677024528</v>
      </c>
      <c r="AO128" s="296">
        <f t="shared" si="140"/>
        <v>0.9962878064482984</v>
      </c>
      <c r="AP128" s="296">
        <f t="shared" si="140"/>
        <v>0.9944763416020278</v>
      </c>
      <c r="AQ128" s="296">
        <f t="shared" si="140"/>
        <v>0.99177795749090636</v>
      </c>
      <c r="AR128" s="296">
        <f t="shared" si="140"/>
        <v>0.98776431597769065</v>
      </c>
      <c r="AS128" s="296">
        <f t="shared" si="140"/>
        <v>0.98180533555399208</v>
      </c>
      <c r="AT128" s="296">
        <f t="shared" si="140"/>
        <v>0.97298068674431315</v>
      </c>
      <c r="AU128" s="296">
        <f t="shared" si="140"/>
        <v>0.95996020536089266</v>
      </c>
      <c r="AV128" s="296">
        <f t="shared" si="140"/>
        <v>0.9408516753396623</v>
      </c>
      <c r="AW128" s="296">
        <f t="shared" si="140"/>
        <v>0.91302730318740177</v>
      </c>
      <c r="AX128" s="296">
        <f t="shared" si="140"/>
        <v>0.87296973765669716</v>
      </c>
      <c r="AY128" s="296">
        <f t="shared" si="140"/>
        <v>0.81623433347035801</v>
      </c>
      <c r="AZ128" s="296">
        <f t="shared" ref="AZ128:BN137" si="142">($E$74-$C$76)*2*(1/(1+EXP(-4/$E$76*(POWER(POWER((ABS(AZ$75-($D$74))),3)+POWER(ABS($D128-($D$75)),3),1/3))))-0.5+$C$76)*($E$74-$C$76)*2*(1/(1+EXP(-4/$E$76*(POWER(POWER((ABS(AZ$75-($C$74))),3)+POWER(ABS($D128-($C$75)),3),1/3))))-0.5+$C$76)</f>
        <v>0.73770756797419956</v>
      </c>
      <c r="BA128" s="296">
        <f t="shared" si="142"/>
        <v>0.6324161663707798</v>
      </c>
      <c r="BB128" s="296">
        <f t="shared" si="142"/>
        <v>0.49709133239358894</v>
      </c>
      <c r="BC128" s="296">
        <f t="shared" si="142"/>
        <v>0.33232896165012793</v>
      </c>
      <c r="BD128" s="296">
        <f t="shared" si="142"/>
        <v>0.14449240732860891</v>
      </c>
      <c r="BE128" s="296">
        <f t="shared" si="142"/>
        <v>5.5083973926143788E-2</v>
      </c>
      <c r="BF128" s="296">
        <f t="shared" si="142"/>
        <v>0.24923468117714753</v>
      </c>
      <c r="BG128" s="296">
        <f t="shared" si="142"/>
        <v>0.4256552418454706</v>
      </c>
      <c r="BH128" s="296">
        <f t="shared" si="142"/>
        <v>0.57474122548315054</v>
      </c>
      <c r="BI128" s="296">
        <f t="shared" si="142"/>
        <v>0.69345072379969308</v>
      </c>
      <c r="BJ128" s="296">
        <f t="shared" si="142"/>
        <v>0.78357740452545854</v>
      </c>
      <c r="BK128" s="296">
        <f t="shared" si="142"/>
        <v>0.84956053180960389</v>
      </c>
      <c r="BL128" s="296">
        <f t="shared" si="142"/>
        <v>0.89659302371153715</v>
      </c>
      <c r="BM128" s="296">
        <f t="shared" si="142"/>
        <v>0.92948218749697031</v>
      </c>
      <c r="BN128" s="297">
        <f t="shared" si="142"/>
        <v>0.95217455444402477</v>
      </c>
      <c r="BO128" s="220"/>
    </row>
    <row r="129" spans="2:67" ht="42" customHeight="1">
      <c r="B129" s="421"/>
      <c r="C129" s="420"/>
      <c r="D129" s="438">
        <v>-1.1000000000000001</v>
      </c>
      <c r="E129" s="459"/>
      <c r="F129" s="296">
        <f t="shared" si="141"/>
        <v>0.99990386454498514</v>
      </c>
      <c r="G129" s="296">
        <f t="shared" si="141"/>
        <v>0.99989707502353276</v>
      </c>
      <c r="H129" s="296">
        <f t="shared" si="141"/>
        <v>0.99989111718434232</v>
      </c>
      <c r="I129" s="296">
        <f t="shared" si="141"/>
        <v>0.99988608005595614</v>
      </c>
      <c r="J129" s="296">
        <f t="shared" si="141"/>
        <v>0.99988199658236976</v>
      </c>
      <c r="K129" s="296">
        <f t="shared" si="141"/>
        <v>0.99987884525019999</v>
      </c>
      <c r="L129" s="296">
        <f t="shared" si="141"/>
        <v>0.9998765560291899</v>
      </c>
      <c r="M129" s="296">
        <f t="shared" si="141"/>
        <v>0.99987501910809395</v>
      </c>
      <c r="N129" s="296">
        <f t="shared" si="141"/>
        <v>0.99987409474277034</v>
      </c>
      <c r="O129" s="296">
        <f t="shared" si="141"/>
        <v>0.99987362266162394</v>
      </c>
      <c r="P129" s="296">
        <f t="shared" si="141"/>
        <v>0.99987342978341009</v>
      </c>
      <c r="Q129" s="296">
        <f t="shared" si="141"/>
        <v>0.99987333653838628</v>
      </c>
      <c r="R129" s="296">
        <f t="shared" si="141"/>
        <v>0.99987327198253828</v>
      </c>
      <c r="S129" s="296">
        <f t="shared" si="141"/>
        <v>0.99987336649094594</v>
      </c>
      <c r="T129" s="296">
        <f t="shared" si="141"/>
        <v>0.99987375999808226</v>
      </c>
      <c r="U129" s="296">
        <f t="shared" ref="U129:AJ137" si="143">($E$74-$C$76)*2*(1/(1+EXP(-4/$E$76*(POWER(POWER((ABS(U$75-($D$74))),3)+POWER(ABS($D129-($D$75)),3),1/3))))-0.5+$C$76)*($E$74-$C$76)*2*(1/(1+EXP(-4/$E$76*(POWER(POWER((ABS(U$75-($C$74))),3)+POWER(ABS($D129-($C$75)),3),1/3))))-0.5+$C$76)</f>
        <v>0.99987457002561975</v>
      </c>
      <c r="V129" s="296">
        <f t="shared" si="143"/>
        <v>0.99987587703520397</v>
      </c>
      <c r="W129" s="296">
        <f t="shared" si="143"/>
        <v>0.99987770435645118</v>
      </c>
      <c r="X129" s="296">
        <f t="shared" si="143"/>
        <v>0.99987999193690236</v>
      </c>
      <c r="Y129" s="296">
        <f t="shared" si="143"/>
        <v>0.99988256267965125</v>
      </c>
      <c r="Z129" s="296">
        <f t="shared" si="143"/>
        <v>0.99988507909847679</v>
      </c>
      <c r="AA129" s="296">
        <f t="shared" si="143"/>
        <v>0.99988698610102211</v>
      </c>
      <c r="AB129" s="296">
        <f t="shared" si="143"/>
        <v>0.99988743251562573</v>
      </c>
      <c r="AC129" s="296">
        <f t="shared" si="143"/>
        <v>0.99988515904393716</v>
      </c>
      <c r="AD129" s="296">
        <f t="shared" si="143"/>
        <v>0.99987833306666007</v>
      </c>
      <c r="AE129" s="296">
        <f t="shared" si="143"/>
        <v>0.99986430032909968</v>
      </c>
      <c r="AF129" s="296">
        <f t="shared" si="143"/>
        <v>0.99983920870413512</v>
      </c>
      <c r="AG129" s="296">
        <f t="shared" si="143"/>
        <v>0.99979743791411702</v>
      </c>
      <c r="AH129" s="296">
        <f t="shared" si="143"/>
        <v>0.99973073803211943</v>
      </c>
      <c r="AI129" s="296">
        <f t="shared" si="143"/>
        <v>0.99962693377902956</v>
      </c>
      <c r="AJ129" s="296">
        <f t="shared" si="143"/>
        <v>0.9994679836436412</v>
      </c>
      <c r="AK129" s="296">
        <f t="shared" ref="AK129:AZ137" si="144">($E$74-$C$76)*2*(1/(1+EXP(-4/$E$76*(POWER(POWER((ABS(AK$75-($D$74))),3)+POWER(ABS($D129-($D$75)),3),1/3))))-0.5+$C$76)*($E$74-$C$76)*2*(1/(1+EXP(-4/$E$76*(POWER(POWER((ABS(AK$75-($C$74))),3)+POWER(ABS($D129-($C$75)),3),1/3))))-0.5+$C$76)</f>
        <v>0.99922708184528841</v>
      </c>
      <c r="AL129" s="296">
        <f t="shared" si="144"/>
        <v>0.99886434163810245</v>
      </c>
      <c r="AM129" s="296">
        <f t="shared" si="144"/>
        <v>0.99832037866562606</v>
      </c>
      <c r="AN129" s="296">
        <f t="shared" si="144"/>
        <v>0.99750679331299785</v>
      </c>
      <c r="AO129" s="296">
        <f t="shared" si="144"/>
        <v>0.99629209276182296</v>
      </c>
      <c r="AP129" s="296">
        <f t="shared" si="144"/>
        <v>0.99448095176954743</v>
      </c>
      <c r="AQ129" s="296">
        <f t="shared" si="144"/>
        <v>0.99178384600127745</v>
      </c>
      <c r="AR129" s="296">
        <f t="shared" si="144"/>
        <v>0.98777300112064947</v>
      </c>
      <c r="AS129" s="296">
        <f t="shared" si="144"/>
        <v>0.98181940354509378</v>
      </c>
      <c r="AT129" s="296">
        <f t="shared" si="144"/>
        <v>0.9730047396364796</v>
      </c>
      <c r="AU129" s="296">
        <f t="shared" si="144"/>
        <v>0.96000268220693896</v>
      </c>
      <c r="AV129" s="296">
        <f t="shared" si="144"/>
        <v>0.94092843490346145</v>
      </c>
      <c r="AW129" s="296">
        <f t="shared" si="144"/>
        <v>0.91316887079224052</v>
      </c>
      <c r="AX129" s="296">
        <f t="shared" si="144"/>
        <v>0.87323649981565488</v>
      </c>
      <c r="AY129" s="296">
        <f t="shared" si="144"/>
        <v>0.81675008195023457</v>
      </c>
      <c r="AZ129" s="296">
        <f t="shared" si="144"/>
        <v>0.73873977371911981</v>
      </c>
      <c r="BA129" s="296">
        <f t="shared" si="142"/>
        <v>0.63459523064251588</v>
      </c>
      <c r="BB129" s="296">
        <f t="shared" si="142"/>
        <v>0.50215474212519029</v>
      </c>
      <c r="BC129" s="296">
        <f t="shared" si="142"/>
        <v>0.34670963822103751</v>
      </c>
      <c r="BD129" s="296">
        <f t="shared" si="142"/>
        <v>0.20636575495148105</v>
      </c>
      <c r="BE129" s="296">
        <f t="shared" si="142"/>
        <v>0.1822876839355746</v>
      </c>
      <c r="BF129" s="296">
        <f t="shared" si="142"/>
        <v>0.27542873683055852</v>
      </c>
      <c r="BG129" s="296">
        <f t="shared" si="142"/>
        <v>0.43350806486613425</v>
      </c>
      <c r="BH129" s="296">
        <f t="shared" si="142"/>
        <v>0.57788651770168908</v>
      </c>
      <c r="BI129" s="296">
        <f t="shared" si="142"/>
        <v>0.69488801495882613</v>
      </c>
      <c r="BJ129" s="296">
        <f t="shared" si="142"/>
        <v>0.78428061451809072</v>
      </c>
      <c r="BK129" s="296">
        <f t="shared" si="142"/>
        <v>0.8499190673367254</v>
      </c>
      <c r="BL129" s="296">
        <f t="shared" si="142"/>
        <v>0.89678113245860569</v>
      </c>
      <c r="BM129" s="296">
        <f t="shared" si="142"/>
        <v>0.92958308725294847</v>
      </c>
      <c r="BN129" s="297">
        <f t="shared" si="142"/>
        <v>0.95222967634343081</v>
      </c>
      <c r="BO129" s="220"/>
    </row>
    <row r="130" spans="2:67" ht="42" customHeight="1">
      <c r="B130" s="421"/>
      <c r="C130" s="420"/>
      <c r="D130" s="440">
        <v>-1.1499999999999999</v>
      </c>
      <c r="E130" s="459"/>
      <c r="F130" s="296">
        <f t="shared" ref="F130:U137" si="145">($E$74-$C$76)*2*(1/(1+EXP(-4/$E$76*(POWER(POWER((ABS(F$75-($D$74))),3)+POWER(ABS($D130-($D$75)),3),1/3))))-0.5+$C$76)*($E$74-$C$76)*2*(1/(1+EXP(-4/$E$76*(POWER(POWER((ABS(F$75-($C$74))),3)+POWER(ABS($D130-($C$75)),3),1/3))))-0.5+$C$76)</f>
        <v>0.99993421971770469</v>
      </c>
      <c r="G130" s="296">
        <f t="shared" si="145"/>
        <v>0.99992992272162617</v>
      </c>
      <c r="H130" s="296">
        <f t="shared" si="145"/>
        <v>0.99992617399849093</v>
      </c>
      <c r="I130" s="296">
        <f t="shared" si="145"/>
        <v>0.99992301956066909</v>
      </c>
      <c r="J130" s="296">
        <f t="shared" si="145"/>
        <v>0.99992047152682217</v>
      </c>
      <c r="K130" s="296">
        <f t="shared" si="145"/>
        <v>0.99991850974223417</v>
      </c>
      <c r="L130" s="296">
        <f t="shared" si="145"/>
        <v>0.99991708565048965</v>
      </c>
      <c r="M130" s="296">
        <f t="shared" si="145"/>
        <v>0.99991612753220149</v>
      </c>
      <c r="N130" s="296">
        <f t="shared" si="145"/>
        <v>0.99991554617178624</v>
      </c>
      <c r="O130" s="296">
        <f t="shared" si="145"/>
        <v>0.9999152400988639</v>
      </c>
      <c r="P130" s="296">
        <f t="shared" si="145"/>
        <v>0.99991509971577097</v>
      </c>
      <c r="Q130" s="296">
        <f t="shared" si="145"/>
        <v>0.99991501052597698</v>
      </c>
      <c r="R130" s="296">
        <f t="shared" si="145"/>
        <v>0.99991492355784106</v>
      </c>
      <c r="S130" s="296">
        <f t="shared" si="145"/>
        <v>0.99991491180058178</v>
      </c>
      <c r="T130" s="296">
        <f t="shared" si="145"/>
        <v>0.99991505054640961</v>
      </c>
      <c r="U130" s="296">
        <f t="shared" si="145"/>
        <v>0.99991539603542401</v>
      </c>
      <c r="V130" s="296">
        <f t="shared" si="143"/>
        <v>0.99991597401367427</v>
      </c>
      <c r="W130" s="296">
        <f t="shared" si="143"/>
        <v>0.99991676363724091</v>
      </c>
      <c r="X130" s="296">
        <f t="shared" si="143"/>
        <v>0.99991767549880028</v>
      </c>
      <c r="Y130" s="296">
        <f t="shared" si="143"/>
        <v>0.99991852190344999</v>
      </c>
      <c r="Z130" s="296">
        <f t="shared" si="143"/>
        <v>0.99991897639145033</v>
      </c>
      <c r="AA130" s="296">
        <f t="shared" si="143"/>
        <v>0.99991851762833317</v>
      </c>
      <c r="AB130" s="296">
        <f t="shared" si="143"/>
        <v>0.99991634980181332</v>
      </c>
      <c r="AC130" s="296">
        <f t="shared" si="143"/>
        <v>0.99991128710904109</v>
      </c>
      <c r="AD130" s="296">
        <f t="shared" si="143"/>
        <v>0.99990158314224153</v>
      </c>
      <c r="AE130" s="296">
        <f t="shared" si="143"/>
        <v>0.99988467605850317</v>
      </c>
      <c r="AF130" s="296">
        <f t="shared" si="143"/>
        <v>0.99985680596114546</v>
      </c>
      <c r="AG130" s="296">
        <f t="shared" si="143"/>
        <v>0.9998124398042374</v>
      </c>
      <c r="AH130" s="296">
        <f t="shared" si="143"/>
        <v>0.99974340812423801</v>
      </c>
      <c r="AI130" s="296">
        <f t="shared" si="143"/>
        <v>0.99963761213784252</v>
      </c>
      <c r="AJ130" s="296">
        <f t="shared" si="143"/>
        <v>0.99947709202670332</v>
      </c>
      <c r="AK130" s="296">
        <f t="shared" si="144"/>
        <v>0.99923514709440941</v>
      </c>
      <c r="AL130" s="296">
        <f t="shared" si="144"/>
        <v>0.99887205098623999</v>
      </c>
      <c r="AM130" s="296">
        <f t="shared" si="144"/>
        <v>0.99832868945204367</v>
      </c>
      <c r="AN130" s="296">
        <f t="shared" si="144"/>
        <v>0.99751713613362325</v>
      </c>
      <c r="AO130" s="296">
        <f t="shared" si="144"/>
        <v>0.99630673818129378</v>
      </c>
      <c r="AP130" s="296">
        <f t="shared" si="144"/>
        <v>0.99450366934390033</v>
      </c>
      <c r="AQ130" s="296">
        <f t="shared" si="144"/>
        <v>0.99182109580225264</v>
      </c>
      <c r="AR130" s="296">
        <f t="shared" si="144"/>
        <v>0.98783611263233173</v>
      </c>
      <c r="AS130" s="296">
        <f t="shared" si="144"/>
        <v>0.98192861723316904</v>
      </c>
      <c r="AT130" s="296">
        <f t="shared" si="144"/>
        <v>0.97319682568831722</v>
      </c>
      <c r="AU130" s="296">
        <f t="shared" si="144"/>
        <v>0.9603455632473954</v>
      </c>
      <c r="AV130" s="296">
        <f t="shared" si="144"/>
        <v>0.94154982734815529</v>
      </c>
      <c r="AW130" s="296">
        <f t="shared" si="144"/>
        <v>0.91431374154393241</v>
      </c>
      <c r="AX130" s="296">
        <f t="shared" si="144"/>
        <v>0.87538584992803692</v>
      </c>
      <c r="AY130" s="296">
        <f t="shared" si="144"/>
        <v>0.82087680949644326</v>
      </c>
      <c r="AZ130" s="296">
        <f t="shared" si="144"/>
        <v>0.74689354388168072</v>
      </c>
      <c r="BA130" s="296">
        <f t="shared" si="142"/>
        <v>0.65135614508453854</v>
      </c>
      <c r="BB130" s="296">
        <f t="shared" si="142"/>
        <v>0.5385770542906626</v>
      </c>
      <c r="BC130" s="296">
        <f t="shared" si="142"/>
        <v>0.43001850014928261</v>
      </c>
      <c r="BD130" s="296">
        <f t="shared" si="142"/>
        <v>0.37102805908302006</v>
      </c>
      <c r="BE130" s="296">
        <f t="shared" si="142"/>
        <v>0.36540482444025585</v>
      </c>
      <c r="BF130" s="296">
        <f t="shared" si="142"/>
        <v>0.39448672596366813</v>
      </c>
      <c r="BG130" s="296">
        <f t="shared" si="142"/>
        <v>0.48639408037650395</v>
      </c>
      <c r="BH130" s="296">
        <f t="shared" si="142"/>
        <v>0.60154707348248293</v>
      </c>
      <c r="BI130" s="296">
        <f t="shared" si="142"/>
        <v>0.70613434022330013</v>
      </c>
      <c r="BJ130" s="296">
        <f t="shared" si="142"/>
        <v>0.7898806753119989</v>
      </c>
      <c r="BK130" s="296">
        <f t="shared" si="142"/>
        <v>0.8528008453484035</v>
      </c>
      <c r="BL130" s="296">
        <f t="shared" si="142"/>
        <v>0.89830134772509818</v>
      </c>
      <c r="BM130" s="296">
        <f t="shared" si="142"/>
        <v>0.93040135462088591</v>
      </c>
      <c r="BN130" s="297">
        <f t="shared" si="142"/>
        <v>0.952677748232865</v>
      </c>
      <c r="BO130" s="220"/>
    </row>
    <row r="131" spans="2:67" ht="42" customHeight="1">
      <c r="B131" s="421"/>
      <c r="C131" s="420"/>
      <c r="D131" s="438">
        <v>-1.2</v>
      </c>
      <c r="E131" s="459"/>
      <c r="F131" s="296">
        <f t="shared" si="145"/>
        <v>0.99995508788327692</v>
      </c>
      <c r="G131" s="296">
        <f t="shared" si="145"/>
        <v>0.99995236690395628</v>
      </c>
      <c r="H131" s="296">
        <f t="shared" si="145"/>
        <v>0.99995000523395383</v>
      </c>
      <c r="I131" s="296">
        <f t="shared" si="145"/>
        <v>0.99994802604349808</v>
      </c>
      <c r="J131" s="296">
        <f t="shared" si="145"/>
        <v>0.99994643202810995</v>
      </c>
      <c r="K131" s="296">
        <f t="shared" si="145"/>
        <v>0.9999452066893818</v>
      </c>
      <c r="L131" s="296">
        <f t="shared" si="145"/>
        <v>0.99994431678095996</v>
      </c>
      <c r="M131" s="296">
        <f t="shared" si="145"/>
        <v>0.99994371540458382</v>
      </c>
      <c r="N131" s="296">
        <f t="shared" si="145"/>
        <v>0.99994334522530082</v>
      </c>
      <c r="O131" s="296">
        <f t="shared" si="145"/>
        <v>0.99994314132502859</v>
      </c>
      <c r="P131" s="296">
        <f t="shared" si="145"/>
        <v>0.99994303329618139</v>
      </c>
      <c r="Q131" s="296">
        <f t="shared" si="145"/>
        <v>0.99994294670660067</v>
      </c>
      <c r="R131" s="296">
        <f t="shared" si="145"/>
        <v>0.99994284612183415</v>
      </c>
      <c r="S131" s="296">
        <f t="shared" si="145"/>
        <v>0.99994276926289993</v>
      </c>
      <c r="T131" s="296">
        <f t="shared" si="145"/>
        <v>0.99994275164740665</v>
      </c>
      <c r="U131" s="296">
        <f t="shared" si="145"/>
        <v>0.99994281166372212</v>
      </c>
      <c r="V131" s="296">
        <f t="shared" si="143"/>
        <v>0.99994294096003</v>
      </c>
      <c r="W131" s="296">
        <f t="shared" si="143"/>
        <v>0.99994309064722076</v>
      </c>
      <c r="X131" s="296">
        <f t="shared" si="143"/>
        <v>0.99994315185612859</v>
      </c>
      <c r="Y131" s="296">
        <f t="shared" si="143"/>
        <v>0.99994292845248078</v>
      </c>
      <c r="Z131" s="296">
        <f t="shared" si="143"/>
        <v>0.99994209853306304</v>
      </c>
      <c r="AA131" s="296">
        <f t="shared" si="143"/>
        <v>0.99994015946811243</v>
      </c>
      <c r="AB131" s="296">
        <f t="shared" si="143"/>
        <v>0.99993634838768286</v>
      </c>
      <c r="AC131" s="296">
        <f t="shared" si="143"/>
        <v>0.9999295256711016</v>
      </c>
      <c r="AD131" s="296">
        <f t="shared" si="143"/>
        <v>0.99991800253110796</v>
      </c>
      <c r="AE131" s="296">
        <f t="shared" si="143"/>
        <v>0.99989928423295626</v>
      </c>
      <c r="AF131" s="296">
        <f t="shared" si="143"/>
        <v>0.99986968644151164</v>
      </c>
      <c r="AG131" s="296">
        <f t="shared" si="143"/>
        <v>0.99982376153927932</v>
      </c>
      <c r="AH131" s="296">
        <f t="shared" si="143"/>
        <v>0.99975344136470301</v>
      </c>
      <c r="AI131" s="296">
        <f t="shared" si="143"/>
        <v>0.9996467580406645</v>
      </c>
      <c r="AJ131" s="296">
        <f t="shared" si="143"/>
        <v>0.99948593862601809</v>
      </c>
      <c r="AK131" s="296">
        <f t="shared" si="144"/>
        <v>0.99924457251668097</v>
      </c>
      <c r="AL131" s="296">
        <f t="shared" si="144"/>
        <v>0.99888340923226226</v>
      </c>
      <c r="AM131" s="296">
        <f t="shared" si="144"/>
        <v>0.99834414000026939</v>
      </c>
      <c r="AN131" s="296">
        <f t="shared" si="144"/>
        <v>0.99754022580404955</v>
      </c>
      <c r="AO131" s="296">
        <f t="shared" si="144"/>
        <v>0.99634343045433127</v>
      </c>
      <c r="AP131" s="296">
        <f t="shared" si="144"/>
        <v>0.99456417754729076</v>
      </c>
      <c r="AQ131" s="296">
        <f t="shared" si="144"/>
        <v>0.99192317973561728</v>
      </c>
      <c r="AR131" s="296">
        <f t="shared" si="144"/>
        <v>0.98801107561666535</v>
      </c>
      <c r="AS131" s="296">
        <f t="shared" si="144"/>
        <v>0.98223235517002161</v>
      </c>
      <c r="AT131" s="296">
        <f t="shared" si="144"/>
        <v>0.97373046020824916</v>
      </c>
      <c r="AU131" s="296">
        <f t="shared" si="144"/>
        <v>0.96129451182758119</v>
      </c>
      <c r="AV131" s="296">
        <f t="shared" si="144"/>
        <v>0.9432588245820559</v>
      </c>
      <c r="AW131" s="296">
        <f t="shared" si="144"/>
        <v>0.91743283887815619</v>
      </c>
      <c r="AX131" s="296">
        <f t="shared" si="144"/>
        <v>0.88115786264391682</v>
      </c>
      <c r="AY131" s="296">
        <f t="shared" si="144"/>
        <v>0.83170657302653528</v>
      </c>
      <c r="AZ131" s="296">
        <f t="shared" si="144"/>
        <v>0.76745918149624248</v>
      </c>
      <c r="BA131" s="296">
        <f t="shared" si="142"/>
        <v>0.69058041732537256</v>
      </c>
      <c r="BB131" s="296">
        <f t="shared" si="142"/>
        <v>0.61160332215790658</v>
      </c>
      <c r="BC131" s="296">
        <f t="shared" si="142"/>
        <v>0.55159801685301435</v>
      </c>
      <c r="BD131" s="296">
        <f t="shared" si="142"/>
        <v>0.5268275346426583</v>
      </c>
      <c r="BE131" s="296">
        <f t="shared" si="142"/>
        <v>0.52476966582884799</v>
      </c>
      <c r="BF131" s="296">
        <f t="shared" si="142"/>
        <v>0.53598397969287481</v>
      </c>
      <c r="BG131" s="296">
        <f t="shared" si="142"/>
        <v>0.5805503380627649</v>
      </c>
      <c r="BH131" s="296">
        <f t="shared" si="142"/>
        <v>0.65389594325053435</v>
      </c>
      <c r="BI131" s="296">
        <f t="shared" si="142"/>
        <v>0.73372125864043947</v>
      </c>
      <c r="BJ131" s="296">
        <f t="shared" si="142"/>
        <v>0.80435519924098708</v>
      </c>
      <c r="BK131" s="296">
        <f t="shared" si="142"/>
        <v>0.8604701221217641</v>
      </c>
      <c r="BL131" s="296">
        <f t="shared" si="142"/>
        <v>0.90241945748754981</v>
      </c>
      <c r="BM131" s="296">
        <f t="shared" si="142"/>
        <v>0.93264357683651899</v>
      </c>
      <c r="BN131" s="297">
        <f t="shared" si="142"/>
        <v>0.95391521569012117</v>
      </c>
      <c r="BO131" s="220"/>
    </row>
    <row r="132" spans="2:67" ht="42" customHeight="1">
      <c r="B132" s="421"/>
      <c r="C132" s="420"/>
      <c r="D132" s="440">
        <v>-1.25</v>
      </c>
      <c r="E132" s="459"/>
      <c r="F132" s="296">
        <f t="shared" si="145"/>
        <v>0.99996939342792046</v>
      </c>
      <c r="G132" s="296">
        <f t="shared" si="145"/>
        <v>0.99996766916390323</v>
      </c>
      <c r="H132" s="296">
        <f t="shared" si="145"/>
        <v>0.99996617926883014</v>
      </c>
      <c r="I132" s="296">
        <f t="shared" si="145"/>
        <v>0.99996493495026106</v>
      </c>
      <c r="J132" s="296">
        <f t="shared" si="145"/>
        <v>0.99996393502920744</v>
      </c>
      <c r="K132" s="296">
        <f t="shared" si="145"/>
        <v>0.99996316684940512</v>
      </c>
      <c r="L132" s="296">
        <f t="shared" si="145"/>
        <v>0.99996260777988977</v>
      </c>
      <c r="M132" s="296">
        <f t="shared" si="145"/>
        <v>0.99996222700828197</v>
      </c>
      <c r="N132" s="296">
        <f t="shared" si="145"/>
        <v>0.999961987317877</v>
      </c>
      <c r="O132" s="296">
        <f t="shared" si="145"/>
        <v>0.9999618465668908</v>
      </c>
      <c r="P132" s="296">
        <f t="shared" si="145"/>
        <v>0.99996175862441583</v>
      </c>
      <c r="Q132" s="296">
        <f t="shared" si="145"/>
        <v>0.99996167382478351</v>
      </c>
      <c r="R132" s="296">
        <f t="shared" si="145"/>
        <v>0.99996156512779943</v>
      </c>
      <c r="S132" s="296">
        <f t="shared" si="145"/>
        <v>0.99996144854424007</v>
      </c>
      <c r="T132" s="296">
        <f t="shared" si="145"/>
        <v>0.99996133510151253</v>
      </c>
      <c r="U132" s="296">
        <f t="shared" si="145"/>
        <v>0.99996121984588027</v>
      </c>
      <c r="V132" s="296">
        <f t="shared" si="143"/>
        <v>0.99996107330812511</v>
      </c>
      <c r="W132" s="296">
        <f t="shared" si="143"/>
        <v>0.99996082908053285</v>
      </c>
      <c r="X132" s="296">
        <f t="shared" si="143"/>
        <v>0.99996036593606763</v>
      </c>
      <c r="Y132" s="296">
        <f t="shared" si="143"/>
        <v>0.9999594821441683</v>
      </c>
      <c r="Z132" s="296">
        <f t="shared" si="143"/>
        <v>0.99995785844052709</v>
      </c>
      <c r="AA132" s="296">
        <f t="shared" si="143"/>
        <v>0.99995500427536399</v>
      </c>
      <c r="AB132" s="296">
        <f t="shared" si="143"/>
        <v>0.99995017918633611</v>
      </c>
      <c r="AC132" s="296">
        <f t="shared" si="143"/>
        <v>0.99994227697389204</v>
      </c>
      <c r="AD132" s="296">
        <f t="shared" si="143"/>
        <v>0.99992965415653501</v>
      </c>
      <c r="AE132" s="296">
        <f t="shared" si="143"/>
        <v>0.99990987501693407</v>
      </c>
      <c r="AF132" s="296">
        <f t="shared" si="143"/>
        <v>0.9998793320487962</v>
      </c>
      <c r="AG132" s="296">
        <f t="shared" si="143"/>
        <v>0.9998326807713338</v>
      </c>
      <c r="AH132" s="296">
        <f t="shared" si="143"/>
        <v>0.99976199875991167</v>
      </c>
      <c r="AI132" s="296">
        <f t="shared" si="143"/>
        <v>0.99965553610580216</v>
      </c>
      <c r="AJ132" s="296">
        <f t="shared" si="143"/>
        <v>0.99949586232808429</v>
      </c>
      <c r="AK132" s="296">
        <f t="shared" si="144"/>
        <v>0.9992571246324049</v>
      </c>
      <c r="AL132" s="296">
        <f t="shared" si="144"/>
        <v>0.99890100313032004</v>
      </c>
      <c r="AM132" s="296">
        <f t="shared" si="144"/>
        <v>0.99837076613941145</v>
      </c>
      <c r="AN132" s="296">
        <f t="shared" si="144"/>
        <v>0.99758257751968893</v>
      </c>
      <c r="AO132" s="296">
        <f t="shared" si="144"/>
        <v>0.99641287655230559</v>
      </c>
      <c r="AP132" s="296">
        <f t="shared" si="144"/>
        <v>0.99468024564843993</v>
      </c>
      <c r="AQ132" s="296">
        <f t="shared" si="144"/>
        <v>0.99211976154704928</v>
      </c>
      <c r="AR132" s="296">
        <f t="shared" si="144"/>
        <v>0.98834758287981705</v>
      </c>
      <c r="AS132" s="296">
        <f t="shared" si="144"/>
        <v>0.98281395575010089</v>
      </c>
      <c r="AT132" s="296">
        <f t="shared" si="144"/>
        <v>0.97474507179000136</v>
      </c>
      <c r="AU132" s="296">
        <f t="shared" si="144"/>
        <v>0.96308078514174855</v>
      </c>
      <c r="AV132" s="296">
        <f t="shared" si="144"/>
        <v>0.9464310992224394</v>
      </c>
      <c r="AW132" s="296">
        <f t="shared" si="144"/>
        <v>0.9231085951937783</v>
      </c>
      <c r="AX132" s="296">
        <f t="shared" si="144"/>
        <v>0.89135936299440699</v>
      </c>
      <c r="AY132" s="296">
        <f t="shared" si="144"/>
        <v>0.85001597255766415</v>
      </c>
      <c r="AZ132" s="296">
        <f t="shared" si="144"/>
        <v>0.79986674829454074</v>
      </c>
      <c r="BA132" s="296">
        <f t="shared" si="142"/>
        <v>0.74572744137732516</v>
      </c>
      <c r="BB132" s="296">
        <f t="shared" si="142"/>
        <v>0.69759253463960935</v>
      </c>
      <c r="BC132" s="296">
        <f t="shared" si="142"/>
        <v>0.6665733921753223</v>
      </c>
      <c r="BD132" s="296">
        <f t="shared" si="142"/>
        <v>0.65523057337245993</v>
      </c>
      <c r="BE132" s="296">
        <f t="shared" si="142"/>
        <v>0.65432715986159096</v>
      </c>
      <c r="BF132" s="296">
        <f t="shared" si="142"/>
        <v>0.65932279193372523</v>
      </c>
      <c r="BG132" s="296">
        <f t="shared" si="142"/>
        <v>0.68092048073767542</v>
      </c>
      <c r="BH132" s="296">
        <f t="shared" si="142"/>
        <v>0.722374129585723</v>
      </c>
      <c r="BI132" s="296">
        <f t="shared" si="142"/>
        <v>0.77527722977786673</v>
      </c>
      <c r="BJ132" s="296">
        <f t="shared" si="142"/>
        <v>0.82815444509868774</v>
      </c>
      <c r="BK132" s="296">
        <f t="shared" si="142"/>
        <v>0.87378609538162277</v>
      </c>
      <c r="BL132" s="296">
        <f t="shared" si="142"/>
        <v>0.90982520177595549</v>
      </c>
      <c r="BM132" s="296">
        <f t="shared" si="142"/>
        <v>0.936772041716602</v>
      </c>
      <c r="BN132" s="297">
        <f t="shared" si="142"/>
        <v>0.95623141967530556</v>
      </c>
      <c r="BO132" s="220"/>
    </row>
    <row r="133" spans="2:67" ht="42" customHeight="1">
      <c r="B133" s="421"/>
      <c r="C133" s="420"/>
      <c r="D133" s="438">
        <v>-1.3</v>
      </c>
      <c r="E133" s="459"/>
      <c r="F133" s="296">
        <f t="shared" si="145"/>
        <v>0.9999791763037309</v>
      </c>
      <c r="G133" s="296">
        <f t="shared" si="145"/>
        <v>0.99997808265767341</v>
      </c>
      <c r="H133" s="296">
        <f t="shared" si="145"/>
        <v>0.99997714129246273</v>
      </c>
      <c r="I133" s="296">
        <f t="shared" si="145"/>
        <v>0.99997635726490885</v>
      </c>
      <c r="J133" s="296">
        <f t="shared" si="145"/>
        <v>0.99997572811144353</v>
      </c>
      <c r="K133" s="296">
        <f t="shared" si="145"/>
        <v>0.99997524445000552</v>
      </c>
      <c r="L133" s="296">
        <f t="shared" si="145"/>
        <v>0.99997489087419045</v>
      </c>
      <c r="M133" s="296">
        <f t="shared" si="145"/>
        <v>0.9999746469586267</v>
      </c>
      <c r="N133" s="296">
        <f t="shared" si="145"/>
        <v>0.99997448819191892</v>
      </c>
      <c r="O133" s="296">
        <f t="shared" si="145"/>
        <v>0.99997438666277771</v>
      </c>
      <c r="P133" s="296">
        <f t="shared" si="145"/>
        <v>0.99997431133536974</v>
      </c>
      <c r="Q133" s="296">
        <f t="shared" si="145"/>
        <v>0.99997422792382995</v>
      </c>
      <c r="R133" s="296">
        <f t="shared" si="145"/>
        <v>0.99997411464424679</v>
      </c>
      <c r="S133" s="296">
        <f t="shared" si="145"/>
        <v>0.99997397415511291</v>
      </c>
      <c r="T133" s="296">
        <f t="shared" si="145"/>
        <v>0.99997380244554401</v>
      </c>
      <c r="U133" s="296">
        <f t="shared" si="145"/>
        <v>0.99997358026815752</v>
      </c>
      <c r="V133" s="296">
        <f t="shared" si="143"/>
        <v>0.99997326527437813</v>
      </c>
      <c r="W133" s="296">
        <f t="shared" si="143"/>
        <v>0.99997278046877758</v>
      </c>
      <c r="X133" s="296">
        <f t="shared" si="143"/>
        <v>0.99997199737638709</v>
      </c>
      <c r="Y133" s="296">
        <f t="shared" si="143"/>
        <v>0.99997071153181161</v>
      </c>
      <c r="Z133" s="296">
        <f t="shared" si="143"/>
        <v>0.99996860671215781</v>
      </c>
      <c r="AA133" s="296">
        <f t="shared" si="143"/>
        <v>0.99996520254821442</v>
      </c>
      <c r="AB133" s="296">
        <f t="shared" si="143"/>
        <v>0.99995977747093967</v>
      </c>
      <c r="AC133" s="296">
        <f t="shared" si="143"/>
        <v>0.99995125496498627</v>
      </c>
      <c r="AD133" s="296">
        <f t="shared" si="143"/>
        <v>0.99993803520264624</v>
      </c>
      <c r="AE133" s="296">
        <f t="shared" si="143"/>
        <v>0.99991774544470957</v>
      </c>
      <c r="AF133" s="296">
        <f t="shared" si="143"/>
        <v>0.99988686985367814</v>
      </c>
      <c r="AG133" s="296">
        <f t="shared" si="143"/>
        <v>0.99984020074950419</v>
      </c>
      <c r="AH133" s="296">
        <f t="shared" si="143"/>
        <v>0.99977002625748812</v>
      </c>
      <c r="AI133" s="296">
        <f t="shared" si="143"/>
        <v>0.99966493012796021</v>
      </c>
      <c r="AJ133" s="296">
        <f t="shared" si="143"/>
        <v>0.99950802331725597</v>
      </c>
      <c r="AK133" s="296">
        <f t="shared" si="144"/>
        <v>0.99927434729999343</v>
      </c>
      <c r="AL133" s="296">
        <f t="shared" si="144"/>
        <v>0.99892707835375638</v>
      </c>
      <c r="AM133" s="296">
        <f t="shared" si="144"/>
        <v>0.99841201251302547</v>
      </c>
      <c r="AN133" s="296">
        <f t="shared" si="144"/>
        <v>0.99764961853585143</v>
      </c>
      <c r="AO133" s="296">
        <f t="shared" si="144"/>
        <v>0.99652372014126211</v>
      </c>
      <c r="AP133" s="296">
        <f t="shared" si="144"/>
        <v>0.99486565257432258</v>
      </c>
      <c r="AQ133" s="296">
        <f t="shared" si="144"/>
        <v>0.99243265694979621</v>
      </c>
      <c r="AR133" s="296">
        <f t="shared" si="144"/>
        <v>0.98887963075749385</v>
      </c>
      <c r="AS133" s="296">
        <f t="shared" si="144"/>
        <v>0.98372481097222653</v>
      </c>
      <c r="AT133" s="296">
        <f t="shared" si="144"/>
        <v>0.97631389241986444</v>
      </c>
      <c r="AU133" s="296">
        <f t="shared" si="144"/>
        <v>0.96579603442414286</v>
      </c>
      <c r="AV133" s="296">
        <f t="shared" si="144"/>
        <v>0.95114329444194246</v>
      </c>
      <c r="AW133" s="296">
        <f t="shared" si="144"/>
        <v>0.93127667043729145</v>
      </c>
      <c r="AX133" s="296">
        <f t="shared" si="144"/>
        <v>0.90540386417724927</v>
      </c>
      <c r="AY133" s="296">
        <f t="shared" si="144"/>
        <v>0.87368730445478515</v>
      </c>
      <c r="AZ133" s="296">
        <f t="shared" si="144"/>
        <v>0.83821025005226124</v>
      </c>
      <c r="BA133" s="296">
        <f t="shared" si="142"/>
        <v>0.80364904751359212</v>
      </c>
      <c r="BB133" s="296">
        <f t="shared" si="142"/>
        <v>0.77623389412063259</v>
      </c>
      <c r="BC133" s="296">
        <f t="shared" si="142"/>
        <v>0.76023209799219271</v>
      </c>
      <c r="BD133" s="296">
        <f t="shared" si="142"/>
        <v>0.75470638587760808</v>
      </c>
      <c r="BE133" s="296">
        <f t="shared" si="142"/>
        <v>0.75427376916843469</v>
      </c>
      <c r="BF133" s="296">
        <f t="shared" si="142"/>
        <v>0.75667987278670801</v>
      </c>
      <c r="BG133" s="296">
        <f t="shared" si="142"/>
        <v>0.76747103693289465</v>
      </c>
      <c r="BH133" s="296">
        <f t="shared" si="142"/>
        <v>0.78995636511901468</v>
      </c>
      <c r="BI133" s="296">
        <f t="shared" si="142"/>
        <v>0.82202756488469242</v>
      </c>
      <c r="BJ133" s="296">
        <f t="shared" si="142"/>
        <v>0.85781626823105805</v>
      </c>
      <c r="BK133" s="296">
        <f t="shared" si="142"/>
        <v>0.89165082895146441</v>
      </c>
      <c r="BL133" s="296">
        <f t="shared" si="142"/>
        <v>0.92029008285190395</v>
      </c>
      <c r="BM133" s="296">
        <f t="shared" si="142"/>
        <v>0.94282476582586783</v>
      </c>
      <c r="BN133" s="297">
        <f t="shared" si="142"/>
        <v>0.95971870557748029</v>
      </c>
      <c r="BO133" s="220"/>
    </row>
    <row r="134" spans="2:67" ht="42" customHeight="1">
      <c r="B134" s="421"/>
      <c r="C134" s="420"/>
      <c r="D134" s="440">
        <v>-1.35</v>
      </c>
      <c r="E134" s="459"/>
      <c r="F134" s="296">
        <f t="shared" si="145"/>
        <v>0.99998585229104187</v>
      </c>
      <c r="G134" s="296">
        <f t="shared" si="145"/>
        <v>0.99998515787103948</v>
      </c>
      <c r="H134" s="296">
        <f t="shared" si="145"/>
        <v>0.99998456205796926</v>
      </c>
      <c r="I134" s="296">
        <f t="shared" si="145"/>
        <v>0.99998406682660823</v>
      </c>
      <c r="J134" s="296">
        <f t="shared" si="145"/>
        <v>0.99998366955691831</v>
      </c>
      <c r="K134" s="296">
        <f t="shared" si="145"/>
        <v>0.9999833634087042</v>
      </c>
      <c r="L134" s="296">
        <f t="shared" si="145"/>
        <v>0.99998313783019921</v>
      </c>
      <c r="M134" s="296">
        <f t="shared" si="145"/>
        <v>0.99998297908887768</v>
      </c>
      <c r="N134" s="296">
        <f t="shared" si="145"/>
        <v>0.99998287070895431</v>
      </c>
      <c r="O134" s="296">
        <f t="shared" si="145"/>
        <v>0.99998279369957477</v>
      </c>
      <c r="P134" s="296">
        <f t="shared" si="145"/>
        <v>0.99998272645386166</v>
      </c>
      <c r="Q134" s="296">
        <f t="shared" si="145"/>
        <v>0.99998264429283756</v>
      </c>
      <c r="R134" s="296">
        <f t="shared" si="145"/>
        <v>0.99998252877800753</v>
      </c>
      <c r="S134" s="296">
        <f t="shared" si="145"/>
        <v>0.99998237440258464</v>
      </c>
      <c r="T134" s="296">
        <f t="shared" si="145"/>
        <v>0.99998216800772299</v>
      </c>
      <c r="U134" s="296">
        <f t="shared" si="145"/>
        <v>0.99998188175053793</v>
      </c>
      <c r="V134" s="296">
        <f t="shared" si="143"/>
        <v>0.99998146569905633</v>
      </c>
      <c r="W134" s="296">
        <f t="shared" si="143"/>
        <v>0.99998083691309581</v>
      </c>
      <c r="X134" s="296">
        <f t="shared" si="143"/>
        <v>0.99997986341420741</v>
      </c>
      <c r="Y134" s="296">
        <f t="shared" si="143"/>
        <v>0.99997834067561231</v>
      </c>
      <c r="Z134" s="296">
        <f t="shared" si="143"/>
        <v>0.99997595711012355</v>
      </c>
      <c r="AA134" s="296">
        <f t="shared" si="143"/>
        <v>0.99997224331713952</v>
      </c>
      <c r="AB134" s="296">
        <f t="shared" si="143"/>
        <v>0.99996649730359566</v>
      </c>
      <c r="AC134" s="296">
        <f t="shared" si="143"/>
        <v>0.99995767413541048</v>
      </c>
      <c r="AD134" s="296">
        <f t="shared" si="143"/>
        <v>0.999944222956197</v>
      </c>
      <c r="AE134" s="296">
        <f t="shared" si="143"/>
        <v>0.99992384624492525</v>
      </c>
      <c r="AF134" s="296">
        <f t="shared" si="143"/>
        <v>0.99989314446458954</v>
      </c>
      <c r="AG134" s="296">
        <f t="shared" si="143"/>
        <v>0.99984709233118907</v>
      </c>
      <c r="AH134" s="296">
        <f t="shared" si="143"/>
        <v>0.99977826869018427</v>
      </c>
      <c r="AI134" s="296">
        <f t="shared" si="143"/>
        <v>0.99967572763136903</v>
      </c>
      <c r="AJ134" s="296">
        <f t="shared" si="143"/>
        <v>0.99952335052054653</v>
      </c>
      <c r="AK134" s="296">
        <f t="shared" si="144"/>
        <v>0.99929745319305585</v>
      </c>
      <c r="AL134" s="296">
        <f t="shared" si="144"/>
        <v>0.99896333635438939</v>
      </c>
      <c r="AM134" s="296">
        <f t="shared" si="144"/>
        <v>0.99847036017805924</v>
      </c>
      <c r="AN134" s="296">
        <f t="shared" si="144"/>
        <v>0.99774500526516219</v>
      </c>
      <c r="AO134" s="296">
        <f t="shared" si="144"/>
        <v>0.9966812826253606</v>
      </c>
      <c r="AP134" s="296">
        <f t="shared" si="144"/>
        <v>0.99512785439723717</v>
      </c>
      <c r="AQ134" s="296">
        <f t="shared" si="144"/>
        <v>0.99287150252599088</v>
      </c>
      <c r="AR134" s="296">
        <f t="shared" si="144"/>
        <v>0.98961750176511976</v>
      </c>
      <c r="AS134" s="296">
        <f t="shared" si="144"/>
        <v>0.98496971624049312</v>
      </c>
      <c r="AT134" s="296">
        <f t="shared" si="144"/>
        <v>0.97841804480989936</v>
      </c>
      <c r="AU134" s="296">
        <f t="shared" si="144"/>
        <v>0.96934987068016532</v>
      </c>
      <c r="AV134" s="296">
        <f t="shared" si="144"/>
        <v>0.9571166350233723</v>
      </c>
      <c r="AW134" s="296">
        <f t="shared" si="144"/>
        <v>0.94120338130134729</v>
      </c>
      <c r="AX134" s="296">
        <f t="shared" si="144"/>
        <v>0.92155009609595229</v>
      </c>
      <c r="AY134" s="296">
        <f t="shared" si="144"/>
        <v>0.89900951800354711</v>
      </c>
      <c r="AZ134" s="296">
        <f t="shared" si="144"/>
        <v>0.87572562608510662</v>
      </c>
      <c r="BA134" s="296">
        <f t="shared" si="142"/>
        <v>0.85492856553501639</v>
      </c>
      <c r="BB134" s="296">
        <f t="shared" si="142"/>
        <v>0.83971475591690659</v>
      </c>
      <c r="BC134" s="296">
        <f t="shared" si="142"/>
        <v>0.83134674247388651</v>
      </c>
      <c r="BD134" s="296">
        <f t="shared" si="142"/>
        <v>0.82854341319942104</v>
      </c>
      <c r="BE134" s="296">
        <f t="shared" si="142"/>
        <v>0.82832579646642557</v>
      </c>
      <c r="BF134" s="296">
        <f t="shared" si="142"/>
        <v>0.82953956909226612</v>
      </c>
      <c r="BG134" s="296">
        <f t="shared" si="142"/>
        <v>0.83508609551436708</v>
      </c>
      <c r="BH134" s="296">
        <f t="shared" si="142"/>
        <v>0.8471901640306807</v>
      </c>
      <c r="BI134" s="296">
        <f t="shared" si="142"/>
        <v>0.86575999485423372</v>
      </c>
      <c r="BJ134" s="296">
        <f t="shared" si="142"/>
        <v>0.8883463487909653</v>
      </c>
      <c r="BK134" s="296">
        <f t="shared" si="142"/>
        <v>0.91157121971846522</v>
      </c>
      <c r="BL134" s="296">
        <f t="shared" si="142"/>
        <v>0.93271439566957715</v>
      </c>
      <c r="BM134" s="296">
        <f t="shared" si="142"/>
        <v>0.95036277668998415</v>
      </c>
      <c r="BN134" s="297">
        <f t="shared" si="142"/>
        <v>0.96422208259287878</v>
      </c>
      <c r="BO134" s="220"/>
    </row>
    <row r="135" spans="2:67" ht="42" customHeight="1">
      <c r="B135" s="421"/>
      <c r="C135" s="420"/>
      <c r="D135" s="438">
        <v>-1.4</v>
      </c>
      <c r="E135" s="459"/>
      <c r="F135" s="296">
        <f t="shared" si="145"/>
        <v>0.99999039979219972</v>
      </c>
      <c r="G135" s="296">
        <f t="shared" si="145"/>
        <v>0.99998995829254622</v>
      </c>
      <c r="H135" s="296">
        <f t="shared" si="145"/>
        <v>0.99998958043461361</v>
      </c>
      <c r="I135" s="296">
        <f t="shared" si="145"/>
        <v>0.99998926670713006</v>
      </c>
      <c r="J135" s="296">
        <f t="shared" si="145"/>
        <v>0.99998901476319202</v>
      </c>
      <c r="K135" s="296">
        <f t="shared" si="145"/>
        <v>0.99998881963686548</v>
      </c>
      <c r="L135" s="296">
        <f t="shared" si="145"/>
        <v>0.99998867401064628</v>
      </c>
      <c r="M135" s="296">
        <f t="shared" si="145"/>
        <v>0.99998856846166095</v>
      </c>
      <c r="N135" s="296">
        <f t="shared" si="145"/>
        <v>0.99998849160902847</v>
      </c>
      <c r="O135" s="296">
        <f t="shared" si="145"/>
        <v>0.99998843007867189</v>
      </c>
      <c r="P135" s="296">
        <f t="shared" si="145"/>
        <v>0.99998836819030545</v>
      </c>
      <c r="Q135" s="296">
        <f t="shared" si="145"/>
        <v>0.99998828731703093</v>
      </c>
      <c r="R135" s="296">
        <f t="shared" si="145"/>
        <v>0.99998817120950145</v>
      </c>
      <c r="S135" s="296">
        <f t="shared" si="145"/>
        <v>0.9999880094423339</v>
      </c>
      <c r="T135" s="296">
        <f t="shared" si="145"/>
        <v>0.99998778341749994</v>
      </c>
      <c r="U135" s="296">
        <f t="shared" si="145"/>
        <v>0.99998746033519526</v>
      </c>
      <c r="V135" s="296">
        <f t="shared" si="143"/>
        <v>0.99998698615122716</v>
      </c>
      <c r="W135" s="296">
        <f t="shared" si="143"/>
        <v>0.99998627517606364</v>
      </c>
      <c r="X135" s="296">
        <f t="shared" si="143"/>
        <v>0.9999851947607441</v>
      </c>
      <c r="Y135" s="296">
        <f t="shared" si="143"/>
        <v>0.99998354277233903</v>
      </c>
      <c r="Z135" s="296">
        <f t="shared" si="143"/>
        <v>0.99998101446375465</v>
      </c>
      <c r="AA135" s="296">
        <f t="shared" si="143"/>
        <v>0.99997715372400298</v>
      </c>
      <c r="AB135" s="296">
        <f t="shared" si="143"/>
        <v>0.99997128131813473</v>
      </c>
      <c r="AC135" s="296">
        <f t="shared" si="143"/>
        <v>0.99996238925277869</v>
      </c>
      <c r="AD135" s="296">
        <f t="shared" si="143"/>
        <v>0.99994898535674637</v>
      </c>
      <c r="AE135" s="296">
        <f t="shared" si="143"/>
        <v>0.99992886488261024</v>
      </c>
      <c r="AF135" s="296">
        <f t="shared" si="143"/>
        <v>0.99989877550681416</v>
      </c>
      <c r="AG135" s="296">
        <f t="shared" si="143"/>
        <v>0.99985392732551415</v>
      </c>
      <c r="AH135" s="296">
        <f t="shared" si="143"/>
        <v>0.99978727877435269</v>
      </c>
      <c r="AI135" s="296">
        <f t="shared" si="143"/>
        <v>0.99968850103224394</v>
      </c>
      <c r="AJ135" s="296">
        <f t="shared" si="143"/>
        <v>0.99954248558374947</v>
      </c>
      <c r="AK135" s="296">
        <f t="shared" si="144"/>
        <v>0.9993272111222038</v>
      </c>
      <c r="AL135" s="296">
        <f t="shared" si="144"/>
        <v>0.99901072822908654</v>
      </c>
      <c r="AM135" s="296">
        <f t="shared" si="144"/>
        <v>0.99854696071671767</v>
      </c>
      <c r="AN135" s="296">
        <f t="shared" si="144"/>
        <v>0.99786998207233246</v>
      </c>
      <c r="AO135" s="296">
        <f t="shared" si="144"/>
        <v>0.99688645244547525</v>
      </c>
      <c r="AP135" s="296">
        <f t="shared" si="144"/>
        <v>0.99546609695192123</v>
      </c>
      <c r="AQ135" s="296">
        <f t="shared" si="144"/>
        <v>0.99343066399179247</v>
      </c>
      <c r="AR135" s="296">
        <f t="shared" si="144"/>
        <v>0.99054306597079578</v>
      </c>
      <c r="AS135" s="296">
        <f t="shared" si="144"/>
        <v>0.98650090816807556</v>
      </c>
      <c r="AT135" s="296">
        <f t="shared" si="144"/>
        <v>0.98094299340398838</v>
      </c>
      <c r="AU135" s="296">
        <f t="shared" si="144"/>
        <v>0.97348385609761734</v>
      </c>
      <c r="AV135" s="296">
        <f t="shared" si="144"/>
        <v>0.96379801269866905</v>
      </c>
      <c r="AW135" s="296">
        <f t="shared" si="144"/>
        <v>0.95177470109662921</v>
      </c>
      <c r="AX135" s="296">
        <f t="shared" si="144"/>
        <v>0.93773755975568551</v>
      </c>
      <c r="AY135" s="296">
        <f t="shared" si="144"/>
        <v>0.9226496183908639</v>
      </c>
      <c r="AZ135" s="296">
        <f t="shared" si="144"/>
        <v>0.90811650659154519</v>
      </c>
      <c r="BA135" s="296">
        <f t="shared" si="142"/>
        <v>0.89598498135492011</v>
      </c>
      <c r="BB135" s="296">
        <f t="shared" si="142"/>
        <v>0.88759364159766851</v>
      </c>
      <c r="BC135" s="296">
        <f t="shared" si="142"/>
        <v>0.88314639750060164</v>
      </c>
      <c r="BD135" s="296">
        <f t="shared" si="142"/>
        <v>0.88168272556357319</v>
      </c>
      <c r="BE135" s="296">
        <f t="shared" si="142"/>
        <v>0.8815696518345576</v>
      </c>
      <c r="BF135" s="296">
        <f t="shared" si="142"/>
        <v>0.8822013521390798</v>
      </c>
      <c r="BG135" s="296">
        <f t="shared" si="142"/>
        <v>0.88511918361316932</v>
      </c>
      <c r="BH135" s="296">
        <f t="shared" si="142"/>
        <v>0.89166690165290829</v>
      </c>
      <c r="BI135" s="296">
        <f t="shared" si="142"/>
        <v>0.9022060948269327</v>
      </c>
      <c r="BJ135" s="296">
        <f t="shared" si="142"/>
        <v>0.91586563868289661</v>
      </c>
      <c r="BK135" s="296">
        <f t="shared" si="142"/>
        <v>0.93092970681183207</v>
      </c>
      <c r="BL135" s="296">
        <f t="shared" si="142"/>
        <v>0.94560608779666333</v>
      </c>
      <c r="BM135" s="296">
        <f t="shared" si="142"/>
        <v>0.95861928793205853</v>
      </c>
      <c r="BN135" s="297">
        <f t="shared" si="142"/>
        <v>0.96937394142992461</v>
      </c>
      <c r="BO135" s="220"/>
    </row>
    <row r="136" spans="2:67" ht="42" customHeight="1">
      <c r="B136" s="421"/>
      <c r="C136" s="420"/>
      <c r="D136" s="440">
        <v>-1.45</v>
      </c>
      <c r="E136" s="459"/>
      <c r="F136" s="296">
        <f t="shared" si="145"/>
        <v>0.99999349251564684</v>
      </c>
      <c r="G136" s="296">
        <f t="shared" si="145"/>
        <v>0.99999321137885522</v>
      </c>
      <c r="H136" s="296">
        <f t="shared" si="145"/>
        <v>0.99999297117166042</v>
      </c>
      <c r="I136" s="296">
        <f t="shared" si="145"/>
        <v>0.9999927717100161</v>
      </c>
      <c r="J136" s="296">
        <f t="shared" si="145"/>
        <v>0.99999261103319204</v>
      </c>
      <c r="K136" s="296">
        <f t="shared" si="145"/>
        <v>0.99999248551461928</v>
      </c>
      <c r="L136" s="296">
        <f t="shared" si="145"/>
        <v>0.99999238998029927</v>
      </c>
      <c r="M136" s="296">
        <f t="shared" si="145"/>
        <v>0.99999231778538067</v>
      </c>
      <c r="N136" s="296">
        <f t="shared" si="145"/>
        <v>0.99999226079279446</v>
      </c>
      <c r="O136" s="296">
        <f t="shared" si="145"/>
        <v>0.99999220918852327</v>
      </c>
      <c r="P136" s="296">
        <f t="shared" si="145"/>
        <v>0.99999215105263184</v>
      </c>
      <c r="Q136" s="296">
        <f t="shared" si="145"/>
        <v>0.99999207162198445</v>
      </c>
      <c r="R136" s="296">
        <f t="shared" si="145"/>
        <v>0.99999195614604097</v>
      </c>
      <c r="S136" s="296">
        <f t="shared" si="145"/>
        <v>0.99999179133620253</v>
      </c>
      <c r="T136" s="296">
        <f t="shared" si="145"/>
        <v>0.99999155552345609</v>
      </c>
      <c r="U136" s="296">
        <f t="shared" si="145"/>
        <v>0.99999121332009111</v>
      </c>
      <c r="V136" s="296">
        <f t="shared" si="143"/>
        <v>0.99999070890711739</v>
      </c>
      <c r="W136" s="296">
        <f t="shared" si="143"/>
        <v>0.99998995612550057</v>
      </c>
      <c r="X136" s="296">
        <f t="shared" si="143"/>
        <v>0.99998882388444221</v>
      </c>
      <c r="Y136" s="296">
        <f t="shared" si="143"/>
        <v>0.99998711470094537</v>
      </c>
      <c r="Z136" s="296">
        <f t="shared" si="143"/>
        <v>0.99998453316129399</v>
      </c>
      <c r="AA136" s="296">
        <f t="shared" si="143"/>
        <v>0.99998063960154526</v>
      </c>
      <c r="AB136" s="296">
        <f t="shared" si="143"/>
        <v>0.99997478213599678</v>
      </c>
      <c r="AC136" s="296">
        <f t="shared" si="143"/>
        <v>0.99996599703436084</v>
      </c>
      <c r="AD136" s="296">
        <f t="shared" si="143"/>
        <v>0.99995286296928443</v>
      </c>
      <c r="AE136" s="296">
        <f t="shared" si="143"/>
        <v>0.99993328830320516</v>
      </c>
      <c r="AF136" s="296">
        <f t="shared" si="143"/>
        <v>0.99990420168230032</v>
      </c>
      <c r="AG136" s="296">
        <f t="shared" si="143"/>
        <v>0.99986110393269534</v>
      </c>
      <c r="AH136" s="296">
        <f t="shared" si="143"/>
        <v>0.99979742270649186</v>
      </c>
      <c r="AI136" s="296">
        <f t="shared" si="143"/>
        <v>0.99970358972737727</v>
      </c>
      <c r="AJ136" s="296">
        <f t="shared" si="143"/>
        <v>0.99956573369241497</v>
      </c>
      <c r="AK136" s="296">
        <f t="shared" si="144"/>
        <v>0.99936385145747952</v>
      </c>
      <c r="AL136" s="296">
        <f t="shared" si="144"/>
        <v>0.99906929147726642</v>
      </c>
      <c r="AM136" s="296">
        <f t="shared" si="144"/>
        <v>0.99864136988908947</v>
      </c>
      <c r="AN136" s="296">
        <f t="shared" si="144"/>
        <v>0.99802296951991343</v>
      </c>
      <c r="AO136" s="296">
        <f t="shared" si="144"/>
        <v>0.99713510084080248</v>
      </c>
      <c r="AP136" s="296">
        <f t="shared" si="144"/>
        <v>0.99587073121735659</v>
      </c>
      <c r="AQ136" s="296">
        <f t="shared" si="144"/>
        <v>0.99408887798786683</v>
      </c>
      <c r="AR136" s="296">
        <f t="shared" si="144"/>
        <v>0.99161124190716221</v>
      </c>
      <c r="AS136" s="296">
        <f t="shared" si="144"/>
        <v>0.98822575934836776</v>
      </c>
      <c r="AT136" s="296">
        <f t="shared" si="144"/>
        <v>0.98370433515327049</v>
      </c>
      <c r="AU136" s="296">
        <f t="shared" si="144"/>
        <v>0.97784468581138351</v>
      </c>
      <c r="AV136" s="296">
        <f t="shared" si="144"/>
        <v>0.97054545419050697</v>
      </c>
      <c r="AW136" s="296">
        <f t="shared" si="144"/>
        <v>0.96191298326430874</v>
      </c>
      <c r="AX136" s="296">
        <f t="shared" si="144"/>
        <v>0.95236985486322756</v>
      </c>
      <c r="AY136" s="296">
        <f t="shared" si="144"/>
        <v>0.94269357653878139</v>
      </c>
      <c r="AZ136" s="296">
        <f t="shared" si="144"/>
        <v>0.9338954405262202</v>
      </c>
      <c r="BA136" s="296">
        <f t="shared" si="142"/>
        <v>0.92691704284969278</v>
      </c>
      <c r="BB136" s="296">
        <f t="shared" si="142"/>
        <v>0.92227485572258028</v>
      </c>
      <c r="BC136" s="296">
        <f t="shared" si="142"/>
        <v>0.91987372976282145</v>
      </c>
      <c r="BD136" s="296">
        <f t="shared" si="142"/>
        <v>0.91909226591992355</v>
      </c>
      <c r="BE136" s="296">
        <f t="shared" si="142"/>
        <v>0.91903207735865378</v>
      </c>
      <c r="BF136" s="296">
        <f t="shared" si="142"/>
        <v>0.91936867578124959</v>
      </c>
      <c r="BG136" s="296">
        <f t="shared" si="142"/>
        <v>0.92093389294405481</v>
      </c>
      <c r="BH136" s="296">
        <f t="shared" si="142"/>
        <v>0.92450981786624475</v>
      </c>
      <c r="BI136" s="296">
        <f t="shared" si="142"/>
        <v>0.93045534445133016</v>
      </c>
      <c r="BJ136" s="296">
        <f t="shared" si="142"/>
        <v>0.93852533110155512</v>
      </c>
      <c r="BK136" s="296">
        <f t="shared" si="142"/>
        <v>0.94793254267299321</v>
      </c>
      <c r="BL136" s="296">
        <f t="shared" si="142"/>
        <v>0.9576517313913866</v>
      </c>
      <c r="BM136" s="296">
        <f t="shared" si="142"/>
        <v>0.96677220858708734</v>
      </c>
      <c r="BN136" s="297">
        <f t="shared" si="142"/>
        <v>0.97470721743639865</v>
      </c>
      <c r="BO136" s="220"/>
    </row>
    <row r="137" spans="2:67" ht="42" customHeight="1" thickBot="1">
      <c r="B137" s="421"/>
      <c r="C137" s="420"/>
      <c r="D137" s="438">
        <v>-1.5</v>
      </c>
      <c r="E137" s="460"/>
      <c r="F137" s="298">
        <f t="shared" si="145"/>
        <v>0.99999559294209805</v>
      </c>
      <c r="G137" s="298">
        <f t="shared" si="145"/>
        <v>0.9999954135740462</v>
      </c>
      <c r="H137" s="298">
        <f t="shared" si="145"/>
        <v>0.99999526041626774</v>
      </c>
      <c r="I137" s="298">
        <f t="shared" si="145"/>
        <v>0.99999513301458753</v>
      </c>
      <c r="J137" s="298">
        <f t="shared" si="145"/>
        <v>0.99999502977692345</v>
      </c>
      <c r="K137" s="298">
        <f t="shared" si="145"/>
        <v>0.9999949480153929</v>
      </c>
      <c r="L137" s="298">
        <f t="shared" si="145"/>
        <v>0.99999488397377867</v>
      </c>
      <c r="M137" s="298">
        <f t="shared" si="145"/>
        <v>0.99999483280414458</v>
      </c>
      <c r="N137" s="298">
        <f t="shared" si="145"/>
        <v>0.99999478844896572</v>
      </c>
      <c r="O137" s="298">
        <f t="shared" si="145"/>
        <v>0.99999474337419481</v>
      </c>
      <c r="P137" s="298">
        <f t="shared" si="145"/>
        <v>0.99999468808151726</v>
      </c>
      <c r="Q137" s="298">
        <f t="shared" si="145"/>
        <v>0.9999946103277696</v>
      </c>
      <c r="R137" s="298">
        <f t="shared" si="145"/>
        <v>0.99999449645935046</v>
      </c>
      <c r="S137" s="298">
        <f t="shared" si="145"/>
        <v>0.99999433164550833</v>
      </c>
      <c r="T137" s="298">
        <f t="shared" si="145"/>
        <v>0.99999409268711759</v>
      </c>
      <c r="U137" s="298">
        <f t="shared" si="145"/>
        <v>0.99999374319106149</v>
      </c>
      <c r="V137" s="298">
        <f t="shared" si="143"/>
        <v>0.99999322719190131</v>
      </c>
      <c r="W137" s="298">
        <f t="shared" si="143"/>
        <v>0.99999245975575091</v>
      </c>
      <c r="X137" s="298">
        <f t="shared" si="143"/>
        <v>0.99999131316918188</v>
      </c>
      <c r="Y137" s="298">
        <f t="shared" si="143"/>
        <v>0.99998959667233012</v>
      </c>
      <c r="Z137" s="298">
        <f t="shared" si="143"/>
        <v>0.99998702676268914</v>
      </c>
      <c r="AA137" s="298">
        <f t="shared" si="143"/>
        <v>0.99998318375192841</v>
      </c>
      <c r="AB137" s="298">
        <f t="shared" si="143"/>
        <v>0.99997744833391289</v>
      </c>
      <c r="AC137" s="298">
        <f t="shared" si="143"/>
        <v>0.99996890919118597</v>
      </c>
      <c r="AD137" s="298">
        <f t="shared" si="143"/>
        <v>0.9999562288329521</v>
      </c>
      <c r="AE137" s="298">
        <f t="shared" si="143"/>
        <v>0.99993744954951236</v>
      </c>
      <c r="AF137" s="298">
        <f t="shared" si="143"/>
        <v>0.99990971415557695</v>
      </c>
      <c r="AG137" s="298">
        <f t="shared" si="143"/>
        <v>0.99986886664570573</v>
      </c>
      <c r="AH137" s="298">
        <f t="shared" si="143"/>
        <v>0.99980888571256976</v>
      </c>
      <c r="AI137" s="298">
        <f t="shared" si="143"/>
        <v>0.99972108946469129</v>
      </c>
      <c r="AJ137" s="298">
        <f t="shared" si="143"/>
        <v>0.99959303391974286</v>
      </c>
      <c r="AK137" s="298">
        <f t="shared" si="144"/>
        <v>0.9994070145640126</v>
      </c>
      <c r="AL137" s="298">
        <f t="shared" si="144"/>
        <v>0.99913807755947648</v>
      </c>
      <c r="AM137" s="298">
        <f t="shared" si="144"/>
        <v>0.99875147121166108</v>
      </c>
      <c r="AN137" s="298">
        <f t="shared" si="144"/>
        <v>0.99819954874844652</v>
      </c>
      <c r="AO137" s="298">
        <f t="shared" si="144"/>
        <v>0.99741832045198953</v>
      </c>
      <c r="AP137" s="298">
        <f t="shared" si="144"/>
        <v>0.99632422303627288</v>
      </c>
      <c r="AQ137" s="298">
        <f t="shared" si="144"/>
        <v>0.99481232403142039</v>
      </c>
      <c r="AR137" s="298">
        <f t="shared" si="144"/>
        <v>0.9927581862604572</v>
      </c>
      <c r="AS137" s="298">
        <f t="shared" si="144"/>
        <v>0.99002691556909006</v>
      </c>
      <c r="AT137" s="298">
        <f t="shared" si="144"/>
        <v>0.98649401733323849</v>
      </c>
      <c r="AU137" s="298">
        <f t="shared" si="144"/>
        <v>0.98208225201351518</v>
      </c>
      <c r="AV137" s="298">
        <f t="shared" si="144"/>
        <v>0.97681422407900986</v>
      </c>
      <c r="AW137" s="298">
        <f t="shared" si="144"/>
        <v>0.97086928930197058</v>
      </c>
      <c r="AX137" s="298">
        <f t="shared" si="144"/>
        <v>0.96461662285473293</v>
      </c>
      <c r="AY137" s="298">
        <f t="shared" si="144"/>
        <v>0.95858530853676183</v>
      </c>
      <c r="AZ137" s="298">
        <f t="shared" si="144"/>
        <v>0.95334845397512546</v>
      </c>
      <c r="BA137" s="298">
        <f t="shared" si="142"/>
        <v>0.94935090275192668</v>
      </c>
      <c r="BB137" s="298">
        <f t="shared" si="142"/>
        <v>0.94676438363885651</v>
      </c>
      <c r="BC137" s="298">
        <f t="shared" si="142"/>
        <v>0.94544860663438479</v>
      </c>
      <c r="BD137" s="298">
        <f t="shared" si="142"/>
        <v>0.94502356891575479</v>
      </c>
      <c r="BE137" s="298">
        <f t="shared" si="142"/>
        <v>0.94499089885209775</v>
      </c>
      <c r="BF137" s="298">
        <f t="shared" si="142"/>
        <v>0.94517373496189083</v>
      </c>
      <c r="BG137" s="298">
        <f t="shared" si="142"/>
        <v>0.94602773698616982</v>
      </c>
      <c r="BH137" s="298">
        <f t="shared" si="142"/>
        <v>0.94800257079023686</v>
      </c>
      <c r="BI137" s="298">
        <f t="shared" si="142"/>
        <v>0.95136109061069984</v>
      </c>
      <c r="BJ137" s="298">
        <f t="shared" si="142"/>
        <v>0.95607609333406318</v>
      </c>
      <c r="BK137" s="298">
        <f t="shared" si="142"/>
        <v>0.96181401881335793</v>
      </c>
      <c r="BL137" s="298">
        <f t="shared" si="142"/>
        <v>0.96803802817448525</v>
      </c>
      <c r="BM137" s="298">
        <f t="shared" si="142"/>
        <v>0.97417983586513035</v>
      </c>
      <c r="BN137" s="299">
        <f t="shared" si="142"/>
        <v>0.97978883455004917</v>
      </c>
      <c r="BO137" s="220"/>
    </row>
    <row r="138" spans="2:67" ht="42" customHeight="1">
      <c r="B138" s="420"/>
      <c r="C138" s="421"/>
      <c r="D138" s="420"/>
      <c r="E138" s="420"/>
      <c r="F138" s="420"/>
      <c r="G138" s="420"/>
      <c r="H138" s="420"/>
      <c r="I138" s="420"/>
      <c r="J138" s="420"/>
      <c r="K138" s="420"/>
      <c r="L138" s="420"/>
      <c r="M138" s="420"/>
      <c r="N138" s="420"/>
      <c r="O138" s="420"/>
      <c r="P138" s="420"/>
      <c r="Q138" s="420"/>
      <c r="R138" s="420"/>
      <c r="S138" s="420"/>
      <c r="T138" s="420"/>
      <c r="U138" s="420"/>
      <c r="V138" s="420"/>
      <c r="W138" s="420"/>
      <c r="X138" s="420"/>
      <c r="Y138" s="420"/>
      <c r="Z138" s="420"/>
      <c r="AA138" s="420"/>
      <c r="AB138" s="420"/>
      <c r="AC138" s="420"/>
      <c r="AD138" s="420"/>
      <c r="AE138" s="420"/>
      <c r="AF138" s="420"/>
      <c r="AG138" s="420"/>
      <c r="AH138" s="420"/>
      <c r="AI138" s="420"/>
      <c r="AJ138" s="420"/>
      <c r="AK138" s="420"/>
      <c r="AL138" s="420"/>
      <c r="AM138" s="420"/>
      <c r="AN138" s="420"/>
      <c r="AO138" s="420"/>
      <c r="AP138" s="420"/>
      <c r="AQ138" s="420"/>
      <c r="AR138" s="420"/>
      <c r="AS138" s="420"/>
      <c r="AT138" s="420"/>
      <c r="AU138" s="420"/>
      <c r="AV138" s="420"/>
      <c r="AW138" s="420"/>
      <c r="AX138" s="420"/>
      <c r="AY138" s="420"/>
      <c r="AZ138" s="420"/>
      <c r="BA138" s="420"/>
      <c r="BB138" s="420"/>
      <c r="BC138" s="420"/>
      <c r="BD138" s="420"/>
      <c r="BE138" s="420"/>
      <c r="BF138" s="420"/>
      <c r="BG138" s="420"/>
      <c r="BH138" s="420"/>
      <c r="BI138" s="420"/>
      <c r="BJ138" s="420"/>
      <c r="BK138" s="420"/>
      <c r="BL138" s="420"/>
      <c r="BM138" s="420"/>
      <c r="BN138" s="420"/>
      <c r="BO138" s="421"/>
    </row>
    <row r="139" spans="2:67" ht="42" customHeight="1">
      <c r="BO139" s="188"/>
    </row>
    <row r="140" spans="2:67" ht="42" customHeight="1" thickBot="1">
      <c r="B140" s="417" t="s">
        <v>112</v>
      </c>
      <c r="C140" s="417"/>
      <c r="D140" s="417" t="s">
        <v>156</v>
      </c>
      <c r="E140" s="417" t="s">
        <v>113</v>
      </c>
      <c r="F140" s="417"/>
      <c r="G140" s="418"/>
      <c r="H140" s="418"/>
      <c r="I140" s="418"/>
      <c r="J140" s="418"/>
      <c r="K140" s="419"/>
      <c r="L140" s="419"/>
      <c r="M140" s="419"/>
      <c r="N140" s="419"/>
      <c r="O140" s="419"/>
      <c r="P140" s="419"/>
      <c r="Q140" s="419"/>
      <c r="R140" s="420"/>
      <c r="S140" s="420"/>
      <c r="T140" s="420"/>
      <c r="U140" s="420"/>
      <c r="V140" s="420"/>
      <c r="W140" s="420"/>
      <c r="X140" s="420"/>
      <c r="Y140" s="420"/>
      <c r="Z140" s="420"/>
      <c r="AA140" s="420"/>
      <c r="AB140" s="420"/>
      <c r="AC140" s="420"/>
      <c r="AD140" s="420"/>
      <c r="AE140" s="420"/>
      <c r="AF140" s="420"/>
      <c r="AG140" s="421"/>
      <c r="AH140" s="421"/>
      <c r="AI140" s="421"/>
      <c r="AJ140" s="421"/>
      <c r="AK140" s="421"/>
      <c r="AL140" s="421"/>
      <c r="AM140" s="421"/>
      <c r="AN140" s="421"/>
      <c r="AO140" s="421"/>
      <c r="AP140" s="421"/>
      <c r="AQ140" s="421"/>
      <c r="AR140" s="421"/>
      <c r="AS140" s="421"/>
      <c r="AT140" s="421"/>
      <c r="AU140" s="421"/>
      <c r="AV140" s="421"/>
      <c r="AW140" s="421"/>
      <c r="AX140" s="421"/>
      <c r="AY140" s="421"/>
      <c r="AZ140" s="421"/>
      <c r="BA140" s="421"/>
      <c r="BB140" s="421"/>
      <c r="BC140" s="421"/>
      <c r="BD140" s="421"/>
      <c r="BE140" s="421"/>
      <c r="BF140" s="421"/>
      <c r="BG140" s="421"/>
      <c r="BH140" s="421"/>
      <c r="BI140" s="421"/>
      <c r="BJ140" s="421"/>
      <c r="BK140" s="421"/>
      <c r="BL140" s="421"/>
      <c r="BM140" s="421"/>
      <c r="BN140" s="421"/>
      <c r="BO140" s="420"/>
    </row>
    <row r="141" spans="2:67" ht="42" customHeight="1">
      <c r="B141" s="423"/>
      <c r="C141" s="424">
        <f>$C$7</f>
        <v>0</v>
      </c>
      <c r="D141" s="425">
        <f>$D$7</f>
        <v>-7.2714895967875268E-2</v>
      </c>
      <c r="E141" s="167">
        <f>$E$7</f>
        <v>2</v>
      </c>
      <c r="F141" s="417"/>
      <c r="G141" s="417"/>
      <c r="H141" s="417"/>
      <c r="I141" s="417"/>
      <c r="J141" s="417"/>
      <c r="K141" s="418"/>
      <c r="L141" s="418"/>
      <c r="M141" s="418"/>
      <c r="N141" s="418"/>
      <c r="O141" s="418"/>
      <c r="P141" s="418"/>
      <c r="Q141" s="418"/>
      <c r="R141" s="419"/>
      <c r="S141" s="419"/>
      <c r="T141" s="419"/>
      <c r="U141" s="419"/>
      <c r="V141" s="419"/>
      <c r="W141" s="419"/>
      <c r="X141" s="419"/>
      <c r="Y141" s="419"/>
      <c r="Z141" s="419"/>
      <c r="AA141" s="419"/>
      <c r="AB141" s="419"/>
      <c r="AC141" s="419"/>
      <c r="AD141" s="419"/>
      <c r="AE141" s="419"/>
      <c r="AF141" s="419"/>
      <c r="AG141" s="420"/>
      <c r="AH141" s="420"/>
      <c r="AI141" s="420"/>
      <c r="AJ141" s="420"/>
      <c r="AK141" s="420"/>
      <c r="AL141" s="420"/>
      <c r="AM141" s="420"/>
      <c r="AN141" s="420"/>
      <c r="AO141" s="420"/>
      <c r="AP141" s="420"/>
      <c r="AQ141" s="420"/>
      <c r="AR141" s="420"/>
      <c r="AS141" s="420"/>
      <c r="AT141" s="420"/>
      <c r="AU141" s="420"/>
      <c r="AV141" s="420"/>
      <c r="AW141" s="420"/>
      <c r="AX141" s="420"/>
      <c r="AY141" s="420"/>
      <c r="AZ141" s="420"/>
      <c r="BA141" s="420"/>
      <c r="BB141" s="420"/>
      <c r="BC141" s="420"/>
      <c r="BD141" s="420"/>
      <c r="BE141" s="420"/>
      <c r="BF141" s="420"/>
      <c r="BG141" s="420"/>
      <c r="BH141" s="420"/>
      <c r="BI141" s="420"/>
      <c r="BJ141" s="420"/>
      <c r="BK141" s="420"/>
      <c r="BL141" s="420"/>
      <c r="BM141" s="420"/>
      <c r="BN141" s="420"/>
      <c r="BO141" s="421"/>
    </row>
    <row r="142" spans="2:67" ht="42" customHeight="1" thickBot="1">
      <c r="B142" s="426" t="s">
        <v>157</v>
      </c>
      <c r="C142" s="427">
        <f>$C$8</f>
        <v>0.10862995623009114</v>
      </c>
      <c r="D142" s="428" t="s">
        <v>115</v>
      </c>
      <c r="E142" s="429"/>
      <c r="F142" s="430">
        <v>-1.5</v>
      </c>
      <c r="G142" s="431">
        <v>-1.45</v>
      </c>
      <c r="H142" s="430">
        <v>-1.4</v>
      </c>
      <c r="I142" s="431">
        <v>-1.35</v>
      </c>
      <c r="J142" s="430">
        <v>-1.3</v>
      </c>
      <c r="K142" s="431">
        <v>-1.25</v>
      </c>
      <c r="L142" s="430">
        <v>-1.2</v>
      </c>
      <c r="M142" s="431">
        <v>-1.1499999999999999</v>
      </c>
      <c r="N142" s="430">
        <v>-1.1000000000000001</v>
      </c>
      <c r="O142" s="431">
        <v>-1.05</v>
      </c>
      <c r="P142" s="430">
        <v>-1</v>
      </c>
      <c r="Q142" s="431">
        <v>-0.95</v>
      </c>
      <c r="R142" s="431">
        <v>-0.9</v>
      </c>
      <c r="S142" s="430">
        <v>-0.85</v>
      </c>
      <c r="T142" s="431">
        <v>-0.8</v>
      </c>
      <c r="U142" s="431">
        <v>-0.75</v>
      </c>
      <c r="V142" s="430">
        <v>-0.7</v>
      </c>
      <c r="W142" s="431">
        <v>-0.65</v>
      </c>
      <c r="X142" s="431">
        <v>-0.6</v>
      </c>
      <c r="Y142" s="430">
        <v>-0.55000000000000004</v>
      </c>
      <c r="Z142" s="431">
        <v>-0.5</v>
      </c>
      <c r="AA142" s="430">
        <v>-0.45</v>
      </c>
      <c r="AB142" s="431">
        <v>-0.4</v>
      </c>
      <c r="AC142" s="430">
        <v>-0.35</v>
      </c>
      <c r="AD142" s="431">
        <v>-0.3</v>
      </c>
      <c r="AE142" s="430">
        <v>-0.25</v>
      </c>
      <c r="AF142" s="431">
        <v>-0.2</v>
      </c>
      <c r="AG142" s="430">
        <v>-0.15</v>
      </c>
      <c r="AH142" s="431">
        <v>-0.1</v>
      </c>
      <c r="AI142" s="430">
        <v>-0.05</v>
      </c>
      <c r="AJ142" s="431">
        <v>0</v>
      </c>
      <c r="AK142" s="430">
        <v>0.05</v>
      </c>
      <c r="AL142" s="431">
        <v>0.1</v>
      </c>
      <c r="AM142" s="430">
        <v>0.15</v>
      </c>
      <c r="AN142" s="431">
        <v>0.2</v>
      </c>
      <c r="AO142" s="430">
        <v>0.25</v>
      </c>
      <c r="AP142" s="431">
        <v>0.3</v>
      </c>
      <c r="AQ142" s="430">
        <v>0.35</v>
      </c>
      <c r="AR142" s="431">
        <v>0.4</v>
      </c>
      <c r="AS142" s="430">
        <v>0.45</v>
      </c>
      <c r="AT142" s="431">
        <v>0.5</v>
      </c>
      <c r="AU142" s="430">
        <v>0.55000000000000004</v>
      </c>
      <c r="AV142" s="431">
        <v>0.6</v>
      </c>
      <c r="AW142" s="430">
        <v>0.65</v>
      </c>
      <c r="AX142" s="431">
        <v>0.7</v>
      </c>
      <c r="AY142" s="430">
        <v>0.75</v>
      </c>
      <c r="AZ142" s="431">
        <v>0.8</v>
      </c>
      <c r="BA142" s="430">
        <v>0.85</v>
      </c>
      <c r="BB142" s="431">
        <v>0.9</v>
      </c>
      <c r="BC142" s="430">
        <v>0.95</v>
      </c>
      <c r="BD142" s="431">
        <v>1</v>
      </c>
      <c r="BE142" s="430">
        <v>1.05</v>
      </c>
      <c r="BF142" s="431">
        <v>1.1000000000000001</v>
      </c>
      <c r="BG142" s="430">
        <v>1.1499999999999999</v>
      </c>
      <c r="BH142" s="431">
        <v>1.2</v>
      </c>
      <c r="BI142" s="430">
        <v>1.25</v>
      </c>
      <c r="BJ142" s="431">
        <v>1.3</v>
      </c>
      <c r="BK142" s="430">
        <v>1.35</v>
      </c>
      <c r="BL142" s="431">
        <v>1.4</v>
      </c>
      <c r="BM142" s="430">
        <v>1.45</v>
      </c>
      <c r="BN142" s="431">
        <v>1.5</v>
      </c>
      <c r="BO142" s="420"/>
    </row>
    <row r="143" spans="2:67" ht="42" customHeight="1" thickBot="1">
      <c r="B143" s="432" t="s">
        <v>114</v>
      </c>
      <c r="C143" s="433">
        <f>$C$9</f>
        <v>-1</v>
      </c>
      <c r="D143" s="434"/>
      <c r="E143" s="435">
        <f>$E$9</f>
        <v>7</v>
      </c>
      <c r="F143" s="443">
        <f>C143</f>
        <v>-1</v>
      </c>
      <c r="G143" s="442">
        <f>$F$143+($BN$143-$F$143)*1/(1+EXP(-($E$143*(G142-$D$141))))</f>
        <v>-0.99980498780165383</v>
      </c>
      <c r="H143" s="442">
        <f t="shared" ref="H143:BM143" si="146">$F$143+($BN$143-$F$143)*1/(1+EXP(-($E$143*(H142-$D$141))))</f>
        <v>-0.99972327205611922</v>
      </c>
      <c r="I143" s="442">
        <f t="shared" si="146"/>
        <v>-0.9996073195344668</v>
      </c>
      <c r="J143" s="442">
        <f t="shared" si="146"/>
        <v>-0.9994427904591292</v>
      </c>
      <c r="K143" s="442">
        <f t="shared" si="146"/>
        <v>-0.99920934356443303</v>
      </c>
      <c r="L143" s="442">
        <f t="shared" si="146"/>
        <v>-0.99887812901653306</v>
      </c>
      <c r="M143" s="442">
        <f t="shared" si="146"/>
        <v>-0.99840823874371887</v>
      </c>
      <c r="N143" s="442">
        <f t="shared" si="146"/>
        <v>-0.99774168539648644</v>
      </c>
      <c r="O143" s="442">
        <f t="shared" si="146"/>
        <v>-0.99679630967458677</v>
      </c>
      <c r="P143" s="442">
        <f t="shared" si="146"/>
        <v>-0.99545578065652029</v>
      </c>
      <c r="Q143" s="442">
        <f t="shared" si="146"/>
        <v>-0.99355553660141394</v>
      </c>
      <c r="R143" s="442">
        <f t="shared" si="146"/>
        <v>-0.99086309636304704</v>
      </c>
      <c r="S143" s="442">
        <f t="shared" si="146"/>
        <v>-0.9870506441615241</v>
      </c>
      <c r="T143" s="442">
        <f t="shared" si="146"/>
        <v>-0.98165716942433856</v>
      </c>
      <c r="U143" s="442">
        <f t="shared" si="146"/>
        <v>-0.97403680973371531</v>
      </c>
      <c r="V143" s="442">
        <f t="shared" si="146"/>
        <v>-0.96328961959235071</v>
      </c>
      <c r="W143" s="442">
        <f t="shared" si="146"/>
        <v>-0.94817127042306282</v>
      </c>
      <c r="X143" s="442">
        <f t="shared" si="146"/>
        <v>-0.92698018884409161</v>
      </c>
      <c r="Y143" s="442">
        <f t="shared" si="146"/>
        <v>-0.89742621615491092</v>
      </c>
      <c r="Z143" s="442">
        <f t="shared" si="146"/>
        <v>-0.85649704662132631</v>
      </c>
      <c r="AA143" s="442">
        <f t="shared" si="146"/>
        <v>-0.80036153061806659</v>
      </c>
      <c r="AB143" s="442">
        <f t="shared" si="146"/>
        <v>-0.72438567555123301</v>
      </c>
      <c r="AC143" s="442">
        <f t="shared" si="146"/>
        <v>-0.62338448166508842</v>
      </c>
      <c r="AD143" s="442">
        <f t="shared" si="146"/>
        <v>-0.49226844680304493</v>
      </c>
      <c r="AE143" s="442">
        <f t="shared" si="146"/>
        <v>-0.3272118628617231</v>
      </c>
      <c r="AF143" s="442">
        <f t="shared" si="146"/>
        <v>-0.12728683950796094</v>
      </c>
      <c r="AG143" s="442">
        <f t="shared" si="146"/>
        <v>0.10386794275338662</v>
      </c>
      <c r="AH143" s="442">
        <f t="shared" si="146"/>
        <v>0.35718708385156273</v>
      </c>
      <c r="AI143" s="442">
        <f t="shared" si="146"/>
        <v>0.61900258724306245</v>
      </c>
      <c r="AJ143" s="442">
        <f t="shared" si="146"/>
        <v>0.87371907060761611</v>
      </c>
      <c r="AK143" s="442">
        <f t="shared" si="146"/>
        <v>1.1073577286296374</v>
      </c>
      <c r="AL143" s="442">
        <f t="shared" si="146"/>
        <v>1.3103681569792851</v>
      </c>
      <c r="AM143" s="442">
        <f t="shared" si="146"/>
        <v>1.4786312780908673</v>
      </c>
      <c r="AN143" s="442">
        <f t="shared" si="146"/>
        <v>1.6127217249223573</v>
      </c>
      <c r="AO143" s="442">
        <f t="shared" si="146"/>
        <v>1.7162732006144976</v>
      </c>
      <c r="AP143" s="442">
        <f t="shared" si="146"/>
        <v>1.7943165075593823</v>
      </c>
      <c r="AQ143" s="442">
        <f t="shared" si="146"/>
        <v>1.8520620025907739</v>
      </c>
      <c r="AR143" s="442">
        <f t="shared" si="146"/>
        <v>1.8942092651987608</v>
      </c>
      <c r="AS143" s="442">
        <f t="shared" si="146"/>
        <v>1.9246660195933543</v>
      </c>
      <c r="AT143" s="442">
        <f t="shared" si="146"/>
        <v>1.9465164245020947</v>
      </c>
      <c r="AU143" s="442">
        <f t="shared" si="146"/>
        <v>1.9621112856452907</v>
      </c>
      <c r="AV143" s="442">
        <f t="shared" si="146"/>
        <v>1.9732003204898478</v>
      </c>
      <c r="AW143" s="442">
        <f t="shared" si="146"/>
        <v>1.9810646318699994</v>
      </c>
      <c r="AX143" s="442">
        <f t="shared" si="146"/>
        <v>1.9866315535343047</v>
      </c>
      <c r="AY143" s="442">
        <f t="shared" si="146"/>
        <v>1.9905670016073036</v>
      </c>
      <c r="AZ143" s="442">
        <f t="shared" si="146"/>
        <v>1.9933465002157238</v>
      </c>
      <c r="BA143" s="442">
        <f t="shared" si="146"/>
        <v>1.9953082850963071</v>
      </c>
      <c r="BB143" s="442">
        <f t="shared" si="146"/>
        <v>1.9966922767488873</v>
      </c>
      <c r="BC143" s="442">
        <f t="shared" si="146"/>
        <v>1.9976683276205009</v>
      </c>
      <c r="BD143" s="442">
        <f t="shared" si="146"/>
        <v>1.9983565210279268</v>
      </c>
      <c r="BE143" s="442">
        <f t="shared" si="146"/>
        <v>1.9988416725488807</v>
      </c>
      <c r="BF143" s="442">
        <f t="shared" si="146"/>
        <v>1.9991836473585263</v>
      </c>
      <c r="BG143" s="442">
        <f t="shared" si="146"/>
        <v>1.999424679784068</v>
      </c>
      <c r="BH143" s="442">
        <f t="shared" si="146"/>
        <v>1.9995945557345447</v>
      </c>
      <c r="BI143" s="442">
        <f t="shared" si="146"/>
        <v>1.9997142768516381</v>
      </c>
      <c r="BJ143" s="442">
        <f t="shared" si="146"/>
        <v>1.9997986486372206</v>
      </c>
      <c r="BK143" s="442">
        <f t="shared" si="146"/>
        <v>1.9998581072804189</v>
      </c>
      <c r="BL143" s="442">
        <f t="shared" si="146"/>
        <v>1.9999000084938579</v>
      </c>
      <c r="BM143" s="442">
        <f t="shared" si="146"/>
        <v>1.9999295364829841</v>
      </c>
      <c r="BN143" s="295">
        <v>2</v>
      </c>
      <c r="BO143" s="220"/>
    </row>
    <row r="144" spans="2:67" ht="42" customHeight="1" thickBot="1">
      <c r="B144" s="423"/>
      <c r="C144" s="423"/>
      <c r="D144" s="438">
        <v>1.5</v>
      </c>
      <c r="E144" s="439">
        <f>E141</f>
        <v>2</v>
      </c>
      <c r="F144" s="445">
        <f>(F$143+$E144)/2</f>
        <v>0.5</v>
      </c>
      <c r="G144" s="446">
        <f>MAX((G$143+$E144)/2,F143)</f>
        <v>0.50009750609917303</v>
      </c>
      <c r="H144" s="447">
        <f>MAX((H$143+$E144)/2,G143)</f>
        <v>0.50013836397194034</v>
      </c>
      <c r="I144" s="449">
        <f t="shared" ref="I144:BN144" si="147">MAX((I$143+$E144)/2,H143)</f>
        <v>0.5001963402327666</v>
      </c>
      <c r="J144" s="449">
        <f t="shared" si="147"/>
        <v>0.5002786047704354</v>
      </c>
      <c r="K144" s="449">
        <f t="shared" si="147"/>
        <v>0.50039532821778354</v>
      </c>
      <c r="L144" s="449">
        <f t="shared" si="147"/>
        <v>0.50056093549173353</v>
      </c>
      <c r="M144" s="449">
        <f t="shared" si="147"/>
        <v>0.50079588062814051</v>
      </c>
      <c r="N144" s="449">
        <f t="shared" si="147"/>
        <v>0.50112915730175678</v>
      </c>
      <c r="O144" s="449">
        <f t="shared" si="147"/>
        <v>0.50160184516270667</v>
      </c>
      <c r="P144" s="449">
        <f t="shared" si="147"/>
        <v>0.50227210967173985</v>
      </c>
      <c r="Q144" s="449">
        <f t="shared" si="147"/>
        <v>0.50322223169929303</v>
      </c>
      <c r="R144" s="449">
        <f t="shared" si="147"/>
        <v>0.50456845181847654</v>
      </c>
      <c r="S144" s="449">
        <f t="shared" si="147"/>
        <v>0.50647467791923795</v>
      </c>
      <c r="T144" s="449">
        <f t="shared" si="147"/>
        <v>0.50917141528783072</v>
      </c>
      <c r="U144" s="449">
        <f t="shared" si="147"/>
        <v>0.51298159513314234</v>
      </c>
      <c r="V144" s="449">
        <f t="shared" si="147"/>
        <v>0.51835519020382459</v>
      </c>
      <c r="W144" s="449">
        <f t="shared" si="147"/>
        <v>0.52591436478846854</v>
      </c>
      <c r="X144" s="449">
        <f t="shared" si="147"/>
        <v>0.53650990557795419</v>
      </c>
      <c r="Y144" s="449">
        <f t="shared" si="147"/>
        <v>0.55128689192254454</v>
      </c>
      <c r="Z144" s="449">
        <f t="shared" si="147"/>
        <v>0.57175147668933679</v>
      </c>
      <c r="AA144" s="449">
        <f t="shared" si="147"/>
        <v>0.59981923469096676</v>
      </c>
      <c r="AB144" s="449">
        <f t="shared" si="147"/>
        <v>0.63780716222438349</v>
      </c>
      <c r="AC144" s="449">
        <f t="shared" si="147"/>
        <v>0.68830775916745579</v>
      </c>
      <c r="AD144" s="449">
        <f t="shared" si="147"/>
        <v>0.75386577659847753</v>
      </c>
      <c r="AE144" s="449">
        <f t="shared" si="147"/>
        <v>0.83639406856913845</v>
      </c>
      <c r="AF144" s="449">
        <f t="shared" si="147"/>
        <v>0.93635658024601953</v>
      </c>
      <c r="AG144" s="449">
        <f t="shared" si="147"/>
        <v>1.0519339713766933</v>
      </c>
      <c r="AH144" s="449">
        <f t="shared" si="147"/>
        <v>1.1785935419257814</v>
      </c>
      <c r="AI144" s="449">
        <f t="shared" si="147"/>
        <v>1.3095012936215311</v>
      </c>
      <c r="AJ144" s="449">
        <f t="shared" si="147"/>
        <v>1.4368595353038081</v>
      </c>
      <c r="AK144" s="449">
        <f t="shared" si="147"/>
        <v>1.5536788643148187</v>
      </c>
      <c r="AL144" s="449">
        <f t="shared" si="147"/>
        <v>1.6551840784896426</v>
      </c>
      <c r="AM144" s="449">
        <f t="shared" si="147"/>
        <v>1.7393156390454336</v>
      </c>
      <c r="AN144" s="449">
        <f t="shared" si="147"/>
        <v>1.8063608624611787</v>
      </c>
      <c r="AO144" s="449">
        <f t="shared" si="147"/>
        <v>1.8581366003072488</v>
      </c>
      <c r="AP144" s="449">
        <f t="shared" si="147"/>
        <v>1.8971582537796912</v>
      </c>
      <c r="AQ144" s="449">
        <f t="shared" si="147"/>
        <v>1.926031001295387</v>
      </c>
      <c r="AR144" s="449">
        <f t="shared" si="147"/>
        <v>1.9471046325993804</v>
      </c>
      <c r="AS144" s="449">
        <f t="shared" si="147"/>
        <v>1.9623330097966771</v>
      </c>
      <c r="AT144" s="449">
        <f t="shared" si="147"/>
        <v>1.9732582122510474</v>
      </c>
      <c r="AU144" s="449">
        <f t="shared" si="147"/>
        <v>1.9810556428226453</v>
      </c>
      <c r="AV144" s="449">
        <f t="shared" si="147"/>
        <v>1.9866001602449239</v>
      </c>
      <c r="AW144" s="449">
        <f t="shared" si="147"/>
        <v>1.9905323159349997</v>
      </c>
      <c r="AX144" s="449">
        <f t="shared" si="147"/>
        <v>1.9933157767671523</v>
      </c>
      <c r="AY144" s="449">
        <f t="shared" si="147"/>
        <v>1.9952835008036518</v>
      </c>
      <c r="AZ144" s="449">
        <f t="shared" si="147"/>
        <v>1.9966732501078619</v>
      </c>
      <c r="BA144" s="449">
        <f t="shared" si="147"/>
        <v>1.9976541425481535</v>
      </c>
      <c r="BB144" s="449">
        <f t="shared" si="147"/>
        <v>1.9983461383744436</v>
      </c>
      <c r="BC144" s="449">
        <f t="shared" si="147"/>
        <v>1.9988341638102505</v>
      </c>
      <c r="BD144" s="449">
        <f t="shared" si="147"/>
        <v>1.9991782605139634</v>
      </c>
      <c r="BE144" s="449">
        <f t="shared" si="147"/>
        <v>1.9994208362744403</v>
      </c>
      <c r="BF144" s="449">
        <f t="shared" si="147"/>
        <v>1.9995918236792631</v>
      </c>
      <c r="BG144" s="449">
        <f t="shared" si="147"/>
        <v>1.999712339892034</v>
      </c>
      <c r="BH144" s="449">
        <f t="shared" si="147"/>
        <v>1.9997972778672723</v>
      </c>
      <c r="BI144" s="449">
        <f t="shared" si="147"/>
        <v>1.999857138425819</v>
      </c>
      <c r="BJ144" s="449">
        <f t="shared" si="147"/>
        <v>1.9998993243186103</v>
      </c>
      <c r="BK144" s="449">
        <f t="shared" si="147"/>
        <v>1.9999290536402095</v>
      </c>
      <c r="BL144" s="449">
        <f t="shared" si="147"/>
        <v>1.9999500042469289</v>
      </c>
      <c r="BM144" s="449">
        <f t="shared" si="147"/>
        <v>1.9999647682414921</v>
      </c>
      <c r="BN144" s="447">
        <f t="shared" si="147"/>
        <v>2</v>
      </c>
      <c r="BO144" s="220"/>
    </row>
    <row r="145" spans="2:67" ht="42" customHeight="1" thickBot="1">
      <c r="B145" s="418"/>
      <c r="C145" s="423"/>
      <c r="D145" s="440">
        <v>1.45</v>
      </c>
      <c r="E145" s="439">
        <f t="shared" ref="E145:E173" si="148">$E$144-($E$144-$E$204)*1/(1+EXP(-($E$143*(-D145+$C$142))))</f>
        <v>1.9997492518737978</v>
      </c>
      <c r="F145" s="444">
        <f>MIN((F$143+$E145)/2,E144)</f>
        <v>0.49987462593689891</v>
      </c>
      <c r="G145" s="296">
        <f t="shared" ref="G145:AL145" si="149">_xlfn.IFS(($D145-$C$142)&lt;-(G$142-$D$141),MIN((G$143+$E145)/2,F144),($D145-$C$8)&gt;-(G$142-$D$141),MAX((G$143+$E145)/2,F144),TRUE,(G$143+$E145)/2)</f>
        <v>0.49997213203607199</v>
      </c>
      <c r="H145" s="447">
        <f t="shared" si="149"/>
        <v>0.50009750609917303</v>
      </c>
      <c r="I145" s="449">
        <f t="shared" si="149"/>
        <v>0.50013836397194034</v>
      </c>
      <c r="J145" s="449">
        <f t="shared" si="149"/>
        <v>0.5001963402327666</v>
      </c>
      <c r="K145" s="449">
        <f t="shared" si="149"/>
        <v>0.5002786047704354</v>
      </c>
      <c r="L145" s="449">
        <f t="shared" si="149"/>
        <v>0.50043556142863244</v>
      </c>
      <c r="M145" s="449">
        <f t="shared" si="149"/>
        <v>0.50067050656503942</v>
      </c>
      <c r="N145" s="449">
        <f t="shared" si="149"/>
        <v>0.50100378323865569</v>
      </c>
      <c r="O145" s="449">
        <f t="shared" si="149"/>
        <v>0.50147647109960558</v>
      </c>
      <c r="P145" s="449">
        <f t="shared" si="149"/>
        <v>0.50214673560863876</v>
      </c>
      <c r="Q145" s="449">
        <f t="shared" si="149"/>
        <v>0.50309685763619194</v>
      </c>
      <c r="R145" s="449">
        <f t="shared" si="149"/>
        <v>0.50444307775537545</v>
      </c>
      <c r="S145" s="449">
        <f t="shared" si="149"/>
        <v>0.50634930385613686</v>
      </c>
      <c r="T145" s="449">
        <f t="shared" si="149"/>
        <v>0.50904604122472963</v>
      </c>
      <c r="U145" s="449">
        <f t="shared" si="149"/>
        <v>0.51285622107004125</v>
      </c>
      <c r="V145" s="449">
        <f t="shared" si="149"/>
        <v>0.5182298161407235</v>
      </c>
      <c r="W145" s="449">
        <f t="shared" si="149"/>
        <v>0.52578899072536744</v>
      </c>
      <c r="X145" s="449">
        <f t="shared" si="149"/>
        <v>0.5363845315148531</v>
      </c>
      <c r="Y145" s="449">
        <f t="shared" si="149"/>
        <v>0.55116151785944345</v>
      </c>
      <c r="Z145" s="449">
        <f t="shared" si="149"/>
        <v>0.5716261026262357</v>
      </c>
      <c r="AA145" s="449">
        <f t="shared" si="149"/>
        <v>0.59969386062786567</v>
      </c>
      <c r="AB145" s="449">
        <f t="shared" si="149"/>
        <v>0.6376817881612824</v>
      </c>
      <c r="AC145" s="449">
        <f t="shared" si="149"/>
        <v>0.6881823851043547</v>
      </c>
      <c r="AD145" s="449">
        <f t="shared" si="149"/>
        <v>0.75374040253537644</v>
      </c>
      <c r="AE145" s="449">
        <f t="shared" si="149"/>
        <v>0.83626869450603736</v>
      </c>
      <c r="AF145" s="449">
        <f t="shared" si="149"/>
        <v>0.93623120618291844</v>
      </c>
      <c r="AG145" s="449">
        <f t="shared" si="149"/>
        <v>1.0518085973135922</v>
      </c>
      <c r="AH145" s="449">
        <f t="shared" si="149"/>
        <v>1.1784681678626803</v>
      </c>
      <c r="AI145" s="449">
        <f t="shared" si="149"/>
        <v>1.30937591955843</v>
      </c>
      <c r="AJ145" s="449">
        <f t="shared" si="149"/>
        <v>1.436734161240707</v>
      </c>
      <c r="AK145" s="449">
        <f t="shared" si="149"/>
        <v>1.5535534902517176</v>
      </c>
      <c r="AL145" s="449">
        <f t="shared" si="149"/>
        <v>1.6550587044265415</v>
      </c>
      <c r="AM145" s="449">
        <f t="shared" ref="AM145:BN145" si="150">_xlfn.IFS(($D145-$C$142)&lt;-(AM$142-$D$141),MIN((AM$143+$E145)/2,AL144),($D145-$C$8)&gt;-(AM$142-$D$141),MAX((AM$143+$E145)/2,AL144),TRUE,(AM$143+$E145)/2)</f>
        <v>1.7391902649823325</v>
      </c>
      <c r="AN145" s="449">
        <f t="shared" si="150"/>
        <v>1.8062354883980776</v>
      </c>
      <c r="AO145" s="449">
        <f t="shared" si="150"/>
        <v>1.8580112262441477</v>
      </c>
      <c r="AP145" s="449">
        <f t="shared" si="150"/>
        <v>1.8970328797165901</v>
      </c>
      <c r="AQ145" s="449">
        <f t="shared" si="150"/>
        <v>1.9259056272322859</v>
      </c>
      <c r="AR145" s="449">
        <f t="shared" si="150"/>
        <v>1.9469792585362793</v>
      </c>
      <c r="AS145" s="449">
        <f t="shared" si="150"/>
        <v>1.962207635733576</v>
      </c>
      <c r="AT145" s="449">
        <f t="shared" si="150"/>
        <v>1.9731328381879463</v>
      </c>
      <c r="AU145" s="449">
        <f t="shared" si="150"/>
        <v>1.9809302687595443</v>
      </c>
      <c r="AV145" s="449">
        <f t="shared" si="150"/>
        <v>1.9864747861818228</v>
      </c>
      <c r="AW145" s="449">
        <f t="shared" si="150"/>
        <v>1.9904069418718986</v>
      </c>
      <c r="AX145" s="449">
        <f t="shared" si="150"/>
        <v>1.9931904027040512</v>
      </c>
      <c r="AY145" s="449">
        <f t="shared" si="150"/>
        <v>1.9951581267405507</v>
      </c>
      <c r="AZ145" s="449">
        <f t="shared" si="150"/>
        <v>1.9965478760447608</v>
      </c>
      <c r="BA145" s="449">
        <f t="shared" si="150"/>
        <v>1.9975287684850525</v>
      </c>
      <c r="BB145" s="449">
        <f t="shared" si="150"/>
        <v>1.9982207643113425</v>
      </c>
      <c r="BC145" s="449">
        <f t="shared" si="150"/>
        <v>1.9987087897471494</v>
      </c>
      <c r="BD145" s="449">
        <f t="shared" si="150"/>
        <v>1.9990528864508623</v>
      </c>
      <c r="BE145" s="449">
        <f t="shared" si="150"/>
        <v>1.9992954622113392</v>
      </c>
      <c r="BF145" s="449">
        <f t="shared" si="150"/>
        <v>1.999466449616162</v>
      </c>
      <c r="BG145" s="449">
        <f t="shared" si="150"/>
        <v>1.9995918236792631</v>
      </c>
      <c r="BH145" s="449">
        <f t="shared" si="150"/>
        <v>1.999712339892034</v>
      </c>
      <c r="BI145" s="449">
        <f t="shared" si="150"/>
        <v>1.9997972778672723</v>
      </c>
      <c r="BJ145" s="449">
        <f t="shared" si="150"/>
        <v>1.999857138425819</v>
      </c>
      <c r="BK145" s="449">
        <f t="shared" si="150"/>
        <v>1.9998993243186103</v>
      </c>
      <c r="BL145" s="449">
        <f t="shared" si="150"/>
        <v>1.9999290536402095</v>
      </c>
      <c r="BM145" s="449">
        <f t="shared" si="150"/>
        <v>1.9999500042469289</v>
      </c>
      <c r="BN145" s="447">
        <f t="shared" si="150"/>
        <v>1.9999647682414921</v>
      </c>
      <c r="BO145" s="220"/>
    </row>
    <row r="146" spans="2:67" ht="42" customHeight="1" thickBot="1">
      <c r="B146" s="418"/>
      <c r="C146" s="423"/>
      <c r="D146" s="438">
        <v>1.4</v>
      </c>
      <c r="E146" s="439">
        <f t="shared" si="148"/>
        <v>1.9996441839343344</v>
      </c>
      <c r="F146" s="448">
        <f t="shared" ref="F146:F204" si="151">MIN((F$143+$E146)/2,E145)</f>
        <v>0.4998220919671672</v>
      </c>
      <c r="G146" s="448">
        <f t="shared" ref="G146:G177" si="152">_xlfn.IFS(($D1146-$C$142)&lt;-(G$142-$D$141),MIN((G$143+$E146)/2,F145),($D146-$C$8)&gt;-(G$142-$D$141),MAX((G$143+$E146)/2,F145),TRUE,(G$143+$E146)/2)</f>
        <v>0.49987462593689891</v>
      </c>
      <c r="H146" s="299">
        <f>_xlfn.IFS(($D146-$C$142)&lt;-(H$142-$D$141),MIN((H$143+$E146)/2,F145),($D146-$C$142)&gt;-(H$142-$D$141),MAX((H$143+$E146)/2,G144),TRUE,(H$143+$E146)/2)</f>
        <v>0.49987462593689891</v>
      </c>
      <c r="I146" s="296">
        <f t="shared" ref="I146:BN146" si="153">_xlfn.IFS(($D146-$C$142)&lt;-(I$142-$D$141),MIN((I$143+$E146)/2,G145),($D146-$C$142)&gt;-(I$142-$D$141),MAX((I$143+$E146)/2,H144),TRUE,(I$143+$E146)/2)</f>
        <v>0.50013836397194034</v>
      </c>
      <c r="J146" s="296">
        <f t="shared" si="153"/>
        <v>0.5001963402327666</v>
      </c>
      <c r="K146" s="296">
        <f t="shared" si="153"/>
        <v>0.5002786047704354</v>
      </c>
      <c r="L146" s="296">
        <f t="shared" si="153"/>
        <v>0.50039532821778354</v>
      </c>
      <c r="M146" s="296">
        <f t="shared" si="153"/>
        <v>0.50061797259530771</v>
      </c>
      <c r="N146" s="296">
        <f t="shared" si="153"/>
        <v>0.50095124926892398</v>
      </c>
      <c r="O146" s="296">
        <f t="shared" si="153"/>
        <v>0.50142393712987388</v>
      </c>
      <c r="P146" s="296">
        <f t="shared" si="153"/>
        <v>0.50209420163890706</v>
      </c>
      <c r="Q146" s="296">
        <f t="shared" si="153"/>
        <v>0.50304432366646024</v>
      </c>
      <c r="R146" s="296">
        <f t="shared" si="153"/>
        <v>0.50439054378564374</v>
      </c>
      <c r="S146" s="296">
        <f t="shared" si="153"/>
        <v>0.50629676988640515</v>
      </c>
      <c r="T146" s="296">
        <f t="shared" si="153"/>
        <v>0.50899350725499792</v>
      </c>
      <c r="U146" s="296">
        <f t="shared" si="153"/>
        <v>0.51280368710030955</v>
      </c>
      <c r="V146" s="296">
        <f t="shared" si="153"/>
        <v>0.51817728217099179</v>
      </c>
      <c r="W146" s="296">
        <f t="shared" si="153"/>
        <v>0.52573645675563574</v>
      </c>
      <c r="X146" s="296">
        <f t="shared" si="153"/>
        <v>0.5363319975451214</v>
      </c>
      <c r="Y146" s="296">
        <f t="shared" si="153"/>
        <v>0.55110898388971175</v>
      </c>
      <c r="Z146" s="296">
        <f t="shared" si="153"/>
        <v>0.57157356865650399</v>
      </c>
      <c r="AA146" s="296">
        <f t="shared" si="153"/>
        <v>0.59964132665813397</v>
      </c>
      <c r="AB146" s="296">
        <f t="shared" si="153"/>
        <v>0.6376292541915507</v>
      </c>
      <c r="AC146" s="296">
        <f t="shared" si="153"/>
        <v>0.68812985113462299</v>
      </c>
      <c r="AD146" s="296">
        <f t="shared" si="153"/>
        <v>0.75368786856564474</v>
      </c>
      <c r="AE146" s="296">
        <f t="shared" si="153"/>
        <v>0.83621616053630565</v>
      </c>
      <c r="AF146" s="296">
        <f t="shared" si="153"/>
        <v>0.93617867221318674</v>
      </c>
      <c r="AG146" s="296">
        <f t="shared" si="153"/>
        <v>1.0517560633438605</v>
      </c>
      <c r="AH146" s="296">
        <f t="shared" si="153"/>
        <v>1.1784156338929486</v>
      </c>
      <c r="AI146" s="296">
        <f t="shared" si="153"/>
        <v>1.3093233855886983</v>
      </c>
      <c r="AJ146" s="296">
        <f t="shared" si="153"/>
        <v>1.4366816272709753</v>
      </c>
      <c r="AK146" s="296">
        <f t="shared" si="153"/>
        <v>1.5535009562819859</v>
      </c>
      <c r="AL146" s="296">
        <f t="shared" si="153"/>
        <v>1.6550061704568098</v>
      </c>
      <c r="AM146" s="296">
        <f t="shared" si="153"/>
        <v>1.7391377310126008</v>
      </c>
      <c r="AN146" s="296">
        <f t="shared" si="153"/>
        <v>1.8061829544283459</v>
      </c>
      <c r="AO146" s="296">
        <f t="shared" si="153"/>
        <v>1.857958692274416</v>
      </c>
      <c r="AP146" s="296">
        <f t="shared" si="153"/>
        <v>1.8969803457468584</v>
      </c>
      <c r="AQ146" s="296">
        <f t="shared" si="153"/>
        <v>1.9258530932625542</v>
      </c>
      <c r="AR146" s="296">
        <f t="shared" si="153"/>
        <v>1.9469267245665476</v>
      </c>
      <c r="AS146" s="296">
        <f t="shared" si="153"/>
        <v>1.9621551017638443</v>
      </c>
      <c r="AT146" s="296">
        <f t="shared" si="153"/>
        <v>1.9730803042182146</v>
      </c>
      <c r="AU146" s="296">
        <f t="shared" si="153"/>
        <v>1.9808777347898125</v>
      </c>
      <c r="AV146" s="296">
        <f t="shared" si="153"/>
        <v>1.9864222522120911</v>
      </c>
      <c r="AW146" s="296">
        <f t="shared" si="153"/>
        <v>1.9903544079021669</v>
      </c>
      <c r="AX146" s="296">
        <f t="shared" si="153"/>
        <v>1.9931378687343195</v>
      </c>
      <c r="AY146" s="296">
        <f t="shared" si="153"/>
        <v>1.995105592770819</v>
      </c>
      <c r="AZ146" s="296">
        <f t="shared" si="153"/>
        <v>1.9964953420750291</v>
      </c>
      <c r="BA146" s="296">
        <f t="shared" si="153"/>
        <v>1.9974762345153207</v>
      </c>
      <c r="BB146" s="296">
        <f t="shared" si="153"/>
        <v>1.9981682303416108</v>
      </c>
      <c r="BC146" s="296">
        <f t="shared" si="153"/>
        <v>1.9986562557774177</v>
      </c>
      <c r="BD146" s="296">
        <f t="shared" si="153"/>
        <v>1.9990003524811306</v>
      </c>
      <c r="BE146" s="296">
        <f t="shared" si="153"/>
        <v>1.9992429282416075</v>
      </c>
      <c r="BF146" s="296">
        <f t="shared" si="153"/>
        <v>1.9994208362744403</v>
      </c>
      <c r="BG146" s="296">
        <f t="shared" si="153"/>
        <v>1.9995918236792631</v>
      </c>
      <c r="BH146" s="296">
        <f t="shared" si="153"/>
        <v>1.999712339892034</v>
      </c>
      <c r="BI146" s="296">
        <f t="shared" si="153"/>
        <v>1.9997972778672723</v>
      </c>
      <c r="BJ146" s="296">
        <f t="shared" si="153"/>
        <v>1.999857138425819</v>
      </c>
      <c r="BK146" s="296">
        <f t="shared" si="153"/>
        <v>1.9998993243186103</v>
      </c>
      <c r="BL146" s="296">
        <f t="shared" si="153"/>
        <v>1.9999290536402095</v>
      </c>
      <c r="BM146" s="296">
        <f t="shared" si="153"/>
        <v>1.9999500042469289</v>
      </c>
      <c r="BN146" s="297">
        <f t="shared" si="153"/>
        <v>1.9999647682414921</v>
      </c>
      <c r="BO146" s="220"/>
    </row>
    <row r="147" spans="2:67" ht="42" customHeight="1">
      <c r="B147" s="418"/>
      <c r="C147" s="423"/>
      <c r="D147" s="440">
        <v>1.35</v>
      </c>
      <c r="E147" s="439">
        <f t="shared" si="148"/>
        <v>1.9994950980634179</v>
      </c>
      <c r="F147" s="444">
        <f t="shared" si="151"/>
        <v>0.49974754903170893</v>
      </c>
      <c r="G147" s="444">
        <f t="shared" si="152"/>
        <v>0.4998220919671672</v>
      </c>
      <c r="H147" s="296">
        <f t="shared" ref="H147:H204" si="154">_xlfn.IFS(($D147-$C$142)&lt;-(H$142-$D$141),MIN((H$143+$E147)/2,F146),($D147-$C$142)&gt;-(H$142-$D$141),MAX((H$143+$E147)/2,G145),TRUE,(H$143+$E147)/2)</f>
        <v>0.4998220919671672</v>
      </c>
      <c r="I147" s="296">
        <f t="shared" ref="I147:I204" si="155">_xlfn.IFS(($D147-$C$142)&lt;-(I$142-$D$141),MIN((I$143+$E147)/2,G146),($D147-$C$142)&gt;-(I$142-$D$141),MAX((I$143+$E147)/2,H145),TRUE,(I$143+$E147)/2)</f>
        <v>0.49987462593689891</v>
      </c>
      <c r="J147" s="296">
        <f t="shared" ref="J147:J204" si="156">_xlfn.IFS(($D147-$C$142)&lt;-(J$142-$D$141),MIN((J$143+$E147)/2,H146),($D147-$C$142)&gt;-(J$142-$D$141),MAX((J$143+$E147)/2,I145),TRUE,(J$143+$E147)/2)</f>
        <v>0.50013836397194034</v>
      </c>
      <c r="K147" s="296">
        <f t="shared" ref="K147:K204" si="157">_xlfn.IFS(($D147-$C$142)&lt;-(K$142-$D$141),MIN((K$143+$E147)/2,I146),($D147-$C$142)&gt;-(K$142-$D$141),MAX((K$143+$E147)/2,J145),TRUE,(K$143+$E147)/2)</f>
        <v>0.5001963402327666</v>
      </c>
      <c r="L147" s="296">
        <f t="shared" ref="L147:L204" si="158">_xlfn.IFS(($D147-$C$142)&lt;-(L$142-$D$141),MIN((L$143+$E147)/2,J146),($D147-$C$142)&gt;-(L$142-$D$141),MAX((L$143+$E147)/2,K145),TRUE,(L$143+$E147)/2)</f>
        <v>0.50030848452344245</v>
      </c>
      <c r="M147" s="296">
        <f t="shared" ref="M147:M204" si="159">_xlfn.IFS(($D147-$C$142)&lt;-(M$142-$D$141),MIN((M$143+$E147)/2,K146),($D147-$C$142)&gt;-(M$142-$D$141),MAX((M$143+$E147)/2,L145),TRUE,(M$143+$E147)/2)</f>
        <v>0.50054342965984944</v>
      </c>
      <c r="N147" s="296">
        <f t="shared" ref="N147:N204" si="160">_xlfn.IFS(($D147-$C$142)&lt;-(N$142-$D$141),MIN((N$143+$E147)/2,L146),($D147-$C$142)&gt;-(N$142-$D$141),MAX((N$143+$E147)/2,M145),TRUE,(N$143+$E147)/2)</f>
        <v>0.5008767063334657</v>
      </c>
      <c r="O147" s="296">
        <f t="shared" ref="O147:O204" si="161">_xlfn.IFS(($D147-$C$142)&lt;-(O$142-$D$141),MIN((O$143+$E147)/2,M146),($D147-$C$142)&gt;-(O$142-$D$141),MAX((O$143+$E147)/2,N145),TRUE,(O$143+$E147)/2)</f>
        <v>0.5013493941944156</v>
      </c>
      <c r="P147" s="296">
        <f t="shared" ref="P147:P204" si="162">_xlfn.IFS(($D147-$C$142)&lt;-(P$142-$D$141),MIN((P$143+$E147)/2,N146),($D147-$C$142)&gt;-(P$142-$D$141),MAX((P$143+$E147)/2,O145),TRUE,(P$143+$E147)/2)</f>
        <v>0.50201965870344878</v>
      </c>
      <c r="Q147" s="296">
        <f t="shared" ref="Q147:Q204" si="163">_xlfn.IFS(($D147-$C$142)&lt;-(Q$142-$D$141),MIN((Q$143+$E147)/2,O146),($D147-$C$142)&gt;-(Q$142-$D$141),MAX((Q$143+$E147)/2,P145),TRUE,(Q$143+$E147)/2)</f>
        <v>0.50296978073100196</v>
      </c>
      <c r="R147" s="296">
        <f t="shared" ref="R147:R204" si="164">_xlfn.IFS(($D147-$C$142)&lt;-(R$142-$D$141),MIN((R$143+$E147)/2,P146),($D147-$C$142)&gt;-(R$142-$D$141),MAX((R$143+$E147)/2,Q145),TRUE,(R$143+$E147)/2)</f>
        <v>0.50431600085018546</v>
      </c>
      <c r="S147" s="296">
        <f t="shared" ref="S147:S204" si="165">_xlfn.IFS(($D147-$C$142)&lt;-(S$142-$D$141),MIN((S$143+$E147)/2,Q146),($D147-$C$142)&gt;-(S$142-$D$141),MAX((S$143+$E147)/2,R145),TRUE,(S$143+$E147)/2)</f>
        <v>0.50622222695094687</v>
      </c>
      <c r="T147" s="296">
        <f t="shared" ref="T147:T204" si="166">_xlfn.IFS(($D147-$C$142)&lt;-(T$142-$D$141),MIN((T$143+$E147)/2,R146),($D147-$C$142)&gt;-(T$142-$D$141),MAX((T$143+$E147)/2,S145),TRUE,(T$143+$E147)/2)</f>
        <v>0.50891896431953965</v>
      </c>
      <c r="U147" s="296">
        <f t="shared" ref="U147:U204" si="167">_xlfn.IFS(($D147-$C$142)&lt;-(U$142-$D$141),MIN((U$143+$E147)/2,S146),($D147-$C$142)&gt;-(U$142-$D$141),MAX((U$143+$E147)/2,T145),TRUE,(U$143+$E147)/2)</f>
        <v>0.51272914416485127</v>
      </c>
      <c r="V147" s="296">
        <f t="shared" ref="V147:V204" si="168">_xlfn.IFS(($D147-$C$142)&lt;-(V$142-$D$141),MIN((V$143+$E147)/2,T146),($D147-$C$142)&gt;-(V$142-$D$141),MAX((V$143+$E147)/2,U145),TRUE,(V$143+$E147)/2)</f>
        <v>0.51810273923553352</v>
      </c>
      <c r="W147" s="296">
        <f t="shared" ref="W147:W204" si="169">_xlfn.IFS(($D147-$C$142)&lt;-(W$142-$D$141),MIN((W$143+$E147)/2,U146),($D147-$C$142)&gt;-(W$142-$D$141),MAX((W$143+$E147)/2,V145),TRUE,(W$143+$E147)/2)</f>
        <v>0.52566191382017746</v>
      </c>
      <c r="X147" s="296">
        <f t="shared" ref="X147:X204" si="170">_xlfn.IFS(($D147-$C$142)&lt;-(X$142-$D$141),MIN((X$143+$E147)/2,V146),($D147-$C$142)&gt;-(X$142-$D$141),MAX((X$143+$E147)/2,W145),TRUE,(X$143+$E147)/2)</f>
        <v>0.53625745460966312</v>
      </c>
      <c r="Y147" s="296">
        <f t="shared" ref="Y147:Y204" si="171">_xlfn.IFS(($D147-$C$142)&lt;-(Y$142-$D$141),MIN((Y$143+$E147)/2,W146),($D147-$C$142)&gt;-(Y$142-$D$141),MAX((Y$143+$E147)/2,X145),TRUE,(Y$143+$E147)/2)</f>
        <v>0.55103444095425347</v>
      </c>
      <c r="Z147" s="296">
        <f t="shared" ref="Z147:Z204" si="172">_xlfn.IFS(($D147-$C$142)&lt;-(Z$142-$D$141),MIN((Z$143+$E147)/2,X146),($D147-$C$142)&gt;-(Z$142-$D$141),MAX((Z$143+$E147)/2,Y145),TRUE,(Z$143+$E147)/2)</f>
        <v>0.57149902572104572</v>
      </c>
      <c r="AA147" s="296">
        <f t="shared" ref="AA147:AA204" si="173">_xlfn.IFS(($D147-$C$142)&lt;-(AA$142-$D$141),MIN((AA$143+$E147)/2,Y146),($D147-$C$142)&gt;-(AA$142-$D$141),MAX((AA$143+$E147)/2,Z145),TRUE,(AA$143+$E147)/2)</f>
        <v>0.59956678372267569</v>
      </c>
      <c r="AB147" s="296">
        <f t="shared" ref="AB147:AB204" si="174">_xlfn.IFS(($D147-$C$142)&lt;-(AB$142-$D$141),MIN((AB$143+$E147)/2,Z146),($D147-$C$142)&gt;-(AB$142-$D$141),MAX((AB$143+$E147)/2,AA145),TRUE,(AB$143+$E147)/2)</f>
        <v>0.63755471125609242</v>
      </c>
      <c r="AC147" s="296">
        <f t="shared" ref="AC147:AC204" si="175">_xlfn.IFS(($D147-$C$142)&lt;-(AC$142-$D$141),MIN((AC$143+$E147)/2,AA146),($D147-$C$142)&gt;-(AC$142-$D$141),MAX((AC$143+$E147)/2,AB145),TRUE,(AC$143+$E147)/2)</f>
        <v>0.68805530819916472</v>
      </c>
      <c r="AD147" s="296">
        <f t="shared" ref="AD147:AD204" si="176">_xlfn.IFS(($D147-$C$142)&lt;-(AD$142-$D$141),MIN((AD$143+$E147)/2,AB146),($D147-$C$142)&gt;-(AD$142-$D$141),MAX((AD$143+$E147)/2,AC145),TRUE,(AD$143+$E147)/2)</f>
        <v>0.75361332563018646</v>
      </c>
      <c r="AE147" s="296">
        <f t="shared" ref="AE147:AE204" si="177">_xlfn.IFS(($D147-$C$142)&lt;-(AE$142-$D$141),MIN((AE$143+$E147)/2,AC146),($D147-$C$142)&gt;-(AE$142-$D$141),MAX((AE$143+$E147)/2,AD145),TRUE,(AE$143+$E147)/2)</f>
        <v>0.83614161760084738</v>
      </c>
      <c r="AF147" s="296">
        <f t="shared" ref="AF147:AF204" si="178">_xlfn.IFS(($D147-$C$142)&lt;-(AF$142-$D$141),MIN((AF$143+$E147)/2,AD146),($D147-$C$142)&gt;-(AF$142-$D$141),MAX((AF$143+$E147)/2,AE145),TRUE,(AF$143+$E147)/2)</f>
        <v>0.93610412927772846</v>
      </c>
      <c r="AG147" s="296">
        <f t="shared" ref="AG147:AG204" si="179">_xlfn.IFS(($D147-$C$142)&lt;-(AG$142-$D$141),MIN((AG$143+$E147)/2,AE146),($D147-$C$142)&gt;-(AG$142-$D$141),MAX((AG$143+$E147)/2,AF145),TRUE,(AG$143+$E147)/2)</f>
        <v>1.0516815204084022</v>
      </c>
      <c r="AH147" s="296">
        <f t="shared" ref="AH147:AH204" si="180">_xlfn.IFS(($D147-$C$142)&lt;-(AH$142-$D$141),MIN((AH$143+$E147)/2,AF146),($D147-$C$142)&gt;-(AH$142-$D$141),MAX((AH$143+$E147)/2,AG145),TRUE,(AH$143+$E147)/2)</f>
        <v>1.1783410909574903</v>
      </c>
      <c r="AI147" s="296">
        <f t="shared" ref="AI147:AI204" si="181">_xlfn.IFS(($D147-$C$142)&lt;-(AI$142-$D$141),MIN((AI$143+$E147)/2,AG146),($D147-$C$142)&gt;-(AI$142-$D$141),MAX((AI$143+$E147)/2,AH145),TRUE,(AI$143+$E147)/2)</f>
        <v>1.3092488426532403</v>
      </c>
      <c r="AJ147" s="296">
        <f t="shared" ref="AJ147:AJ204" si="182">_xlfn.IFS(($D147-$C$142)&lt;-(AJ$142-$D$141),MIN((AJ$143+$E147)/2,AH146),($D147-$C$142)&gt;-(AJ$142-$D$141),MAX((AJ$143+$E147)/2,AI145),TRUE,(AJ$143+$E147)/2)</f>
        <v>1.436607084335517</v>
      </c>
      <c r="AK147" s="296">
        <f t="shared" ref="AK147:AK204" si="183">_xlfn.IFS(($D147-$C$142)&lt;-(AK$142-$D$141),MIN((AK$143+$E147)/2,AI146),($D147-$C$142)&gt;-(AK$142-$D$141),MAX((AK$143+$E147)/2,AJ145),TRUE,(AK$143+$E147)/2)</f>
        <v>1.5534264133465276</v>
      </c>
      <c r="AL147" s="296">
        <f t="shared" ref="AL147:AL204" si="184">_xlfn.IFS(($D147-$C$142)&lt;-(AL$142-$D$141),MIN((AL$143+$E147)/2,AJ146),($D147-$C$142)&gt;-(AL$142-$D$141),MAX((AL$143+$E147)/2,AK145),TRUE,(AL$143+$E147)/2)</f>
        <v>1.6549316275213515</v>
      </c>
      <c r="AM147" s="296">
        <f t="shared" ref="AM147:AM204" si="185">_xlfn.IFS(($D147-$C$142)&lt;-(AM$142-$D$141),MIN((AM$143+$E147)/2,AK146),($D147-$C$142)&gt;-(AM$142-$D$141),MAX((AM$143+$E147)/2,AL145),TRUE,(AM$143+$E147)/2)</f>
        <v>1.7390631880771426</v>
      </c>
      <c r="AN147" s="296">
        <f t="shared" ref="AN147:AN204" si="186">_xlfn.IFS(($D147-$C$142)&lt;-(AN$142-$D$141),MIN((AN$143+$E147)/2,AL146),($D147-$C$142)&gt;-(AN$142-$D$141),MAX((AN$143+$E147)/2,AM145),TRUE,(AN$143+$E147)/2)</f>
        <v>1.8061084114928876</v>
      </c>
      <c r="AO147" s="296">
        <f t="shared" ref="AO147:AO204" si="187">_xlfn.IFS(($D147-$C$142)&lt;-(AO$142-$D$141),MIN((AO$143+$E147)/2,AM146),($D147-$C$142)&gt;-(AO$142-$D$141),MAX((AO$143+$E147)/2,AN145),TRUE,(AO$143+$E147)/2)</f>
        <v>1.8578841493389577</v>
      </c>
      <c r="AP147" s="296">
        <f t="shared" ref="AP147:AP204" si="188">_xlfn.IFS(($D147-$C$142)&lt;-(AP$142-$D$141),MIN((AP$143+$E147)/2,AN146),($D147-$C$142)&gt;-(AP$142-$D$141),MAX((AP$143+$E147)/2,AO145),TRUE,(AP$143+$E147)/2)</f>
        <v>1.8969058028114001</v>
      </c>
      <c r="AQ147" s="296">
        <f t="shared" ref="AQ147:AQ204" si="189">_xlfn.IFS(($D147-$C$142)&lt;-(AQ$142-$D$141),MIN((AQ$143+$E147)/2,AO146),($D147-$C$142)&gt;-(AQ$142-$D$141),MAX((AQ$143+$E147)/2,AP145),TRUE,(AQ$143+$E147)/2)</f>
        <v>1.9257785503270959</v>
      </c>
      <c r="AR147" s="296">
        <f t="shared" ref="AR147:AR204" si="190">_xlfn.IFS(($D147-$C$142)&lt;-(AR$142-$D$141),MIN((AR$143+$E147)/2,AP146),($D147-$C$142)&gt;-(AR$142-$D$141),MAX((AR$143+$E147)/2,AQ145),TRUE,(AR$143+$E147)/2)</f>
        <v>1.9468521816310893</v>
      </c>
      <c r="AS147" s="296">
        <f t="shared" ref="AS147:AS204" si="191">_xlfn.IFS(($D147-$C$142)&lt;-(AS$142-$D$141),MIN((AS$143+$E147)/2,AQ146),($D147-$C$142)&gt;-(AS$142-$D$141),MAX((AS$143+$E147)/2,AR145),TRUE,(AS$143+$E147)/2)</f>
        <v>1.9620805588283861</v>
      </c>
      <c r="AT147" s="296">
        <f t="shared" ref="AT147:AT204" si="192">_xlfn.IFS(($D147-$C$142)&lt;-(AT$142-$D$141),MIN((AT$143+$E147)/2,AR146),($D147-$C$142)&gt;-(AT$142-$D$141),MAX((AT$143+$E147)/2,AS145),TRUE,(AT$143+$E147)/2)</f>
        <v>1.9730057612827563</v>
      </c>
      <c r="AU147" s="296">
        <f t="shared" ref="AU147:AU204" si="193">_xlfn.IFS(($D147-$C$142)&lt;-(AU$142-$D$141),MIN((AU$143+$E147)/2,AS146),($D147-$C$142)&gt;-(AU$142-$D$141),MAX((AU$143+$E147)/2,AT145),TRUE,(AU$143+$E147)/2)</f>
        <v>1.9808031918543543</v>
      </c>
      <c r="AV147" s="296">
        <f t="shared" ref="AV147:AV204" si="194">_xlfn.IFS(($D147-$C$142)&lt;-(AV$142-$D$141),MIN((AV$143+$E147)/2,AT146),($D147-$C$142)&gt;-(AV$142-$D$141),MAX((AV$143+$E147)/2,AU145),TRUE,(AV$143+$E147)/2)</f>
        <v>1.9863477092766328</v>
      </c>
      <c r="AW147" s="296">
        <f t="shared" ref="AW147:AW204" si="195">_xlfn.IFS(($D147-$C$142)&lt;-(AW$142-$D$141),MIN((AW$143+$E147)/2,AU146),($D147-$C$142)&gt;-(AW$142-$D$141),MAX((AW$143+$E147)/2,AV145),TRUE,(AW$143+$E147)/2)</f>
        <v>1.9902798649667086</v>
      </c>
      <c r="AX147" s="296">
        <f t="shared" ref="AX147:AX204" si="196">_xlfn.IFS(($D147-$C$142)&lt;-(AX$142-$D$141),MIN((AX$143+$E147)/2,AV146),($D147-$C$142)&gt;-(AX$142-$D$141),MAX((AX$143+$E147)/2,AW145),TRUE,(AX$143+$E147)/2)</f>
        <v>1.9930633257988613</v>
      </c>
      <c r="AY147" s="296">
        <f t="shared" ref="AY147:AY204" si="197">_xlfn.IFS(($D147-$C$142)&lt;-(AY$142-$D$141),MIN((AY$143+$E147)/2,AW146),($D147-$C$142)&gt;-(AY$142-$D$141),MAX((AY$143+$E147)/2,AX145),TRUE,(AY$143+$E147)/2)</f>
        <v>1.9950310498353607</v>
      </c>
      <c r="AZ147" s="296">
        <f t="shared" ref="AZ147:AZ204" si="198">_xlfn.IFS(($D147-$C$142)&lt;-(AZ$142-$D$141),MIN((AZ$143+$E147)/2,AX146),($D147-$C$142)&gt;-(AZ$142-$D$141),MAX((AZ$143+$E147)/2,AY145),TRUE,(AZ$143+$E147)/2)</f>
        <v>1.9964207991395708</v>
      </c>
      <c r="BA147" s="296">
        <f t="shared" ref="BA147:BA204" si="199">_xlfn.IFS(($D147-$C$142)&lt;-(BA$142-$D$141),MIN((BA$143+$E147)/2,AY146),($D147-$C$142)&gt;-(BA$142-$D$141),MAX((BA$143+$E147)/2,AZ145),TRUE,(BA$143+$E147)/2)</f>
        <v>1.9974016915798625</v>
      </c>
      <c r="BB147" s="296">
        <f t="shared" ref="BB147:BB204" si="200">_xlfn.IFS(($D147-$C$142)&lt;-(BB$142-$D$141),MIN((BB$143+$E147)/2,AZ146),($D147-$C$142)&gt;-(BB$142-$D$141),MAX((BB$143+$E147)/2,BA145),TRUE,(BB$143+$E147)/2)</f>
        <v>1.9980936874061526</v>
      </c>
      <c r="BC147" s="296">
        <f t="shared" ref="BC147:BC204" si="201">_xlfn.IFS(($D147-$C$142)&lt;-(BC$142-$D$141),MIN((BC$143+$E147)/2,BA146),($D147-$C$142)&gt;-(BC$142-$D$141),MAX((BC$143+$E147)/2,BB145),TRUE,(BC$143+$E147)/2)</f>
        <v>1.9985817128419594</v>
      </c>
      <c r="BD147" s="296">
        <f t="shared" ref="BD147:BD204" si="202">_xlfn.IFS(($D147-$C$142)&lt;-(BD$142-$D$141),MIN((BD$143+$E147)/2,BB146),($D147-$C$142)&gt;-(BD$142-$D$141),MAX((BD$143+$E147)/2,BC145),TRUE,(BD$143+$E147)/2)</f>
        <v>1.9989258095456723</v>
      </c>
      <c r="BE147" s="296">
        <f t="shared" ref="BE147:BE204" si="203">_xlfn.IFS(($D147-$C$142)&lt;-(BE$142-$D$141),MIN((BE$143+$E147)/2,BC146),($D147-$C$142)&gt;-(BE$142-$D$141),MAX((BE$143+$E147)/2,BD145),TRUE,(BE$143+$E147)/2)</f>
        <v>1.9991683853061493</v>
      </c>
      <c r="BF147" s="296">
        <f t="shared" ref="BF147:BF204" si="204">_xlfn.IFS(($D147-$C$142)&lt;-(BF$142-$D$141),MIN((BF$143+$E147)/2,BD146),($D147-$C$142)&gt;-(BF$142-$D$141),MAX((BF$143+$E147)/2,BE145),TRUE,(BF$143+$E147)/2)</f>
        <v>1.9993393727109721</v>
      </c>
      <c r="BG147" s="296">
        <f t="shared" ref="BG147:BG204" si="205">_xlfn.IFS(($D147-$C$142)&lt;-(BG$142-$D$141),MIN((BG$143+$E147)/2,BE146),($D147-$C$142)&gt;-(BG$142-$D$141),MAX((BG$143+$E147)/2,BF145),TRUE,(BG$143+$E147)/2)</f>
        <v>1.999466449616162</v>
      </c>
      <c r="BH147" s="296">
        <f t="shared" ref="BH147:BH204" si="206">_xlfn.IFS(($D147-$C$142)&lt;-(BH$142-$D$141),MIN((BH$143+$E147)/2,BF146),($D147-$C$142)&gt;-(BH$142-$D$141),MAX((BH$143+$E147)/2,BG145),TRUE,(BH$143+$E147)/2)</f>
        <v>1.9995918236792631</v>
      </c>
      <c r="BI147" s="296">
        <f t="shared" ref="BI147:BI204" si="207">_xlfn.IFS(($D147-$C$142)&lt;-(BI$142-$D$141),MIN((BI$143+$E147)/2,BG146),($D147-$C$142)&gt;-(BI$142-$D$141),MAX((BI$143+$E147)/2,BH145),TRUE,(BI$143+$E147)/2)</f>
        <v>1.999712339892034</v>
      </c>
      <c r="BJ147" s="296">
        <f t="shared" ref="BJ147:BJ204" si="208">_xlfn.IFS(($D147-$C$142)&lt;-(BJ$142-$D$141),MIN((BJ$143+$E147)/2,BH146),($D147-$C$142)&gt;-(BJ$142-$D$141),MAX((BJ$143+$E147)/2,BI145),TRUE,(BJ$143+$E147)/2)</f>
        <v>1.9997972778672723</v>
      </c>
      <c r="BK147" s="296">
        <f t="shared" ref="BK147:BK204" si="209">_xlfn.IFS(($D147-$C$142)&lt;-(BK$142-$D$141),MIN((BK$143+$E147)/2,BI146),($D147-$C$142)&gt;-(BK$142-$D$141),MAX((BK$143+$E147)/2,BJ145),TRUE,(BK$143+$E147)/2)</f>
        <v>1.999857138425819</v>
      </c>
      <c r="BL147" s="296">
        <f t="shared" ref="BL147:BL204" si="210">_xlfn.IFS(($D147-$C$142)&lt;-(BL$142-$D$141),MIN((BL$143+$E147)/2,BJ146),($D147-$C$142)&gt;-(BL$142-$D$141),MAX((BL$143+$E147)/2,BK145),TRUE,(BL$143+$E147)/2)</f>
        <v>1.9998993243186103</v>
      </c>
      <c r="BM147" s="296">
        <f t="shared" ref="BM147:BM204" si="211">_xlfn.IFS(($D147-$C$142)&lt;-(BM$142-$D$141),MIN((BM$143+$E147)/2,BK146),($D147-$C$142)&gt;-(BM$142-$D$141),MAX((BM$143+$E147)/2,BL145),TRUE,(BM$143+$E147)/2)</f>
        <v>1.9999290536402095</v>
      </c>
      <c r="BN147" s="297">
        <f t="shared" ref="BN147:BN204" si="212">_xlfn.IFS(($D147-$C$142)&lt;-(BN$142-$D$141),MIN((BN$143+$E147)/2,BL146),($D147-$C$142)&gt;-(BN$142-$D$141),MAX((BN$143+$E147)/2,BM145),TRUE,(BN$143+$E147)/2)</f>
        <v>1.9999500042469289</v>
      </c>
      <c r="BO147" s="220"/>
    </row>
    <row r="148" spans="2:67" ht="42" customHeight="1">
      <c r="B148" s="418"/>
      <c r="C148" s="423"/>
      <c r="D148" s="438">
        <v>1.3</v>
      </c>
      <c r="E148" s="439">
        <f t="shared" si="148"/>
        <v>1.9992835605765731</v>
      </c>
      <c r="F148" s="444">
        <f t="shared" si="151"/>
        <v>0.49964178028828654</v>
      </c>
      <c r="G148" s="444">
        <f t="shared" si="152"/>
        <v>0.49973928638745962</v>
      </c>
      <c r="H148" s="296">
        <f t="shared" si="154"/>
        <v>0.49974754903170893</v>
      </c>
      <c r="I148" s="296">
        <f t="shared" si="155"/>
        <v>0.4998220919671672</v>
      </c>
      <c r="J148" s="296">
        <f t="shared" si="156"/>
        <v>0.4998220919671672</v>
      </c>
      <c r="K148" s="296">
        <f t="shared" si="157"/>
        <v>0.5001963402327666</v>
      </c>
      <c r="L148" s="296">
        <f t="shared" si="158"/>
        <v>0.5002786047704354</v>
      </c>
      <c r="M148" s="296">
        <f t="shared" si="159"/>
        <v>0.50043766091642716</v>
      </c>
      <c r="N148" s="296">
        <f t="shared" si="160"/>
        <v>0.50077093759004332</v>
      </c>
      <c r="O148" s="296">
        <f t="shared" si="161"/>
        <v>0.5012436254509931</v>
      </c>
      <c r="P148" s="296">
        <f t="shared" si="162"/>
        <v>0.50191388996002639</v>
      </c>
      <c r="Q148" s="296">
        <f t="shared" si="163"/>
        <v>0.50286401198757957</v>
      </c>
      <c r="R148" s="296">
        <f t="shared" si="164"/>
        <v>0.50421023210676297</v>
      </c>
      <c r="S148" s="296">
        <f t="shared" si="165"/>
        <v>0.50611645820752449</v>
      </c>
      <c r="T148" s="296">
        <f t="shared" si="166"/>
        <v>0.50881319557611726</v>
      </c>
      <c r="U148" s="296">
        <f t="shared" si="167"/>
        <v>0.51262337542142888</v>
      </c>
      <c r="V148" s="296">
        <f t="shared" si="168"/>
        <v>0.51799697049211124</v>
      </c>
      <c r="W148" s="296">
        <f t="shared" si="169"/>
        <v>0.52555614507675519</v>
      </c>
      <c r="X148" s="296">
        <f t="shared" si="170"/>
        <v>0.53615168586624073</v>
      </c>
      <c r="Y148" s="296">
        <f t="shared" si="171"/>
        <v>0.55092867221083108</v>
      </c>
      <c r="Z148" s="296">
        <f t="shared" si="172"/>
        <v>0.57139325697762344</v>
      </c>
      <c r="AA148" s="296">
        <f t="shared" si="173"/>
        <v>0.59946101497925319</v>
      </c>
      <c r="AB148" s="296">
        <f t="shared" si="174"/>
        <v>0.63744894251267004</v>
      </c>
      <c r="AC148" s="296">
        <f t="shared" si="175"/>
        <v>0.68794953945574233</v>
      </c>
      <c r="AD148" s="296">
        <f t="shared" si="176"/>
        <v>0.75350755688676407</v>
      </c>
      <c r="AE148" s="296">
        <f t="shared" si="177"/>
        <v>0.83603584885742499</v>
      </c>
      <c r="AF148" s="296">
        <f t="shared" si="178"/>
        <v>0.93599836053430607</v>
      </c>
      <c r="AG148" s="296">
        <f t="shared" si="179"/>
        <v>1.0515757516649797</v>
      </c>
      <c r="AH148" s="296">
        <f t="shared" si="180"/>
        <v>1.1782353222140678</v>
      </c>
      <c r="AI148" s="296">
        <f t="shared" si="181"/>
        <v>1.3091430739098178</v>
      </c>
      <c r="AJ148" s="296">
        <f t="shared" si="182"/>
        <v>1.4365013155920945</v>
      </c>
      <c r="AK148" s="296">
        <f t="shared" si="183"/>
        <v>1.5533206446031054</v>
      </c>
      <c r="AL148" s="296">
        <f t="shared" si="184"/>
        <v>1.654825858777929</v>
      </c>
      <c r="AM148" s="296">
        <f t="shared" si="185"/>
        <v>1.7389574193337203</v>
      </c>
      <c r="AN148" s="296">
        <f t="shared" si="186"/>
        <v>1.8060026427494651</v>
      </c>
      <c r="AO148" s="296">
        <f t="shared" si="187"/>
        <v>1.8577783805955352</v>
      </c>
      <c r="AP148" s="296">
        <f t="shared" si="188"/>
        <v>1.8968000340679776</v>
      </c>
      <c r="AQ148" s="296">
        <f t="shared" si="189"/>
        <v>1.9256727815836734</v>
      </c>
      <c r="AR148" s="296">
        <f t="shared" si="190"/>
        <v>1.9467464128876668</v>
      </c>
      <c r="AS148" s="296">
        <f t="shared" si="191"/>
        <v>1.9619747900849638</v>
      </c>
      <c r="AT148" s="296">
        <f t="shared" si="192"/>
        <v>1.9728999925393338</v>
      </c>
      <c r="AU148" s="296">
        <f t="shared" si="193"/>
        <v>1.9806974231109318</v>
      </c>
      <c r="AV148" s="296">
        <f t="shared" si="194"/>
        <v>1.9862419405332106</v>
      </c>
      <c r="AW148" s="296">
        <f t="shared" si="195"/>
        <v>1.9901740962232863</v>
      </c>
      <c r="AX148" s="296">
        <f t="shared" si="196"/>
        <v>1.9929575570554388</v>
      </c>
      <c r="AY148" s="296">
        <f t="shared" si="197"/>
        <v>1.9949252810919385</v>
      </c>
      <c r="AZ148" s="296">
        <f t="shared" si="198"/>
        <v>1.9963150303961483</v>
      </c>
      <c r="BA148" s="296">
        <f t="shared" si="199"/>
        <v>1.99729592283644</v>
      </c>
      <c r="BB148" s="296">
        <f t="shared" si="200"/>
        <v>1.9979879186627301</v>
      </c>
      <c r="BC148" s="296">
        <f t="shared" si="201"/>
        <v>1.9984759440985371</v>
      </c>
      <c r="BD148" s="296">
        <f t="shared" si="202"/>
        <v>1.9988200408022498</v>
      </c>
      <c r="BE148" s="296">
        <f t="shared" si="203"/>
        <v>1.999062616562727</v>
      </c>
      <c r="BF148" s="296">
        <f t="shared" si="204"/>
        <v>1.9992429282416075</v>
      </c>
      <c r="BG148" s="296">
        <f t="shared" si="205"/>
        <v>1.9994208362744403</v>
      </c>
      <c r="BH148" s="296">
        <f t="shared" si="206"/>
        <v>1.9995918236792631</v>
      </c>
      <c r="BI148" s="296">
        <f t="shared" si="207"/>
        <v>1.999712339892034</v>
      </c>
      <c r="BJ148" s="296">
        <f t="shared" si="208"/>
        <v>1.9997972778672723</v>
      </c>
      <c r="BK148" s="296">
        <f t="shared" si="209"/>
        <v>1.999857138425819</v>
      </c>
      <c r="BL148" s="296">
        <f t="shared" si="210"/>
        <v>1.9998993243186103</v>
      </c>
      <c r="BM148" s="296">
        <f t="shared" si="211"/>
        <v>1.9999290536402095</v>
      </c>
      <c r="BN148" s="297">
        <f t="shared" si="212"/>
        <v>1.9999500042469289</v>
      </c>
      <c r="BO148" s="220"/>
    </row>
    <row r="149" spans="2:67" ht="42" customHeight="1">
      <c r="B149" s="418"/>
      <c r="C149" s="423"/>
      <c r="D149" s="440">
        <v>1.25</v>
      </c>
      <c r="E149" s="439">
        <f t="shared" si="148"/>
        <v>1.9989834258012462</v>
      </c>
      <c r="F149" s="444">
        <f t="shared" si="151"/>
        <v>0.49949171290062311</v>
      </c>
      <c r="G149" s="444">
        <f t="shared" si="152"/>
        <v>0.49958921899979619</v>
      </c>
      <c r="H149" s="296">
        <f t="shared" si="154"/>
        <v>0.4996300768725635</v>
      </c>
      <c r="I149" s="296">
        <f t="shared" si="155"/>
        <v>0.49968805313338971</v>
      </c>
      <c r="J149" s="296">
        <f t="shared" si="156"/>
        <v>0.49974754903170893</v>
      </c>
      <c r="K149" s="296">
        <f t="shared" si="157"/>
        <v>0.4998220919671672</v>
      </c>
      <c r="L149" s="296">
        <f t="shared" si="158"/>
        <v>0.5001963402327666</v>
      </c>
      <c r="M149" s="296">
        <f t="shared" si="159"/>
        <v>0.50030848452344245</v>
      </c>
      <c r="N149" s="296">
        <f t="shared" si="160"/>
        <v>0.50062087020237989</v>
      </c>
      <c r="O149" s="296">
        <f t="shared" si="161"/>
        <v>0.50109355806332978</v>
      </c>
      <c r="P149" s="296">
        <f t="shared" si="162"/>
        <v>0.50176382257236296</v>
      </c>
      <c r="Q149" s="296">
        <f t="shared" si="163"/>
        <v>0.50271394459991614</v>
      </c>
      <c r="R149" s="296">
        <f t="shared" si="164"/>
        <v>0.50406016471909965</v>
      </c>
      <c r="S149" s="296">
        <f t="shared" si="165"/>
        <v>0.50596639081986106</v>
      </c>
      <c r="T149" s="296">
        <f t="shared" si="166"/>
        <v>0.50866312818845383</v>
      </c>
      <c r="U149" s="296">
        <f t="shared" si="167"/>
        <v>0.51247330803376545</v>
      </c>
      <c r="V149" s="296">
        <f t="shared" si="168"/>
        <v>0.5178469031044477</v>
      </c>
      <c r="W149" s="296">
        <f t="shared" si="169"/>
        <v>0.52540607768909164</v>
      </c>
      <c r="X149" s="296">
        <f t="shared" si="170"/>
        <v>0.5360016184785773</v>
      </c>
      <c r="Y149" s="296">
        <f t="shared" si="171"/>
        <v>0.55077860482316765</v>
      </c>
      <c r="Z149" s="296">
        <f t="shared" si="172"/>
        <v>0.5712431895899599</v>
      </c>
      <c r="AA149" s="296">
        <f t="shared" si="173"/>
        <v>0.59931094759158987</v>
      </c>
      <c r="AB149" s="296">
        <f t="shared" si="174"/>
        <v>0.6372988751250066</v>
      </c>
      <c r="AC149" s="296">
        <f t="shared" si="175"/>
        <v>0.6877994720680789</v>
      </c>
      <c r="AD149" s="296">
        <f t="shared" si="176"/>
        <v>0.75335748949910064</v>
      </c>
      <c r="AE149" s="296">
        <f t="shared" si="177"/>
        <v>0.83588578146976156</v>
      </c>
      <c r="AF149" s="296">
        <f t="shared" si="178"/>
        <v>0.93584829314664264</v>
      </c>
      <c r="AG149" s="296">
        <f t="shared" si="179"/>
        <v>1.0514256842773164</v>
      </c>
      <c r="AH149" s="296">
        <f t="shared" si="180"/>
        <v>1.1780852548264045</v>
      </c>
      <c r="AI149" s="296">
        <f t="shared" si="181"/>
        <v>1.3089930065221544</v>
      </c>
      <c r="AJ149" s="296">
        <f t="shared" si="182"/>
        <v>1.4363512482044312</v>
      </c>
      <c r="AK149" s="296">
        <f t="shared" si="183"/>
        <v>1.5531705772154418</v>
      </c>
      <c r="AL149" s="296">
        <f t="shared" si="184"/>
        <v>1.6546757913902657</v>
      </c>
      <c r="AM149" s="296">
        <f t="shared" si="185"/>
        <v>1.7388073519460567</v>
      </c>
      <c r="AN149" s="296">
        <f t="shared" si="186"/>
        <v>1.8058525753618018</v>
      </c>
      <c r="AO149" s="296">
        <f t="shared" si="187"/>
        <v>1.8576283132078719</v>
      </c>
      <c r="AP149" s="296">
        <f t="shared" si="188"/>
        <v>1.8966499666803143</v>
      </c>
      <c r="AQ149" s="296">
        <f t="shared" si="189"/>
        <v>1.9255227141960101</v>
      </c>
      <c r="AR149" s="296">
        <f t="shared" si="190"/>
        <v>1.9465963455000035</v>
      </c>
      <c r="AS149" s="296">
        <f t="shared" si="191"/>
        <v>1.9618247226973002</v>
      </c>
      <c r="AT149" s="296">
        <f t="shared" si="192"/>
        <v>1.9727499251516705</v>
      </c>
      <c r="AU149" s="296">
        <f t="shared" si="193"/>
        <v>1.9805473557232685</v>
      </c>
      <c r="AV149" s="296">
        <f t="shared" si="194"/>
        <v>1.986091873145547</v>
      </c>
      <c r="AW149" s="296">
        <f t="shared" si="195"/>
        <v>1.9900240288356228</v>
      </c>
      <c r="AX149" s="296">
        <f t="shared" si="196"/>
        <v>1.9928074896677754</v>
      </c>
      <c r="AY149" s="296">
        <f t="shared" si="197"/>
        <v>1.9947752137042749</v>
      </c>
      <c r="AZ149" s="296">
        <f t="shared" si="198"/>
        <v>1.996164963008485</v>
      </c>
      <c r="BA149" s="296">
        <f t="shared" si="199"/>
        <v>1.9971458554487767</v>
      </c>
      <c r="BB149" s="296">
        <f t="shared" si="200"/>
        <v>1.9978378512750667</v>
      </c>
      <c r="BC149" s="296">
        <f t="shared" si="201"/>
        <v>1.9983258767108736</v>
      </c>
      <c r="BD149" s="296">
        <f t="shared" si="202"/>
        <v>1.9986699734145865</v>
      </c>
      <c r="BE149" s="296">
        <f t="shared" si="203"/>
        <v>1.9989258095456723</v>
      </c>
      <c r="BF149" s="296">
        <f t="shared" si="204"/>
        <v>1.9991683853061493</v>
      </c>
      <c r="BG149" s="296">
        <f t="shared" si="205"/>
        <v>1.9993393727109721</v>
      </c>
      <c r="BH149" s="296">
        <f t="shared" si="206"/>
        <v>1.999466449616162</v>
      </c>
      <c r="BI149" s="296">
        <f t="shared" si="207"/>
        <v>1.9995918236792631</v>
      </c>
      <c r="BJ149" s="296">
        <f t="shared" si="208"/>
        <v>1.999712339892034</v>
      </c>
      <c r="BK149" s="296">
        <f t="shared" si="209"/>
        <v>1.9997972778672723</v>
      </c>
      <c r="BL149" s="296">
        <f t="shared" si="210"/>
        <v>1.999857138425819</v>
      </c>
      <c r="BM149" s="296">
        <f t="shared" si="211"/>
        <v>1.9998993243186103</v>
      </c>
      <c r="BN149" s="297">
        <f t="shared" si="212"/>
        <v>1.9999290536402095</v>
      </c>
      <c r="BO149" s="220"/>
    </row>
    <row r="150" spans="2:67" ht="42" customHeight="1">
      <c r="B150" s="419"/>
      <c r="C150" s="418"/>
      <c r="D150" s="438">
        <v>1.2</v>
      </c>
      <c r="E150" s="439">
        <f t="shared" si="148"/>
        <v>1.9985576173685191</v>
      </c>
      <c r="F150" s="444">
        <f t="shared" si="151"/>
        <v>0.49927880868425956</v>
      </c>
      <c r="G150" s="444">
        <f t="shared" si="152"/>
        <v>0.49937631478343264</v>
      </c>
      <c r="H150" s="296">
        <f t="shared" si="154"/>
        <v>0.49941717265619995</v>
      </c>
      <c r="I150" s="296">
        <f t="shared" si="155"/>
        <v>0.49947514891702616</v>
      </c>
      <c r="J150" s="296">
        <f t="shared" si="156"/>
        <v>0.49955741345469495</v>
      </c>
      <c r="K150" s="296">
        <f t="shared" si="157"/>
        <v>0.49967413690204304</v>
      </c>
      <c r="L150" s="296">
        <f t="shared" si="158"/>
        <v>0.49974754903170893</v>
      </c>
      <c r="M150" s="296">
        <f t="shared" si="159"/>
        <v>0.5002786047704354</v>
      </c>
      <c r="N150" s="296">
        <f t="shared" si="160"/>
        <v>0.50043766091642716</v>
      </c>
      <c r="O150" s="296">
        <f t="shared" si="161"/>
        <v>0.50088065384696612</v>
      </c>
      <c r="P150" s="296">
        <f t="shared" si="162"/>
        <v>0.50155091835599941</v>
      </c>
      <c r="Q150" s="296">
        <f t="shared" si="163"/>
        <v>0.50250104038355259</v>
      </c>
      <c r="R150" s="296">
        <f t="shared" si="164"/>
        <v>0.50384726050273598</v>
      </c>
      <c r="S150" s="296">
        <f t="shared" si="165"/>
        <v>0.5057534866034975</v>
      </c>
      <c r="T150" s="296">
        <f t="shared" si="166"/>
        <v>0.50845022397209028</v>
      </c>
      <c r="U150" s="296">
        <f t="shared" si="167"/>
        <v>0.5122604038174019</v>
      </c>
      <c r="V150" s="296">
        <f t="shared" si="168"/>
        <v>0.51763399888808426</v>
      </c>
      <c r="W150" s="296">
        <f t="shared" si="169"/>
        <v>0.5251931734727282</v>
      </c>
      <c r="X150" s="296">
        <f t="shared" si="170"/>
        <v>0.53578871426221375</v>
      </c>
      <c r="Y150" s="296">
        <f t="shared" si="171"/>
        <v>0.5505657006068041</v>
      </c>
      <c r="Z150" s="296">
        <f t="shared" si="172"/>
        <v>0.57103028537359646</v>
      </c>
      <c r="AA150" s="296">
        <f t="shared" si="173"/>
        <v>0.59909804337522621</v>
      </c>
      <c r="AB150" s="296">
        <f t="shared" si="174"/>
        <v>0.63708597090864305</v>
      </c>
      <c r="AC150" s="296">
        <f t="shared" si="175"/>
        <v>0.68758656785171535</v>
      </c>
      <c r="AD150" s="296">
        <f t="shared" si="176"/>
        <v>0.75314458528273709</v>
      </c>
      <c r="AE150" s="296">
        <f t="shared" si="177"/>
        <v>0.83567287725339801</v>
      </c>
      <c r="AF150" s="296">
        <f t="shared" si="178"/>
        <v>0.93563538893027909</v>
      </c>
      <c r="AG150" s="296">
        <f t="shared" si="179"/>
        <v>1.0512127800609528</v>
      </c>
      <c r="AH150" s="296">
        <f t="shared" si="180"/>
        <v>1.1778723506100408</v>
      </c>
      <c r="AI150" s="296">
        <f t="shared" si="181"/>
        <v>1.3087801023057908</v>
      </c>
      <c r="AJ150" s="296">
        <f t="shared" si="182"/>
        <v>1.4361383439880675</v>
      </c>
      <c r="AK150" s="296">
        <f t="shared" si="183"/>
        <v>1.5529576729990784</v>
      </c>
      <c r="AL150" s="296">
        <f t="shared" si="184"/>
        <v>1.654462887173902</v>
      </c>
      <c r="AM150" s="296">
        <f t="shared" si="185"/>
        <v>1.7385944477296933</v>
      </c>
      <c r="AN150" s="296">
        <f t="shared" si="186"/>
        <v>1.8056396711454381</v>
      </c>
      <c r="AO150" s="296">
        <f t="shared" si="187"/>
        <v>1.8574154089915083</v>
      </c>
      <c r="AP150" s="296">
        <f t="shared" si="188"/>
        <v>1.8964370624639506</v>
      </c>
      <c r="AQ150" s="296">
        <f t="shared" si="189"/>
        <v>1.9253098099796464</v>
      </c>
      <c r="AR150" s="296">
        <f t="shared" si="190"/>
        <v>1.9463834412836398</v>
      </c>
      <c r="AS150" s="296">
        <f t="shared" si="191"/>
        <v>1.9616118184809368</v>
      </c>
      <c r="AT150" s="296">
        <f t="shared" si="192"/>
        <v>1.9725370209353068</v>
      </c>
      <c r="AU150" s="296">
        <f t="shared" si="193"/>
        <v>1.9803344515069048</v>
      </c>
      <c r="AV150" s="296">
        <f t="shared" si="194"/>
        <v>1.9858789689291836</v>
      </c>
      <c r="AW150" s="296">
        <f t="shared" si="195"/>
        <v>1.9898111246192594</v>
      </c>
      <c r="AX150" s="296">
        <f t="shared" si="196"/>
        <v>1.9925945854514118</v>
      </c>
      <c r="AY150" s="296">
        <f t="shared" si="197"/>
        <v>1.9945623094879115</v>
      </c>
      <c r="AZ150" s="296">
        <f t="shared" si="198"/>
        <v>1.9959520587921213</v>
      </c>
      <c r="BA150" s="296">
        <f t="shared" si="199"/>
        <v>1.996932951232413</v>
      </c>
      <c r="BB150" s="296">
        <f t="shared" si="200"/>
        <v>1.9976249470587031</v>
      </c>
      <c r="BC150" s="296">
        <f t="shared" si="201"/>
        <v>1.9981129724945101</v>
      </c>
      <c r="BD150" s="296">
        <f t="shared" si="202"/>
        <v>1.9984759440985371</v>
      </c>
      <c r="BE150" s="296">
        <f t="shared" si="203"/>
        <v>1.9988200408022498</v>
      </c>
      <c r="BF150" s="296">
        <f t="shared" si="204"/>
        <v>1.999062616562727</v>
      </c>
      <c r="BG150" s="296">
        <f t="shared" si="205"/>
        <v>1.9992429282416075</v>
      </c>
      <c r="BH150" s="296">
        <f t="shared" si="206"/>
        <v>1.9994208362744403</v>
      </c>
      <c r="BI150" s="296">
        <f t="shared" si="207"/>
        <v>1.9995918236792631</v>
      </c>
      <c r="BJ150" s="296">
        <f t="shared" si="208"/>
        <v>1.999712339892034</v>
      </c>
      <c r="BK150" s="296">
        <f t="shared" si="209"/>
        <v>1.9997972778672723</v>
      </c>
      <c r="BL150" s="296">
        <f t="shared" si="210"/>
        <v>1.999857138425819</v>
      </c>
      <c r="BM150" s="296">
        <f t="shared" si="211"/>
        <v>1.9998993243186103</v>
      </c>
      <c r="BN150" s="297">
        <f t="shared" si="212"/>
        <v>1.9999290536402095</v>
      </c>
      <c r="BO150" s="220"/>
    </row>
    <row r="151" spans="2:67" ht="42" customHeight="1">
      <c r="B151" s="419"/>
      <c r="C151" s="418"/>
      <c r="D151" s="440">
        <v>1.1499999999999999</v>
      </c>
      <c r="E151" s="439">
        <f t="shared" si="148"/>
        <v>1.9979535739396799</v>
      </c>
      <c r="F151" s="444">
        <f t="shared" si="151"/>
        <v>0.49897678696983994</v>
      </c>
      <c r="G151" s="444">
        <f t="shared" si="152"/>
        <v>0.49907429306901302</v>
      </c>
      <c r="H151" s="296">
        <f t="shared" si="154"/>
        <v>0.49911515094178033</v>
      </c>
      <c r="I151" s="296">
        <f t="shared" si="155"/>
        <v>0.49917312720260654</v>
      </c>
      <c r="J151" s="296">
        <f t="shared" si="156"/>
        <v>0.49925539174027533</v>
      </c>
      <c r="K151" s="296">
        <f t="shared" si="157"/>
        <v>0.49937211518762342</v>
      </c>
      <c r="L151" s="296">
        <f t="shared" si="158"/>
        <v>0.49953772246157341</v>
      </c>
      <c r="M151" s="296">
        <f t="shared" si="159"/>
        <v>0.49967413690204304</v>
      </c>
      <c r="N151" s="296">
        <f t="shared" si="160"/>
        <v>0.50030848452344245</v>
      </c>
      <c r="O151" s="296">
        <f t="shared" si="161"/>
        <v>0.50062087020237989</v>
      </c>
      <c r="P151" s="296">
        <f t="shared" si="162"/>
        <v>0.50124889664157979</v>
      </c>
      <c r="Q151" s="296">
        <f t="shared" si="163"/>
        <v>0.50219901866913297</v>
      </c>
      <c r="R151" s="296">
        <f t="shared" si="164"/>
        <v>0.50354523878831636</v>
      </c>
      <c r="S151" s="296">
        <f t="shared" si="165"/>
        <v>0.50545146488907788</v>
      </c>
      <c r="T151" s="296">
        <f t="shared" si="166"/>
        <v>0.50814820225767066</v>
      </c>
      <c r="U151" s="296">
        <f t="shared" si="167"/>
        <v>0.51195838210298228</v>
      </c>
      <c r="V151" s="296">
        <f t="shared" si="168"/>
        <v>0.51733197717366464</v>
      </c>
      <c r="W151" s="296">
        <f t="shared" si="169"/>
        <v>0.52489115175830858</v>
      </c>
      <c r="X151" s="296">
        <f t="shared" si="170"/>
        <v>0.53548669254779413</v>
      </c>
      <c r="Y151" s="296">
        <f t="shared" si="171"/>
        <v>0.55026367889238448</v>
      </c>
      <c r="Z151" s="296">
        <f t="shared" si="172"/>
        <v>0.57072826365917684</v>
      </c>
      <c r="AA151" s="296">
        <f t="shared" si="173"/>
        <v>0.59879602166080659</v>
      </c>
      <c r="AB151" s="296">
        <f t="shared" si="174"/>
        <v>0.63678394919422343</v>
      </c>
      <c r="AC151" s="296">
        <f t="shared" si="175"/>
        <v>0.68728454613729573</v>
      </c>
      <c r="AD151" s="296">
        <f t="shared" si="176"/>
        <v>0.75284256356831747</v>
      </c>
      <c r="AE151" s="296">
        <f t="shared" si="177"/>
        <v>0.83537085553897839</v>
      </c>
      <c r="AF151" s="296">
        <f t="shared" si="178"/>
        <v>0.93533336721585947</v>
      </c>
      <c r="AG151" s="296">
        <f t="shared" si="179"/>
        <v>1.0509107583465331</v>
      </c>
      <c r="AH151" s="296">
        <f t="shared" si="180"/>
        <v>1.1775703288956212</v>
      </c>
      <c r="AI151" s="296">
        <f t="shared" si="181"/>
        <v>1.3084780805913712</v>
      </c>
      <c r="AJ151" s="296">
        <f t="shared" si="182"/>
        <v>1.4358363222736479</v>
      </c>
      <c r="AK151" s="296">
        <f t="shared" si="183"/>
        <v>1.5526556512846588</v>
      </c>
      <c r="AL151" s="296">
        <f t="shared" si="184"/>
        <v>1.6541608654594824</v>
      </c>
      <c r="AM151" s="296">
        <f t="shared" si="185"/>
        <v>1.7382924260152737</v>
      </c>
      <c r="AN151" s="296">
        <f t="shared" si="186"/>
        <v>1.8053376494310185</v>
      </c>
      <c r="AO151" s="296">
        <f t="shared" si="187"/>
        <v>1.8571133872770886</v>
      </c>
      <c r="AP151" s="296">
        <f t="shared" si="188"/>
        <v>1.896135040749531</v>
      </c>
      <c r="AQ151" s="296">
        <f t="shared" si="189"/>
        <v>1.9250077882652268</v>
      </c>
      <c r="AR151" s="296">
        <f t="shared" si="190"/>
        <v>1.9460814195692202</v>
      </c>
      <c r="AS151" s="296">
        <f t="shared" si="191"/>
        <v>1.9613097967665172</v>
      </c>
      <c r="AT151" s="296">
        <f t="shared" si="192"/>
        <v>1.9722349992208872</v>
      </c>
      <c r="AU151" s="296">
        <f t="shared" si="193"/>
        <v>1.9800324297924852</v>
      </c>
      <c r="AV151" s="296">
        <f t="shared" si="194"/>
        <v>1.985576947214764</v>
      </c>
      <c r="AW151" s="296">
        <f t="shared" si="195"/>
        <v>1.9895091029048397</v>
      </c>
      <c r="AX151" s="296">
        <f t="shared" si="196"/>
        <v>1.9922925637369922</v>
      </c>
      <c r="AY151" s="296">
        <f t="shared" si="197"/>
        <v>1.9942602877734918</v>
      </c>
      <c r="AZ151" s="296">
        <f t="shared" si="198"/>
        <v>1.9956500370777017</v>
      </c>
      <c r="BA151" s="296">
        <f t="shared" si="199"/>
        <v>1.9966309295179934</v>
      </c>
      <c r="BB151" s="296">
        <f t="shared" si="200"/>
        <v>1.9973229253442835</v>
      </c>
      <c r="BC151" s="296">
        <f t="shared" si="201"/>
        <v>1.9978378512750667</v>
      </c>
      <c r="BD151" s="296">
        <f t="shared" si="202"/>
        <v>1.9983258767108736</v>
      </c>
      <c r="BE151" s="296">
        <f t="shared" si="203"/>
        <v>1.9986699734145865</v>
      </c>
      <c r="BF151" s="296">
        <f t="shared" si="204"/>
        <v>1.9989258095456723</v>
      </c>
      <c r="BG151" s="296">
        <f t="shared" si="205"/>
        <v>1.9991683853061493</v>
      </c>
      <c r="BH151" s="296">
        <f t="shared" si="206"/>
        <v>1.9993393727109721</v>
      </c>
      <c r="BI151" s="296">
        <f t="shared" si="207"/>
        <v>1.999466449616162</v>
      </c>
      <c r="BJ151" s="296">
        <f t="shared" si="208"/>
        <v>1.9995918236792631</v>
      </c>
      <c r="BK151" s="296">
        <f t="shared" si="209"/>
        <v>1.999712339892034</v>
      </c>
      <c r="BL151" s="296">
        <f t="shared" si="210"/>
        <v>1.9997972778672723</v>
      </c>
      <c r="BM151" s="296">
        <f t="shared" si="211"/>
        <v>1.999857138425819</v>
      </c>
      <c r="BN151" s="297">
        <f t="shared" si="212"/>
        <v>1.9998993243186103</v>
      </c>
      <c r="BO151" s="220"/>
    </row>
    <row r="152" spans="2:67" ht="42" customHeight="1">
      <c r="B152" s="419"/>
      <c r="C152" s="418"/>
      <c r="D152" s="438">
        <v>1.1000000000000001</v>
      </c>
      <c r="E152" s="439">
        <f t="shared" si="148"/>
        <v>1.9970968131026161</v>
      </c>
      <c r="F152" s="444">
        <f t="shared" si="151"/>
        <v>0.49854840655130805</v>
      </c>
      <c r="G152" s="444">
        <f t="shared" si="152"/>
        <v>0.49864591265048114</v>
      </c>
      <c r="H152" s="296">
        <f t="shared" si="154"/>
        <v>0.49868677052324845</v>
      </c>
      <c r="I152" s="296">
        <f t="shared" si="155"/>
        <v>0.49874474678407466</v>
      </c>
      <c r="J152" s="296">
        <f t="shared" si="156"/>
        <v>0.49882701132174345</v>
      </c>
      <c r="K152" s="296">
        <f t="shared" si="157"/>
        <v>0.49894373476909154</v>
      </c>
      <c r="L152" s="296">
        <f t="shared" si="158"/>
        <v>0.49910934204304153</v>
      </c>
      <c r="M152" s="296">
        <f t="shared" si="159"/>
        <v>0.49934428717944862</v>
      </c>
      <c r="N152" s="296">
        <f t="shared" si="160"/>
        <v>0.49953772246157341</v>
      </c>
      <c r="O152" s="296">
        <f t="shared" si="161"/>
        <v>0.50043766091642716</v>
      </c>
      <c r="P152" s="296">
        <f t="shared" si="162"/>
        <v>0.50088065384696612</v>
      </c>
      <c r="Q152" s="296">
        <f t="shared" si="163"/>
        <v>0.50177063825060109</v>
      </c>
      <c r="R152" s="296">
        <f t="shared" si="164"/>
        <v>0.50311685836978448</v>
      </c>
      <c r="S152" s="296">
        <f t="shared" si="165"/>
        <v>0.505023084470546</v>
      </c>
      <c r="T152" s="296">
        <f t="shared" si="166"/>
        <v>0.50771982183913877</v>
      </c>
      <c r="U152" s="296">
        <f t="shared" si="167"/>
        <v>0.5115300016844504</v>
      </c>
      <c r="V152" s="296">
        <f t="shared" si="168"/>
        <v>0.51690359675513275</v>
      </c>
      <c r="W152" s="296">
        <f t="shared" si="169"/>
        <v>0.5244627713397767</v>
      </c>
      <c r="X152" s="296">
        <f t="shared" si="170"/>
        <v>0.53505831212926225</v>
      </c>
      <c r="Y152" s="296">
        <f t="shared" si="171"/>
        <v>0.5498352984738526</v>
      </c>
      <c r="Z152" s="296">
        <f t="shared" si="172"/>
        <v>0.57029988324064496</v>
      </c>
      <c r="AA152" s="296">
        <f t="shared" si="173"/>
        <v>0.59836764124227471</v>
      </c>
      <c r="AB152" s="296">
        <f t="shared" si="174"/>
        <v>0.63635556877569155</v>
      </c>
      <c r="AC152" s="296">
        <f t="shared" si="175"/>
        <v>0.68685616571876384</v>
      </c>
      <c r="AD152" s="296">
        <f t="shared" si="176"/>
        <v>0.75241418314978559</v>
      </c>
      <c r="AE152" s="296">
        <f t="shared" si="177"/>
        <v>0.8349424751204465</v>
      </c>
      <c r="AF152" s="296">
        <f t="shared" si="178"/>
        <v>0.93490498679732759</v>
      </c>
      <c r="AG152" s="296">
        <f t="shared" si="179"/>
        <v>1.0504823779280015</v>
      </c>
      <c r="AH152" s="296">
        <f t="shared" si="180"/>
        <v>1.1771419484770895</v>
      </c>
      <c r="AI152" s="296">
        <f t="shared" si="181"/>
        <v>1.3080497001728393</v>
      </c>
      <c r="AJ152" s="296">
        <f t="shared" si="182"/>
        <v>1.4354079418551162</v>
      </c>
      <c r="AK152" s="296">
        <f t="shared" si="183"/>
        <v>1.5522272708661267</v>
      </c>
      <c r="AL152" s="296">
        <f t="shared" si="184"/>
        <v>1.6537324850409507</v>
      </c>
      <c r="AM152" s="296">
        <f t="shared" si="185"/>
        <v>1.7378640455967416</v>
      </c>
      <c r="AN152" s="296">
        <f t="shared" si="186"/>
        <v>1.8049092690124868</v>
      </c>
      <c r="AO152" s="296">
        <f t="shared" si="187"/>
        <v>1.856685006858557</v>
      </c>
      <c r="AP152" s="296">
        <f t="shared" si="188"/>
        <v>1.8957066603309993</v>
      </c>
      <c r="AQ152" s="296">
        <f t="shared" si="189"/>
        <v>1.9245794078466951</v>
      </c>
      <c r="AR152" s="296">
        <f t="shared" si="190"/>
        <v>1.9456530391506885</v>
      </c>
      <c r="AS152" s="296">
        <f t="shared" si="191"/>
        <v>1.9608814163479851</v>
      </c>
      <c r="AT152" s="296">
        <f t="shared" si="192"/>
        <v>1.9718066188023555</v>
      </c>
      <c r="AU152" s="296">
        <f t="shared" si="193"/>
        <v>1.9796040493739535</v>
      </c>
      <c r="AV152" s="296">
        <f t="shared" si="194"/>
        <v>1.9851485667962319</v>
      </c>
      <c r="AW152" s="296">
        <f t="shared" si="195"/>
        <v>1.9890807224863076</v>
      </c>
      <c r="AX152" s="296">
        <f t="shared" si="196"/>
        <v>1.9918641833184605</v>
      </c>
      <c r="AY152" s="296">
        <f t="shared" si="197"/>
        <v>1.9938319073549597</v>
      </c>
      <c r="AZ152" s="296">
        <f t="shared" si="198"/>
        <v>1.9952216566591701</v>
      </c>
      <c r="BA152" s="296">
        <f t="shared" si="199"/>
        <v>1.9962025490994617</v>
      </c>
      <c r="BB152" s="296">
        <f t="shared" si="200"/>
        <v>1.996932951232413</v>
      </c>
      <c r="BC152" s="296">
        <f t="shared" si="201"/>
        <v>1.9976249470587031</v>
      </c>
      <c r="BD152" s="296">
        <f t="shared" si="202"/>
        <v>1.9981129724945101</v>
      </c>
      <c r="BE152" s="296">
        <f t="shared" si="203"/>
        <v>1.9984759440985371</v>
      </c>
      <c r="BF152" s="296">
        <f t="shared" si="204"/>
        <v>1.9988200408022498</v>
      </c>
      <c r="BG152" s="296">
        <f t="shared" si="205"/>
        <v>1.999062616562727</v>
      </c>
      <c r="BH152" s="296">
        <f t="shared" si="206"/>
        <v>1.9992429282416075</v>
      </c>
      <c r="BI152" s="296">
        <f t="shared" si="207"/>
        <v>1.9994208362744403</v>
      </c>
      <c r="BJ152" s="296">
        <f t="shared" si="208"/>
        <v>1.9995918236792631</v>
      </c>
      <c r="BK152" s="296">
        <f t="shared" si="209"/>
        <v>1.999712339892034</v>
      </c>
      <c r="BL152" s="296">
        <f t="shared" si="210"/>
        <v>1.9997972778672723</v>
      </c>
      <c r="BM152" s="296">
        <f t="shared" si="211"/>
        <v>1.999857138425819</v>
      </c>
      <c r="BN152" s="297">
        <f t="shared" si="212"/>
        <v>1.9998993243186103</v>
      </c>
      <c r="BO152" s="220"/>
    </row>
    <row r="153" spans="2:67" ht="42" customHeight="1">
      <c r="B153" s="419"/>
      <c r="C153" s="418"/>
      <c r="D153" s="440">
        <v>1.05</v>
      </c>
      <c r="E153" s="439">
        <f t="shared" si="148"/>
        <v>1.9958818517759234</v>
      </c>
      <c r="F153" s="444">
        <f t="shared" si="151"/>
        <v>0.49794092588796168</v>
      </c>
      <c r="G153" s="444">
        <f t="shared" si="152"/>
        <v>0.49803843198713477</v>
      </c>
      <c r="H153" s="296">
        <f t="shared" si="154"/>
        <v>0.49807928985990207</v>
      </c>
      <c r="I153" s="296">
        <f t="shared" si="155"/>
        <v>0.49813726612072828</v>
      </c>
      <c r="J153" s="296">
        <f t="shared" si="156"/>
        <v>0.49821953065839708</v>
      </c>
      <c r="K153" s="296">
        <f t="shared" si="157"/>
        <v>0.49833625410574517</v>
      </c>
      <c r="L153" s="296">
        <f t="shared" si="158"/>
        <v>0.49850186137969515</v>
      </c>
      <c r="M153" s="296">
        <f t="shared" si="159"/>
        <v>0.49873680651610225</v>
      </c>
      <c r="N153" s="296">
        <f t="shared" si="160"/>
        <v>0.49907008318971846</v>
      </c>
      <c r="O153" s="296">
        <f t="shared" si="161"/>
        <v>0.49934428717944862</v>
      </c>
      <c r="P153" s="296">
        <f t="shared" si="162"/>
        <v>0.50062087020237989</v>
      </c>
      <c r="Q153" s="296">
        <f t="shared" si="163"/>
        <v>0.50124889664157979</v>
      </c>
      <c r="R153" s="296">
        <f t="shared" si="164"/>
        <v>0.50250937770643822</v>
      </c>
      <c r="S153" s="296">
        <f t="shared" si="165"/>
        <v>0.50441560380719963</v>
      </c>
      <c r="T153" s="296">
        <f t="shared" si="166"/>
        <v>0.5071123411757924</v>
      </c>
      <c r="U153" s="296">
        <f t="shared" si="167"/>
        <v>0.51092252102110403</v>
      </c>
      <c r="V153" s="296">
        <f t="shared" si="168"/>
        <v>0.51629611609178627</v>
      </c>
      <c r="W153" s="296">
        <f t="shared" si="169"/>
        <v>0.52385529067643022</v>
      </c>
      <c r="X153" s="296">
        <f t="shared" si="170"/>
        <v>0.53445083146591588</v>
      </c>
      <c r="Y153" s="296">
        <f t="shared" si="171"/>
        <v>0.54922781781050622</v>
      </c>
      <c r="Z153" s="296">
        <f t="shared" si="172"/>
        <v>0.56969240257729847</v>
      </c>
      <c r="AA153" s="296">
        <f t="shared" si="173"/>
        <v>0.59776016057892845</v>
      </c>
      <c r="AB153" s="296">
        <f t="shared" si="174"/>
        <v>0.63574808811234518</v>
      </c>
      <c r="AC153" s="296">
        <f t="shared" si="175"/>
        <v>0.68624868505541747</v>
      </c>
      <c r="AD153" s="296">
        <f t="shared" si="176"/>
        <v>0.75180670248643922</v>
      </c>
      <c r="AE153" s="296">
        <f t="shared" si="177"/>
        <v>0.83433499445710013</v>
      </c>
      <c r="AF153" s="296">
        <f t="shared" si="178"/>
        <v>0.93429750613398121</v>
      </c>
      <c r="AG153" s="296">
        <f t="shared" si="179"/>
        <v>1.049874897264655</v>
      </c>
      <c r="AH153" s="296">
        <f t="shared" si="180"/>
        <v>1.176534467813743</v>
      </c>
      <c r="AI153" s="296">
        <f t="shared" si="181"/>
        <v>1.3074422195094928</v>
      </c>
      <c r="AJ153" s="296">
        <f t="shared" si="182"/>
        <v>1.4348004611917697</v>
      </c>
      <c r="AK153" s="296">
        <f t="shared" si="183"/>
        <v>1.5516197902027804</v>
      </c>
      <c r="AL153" s="296">
        <f t="shared" si="184"/>
        <v>1.6531250043776042</v>
      </c>
      <c r="AM153" s="296">
        <f t="shared" si="185"/>
        <v>1.7372565649333953</v>
      </c>
      <c r="AN153" s="296">
        <f t="shared" si="186"/>
        <v>1.8043017883491403</v>
      </c>
      <c r="AO153" s="296">
        <f t="shared" si="187"/>
        <v>1.8560775261952105</v>
      </c>
      <c r="AP153" s="296">
        <f t="shared" si="188"/>
        <v>1.8950991796676528</v>
      </c>
      <c r="AQ153" s="296">
        <f t="shared" si="189"/>
        <v>1.9239719271833486</v>
      </c>
      <c r="AR153" s="296">
        <f t="shared" si="190"/>
        <v>1.9450455584873421</v>
      </c>
      <c r="AS153" s="296">
        <f t="shared" si="191"/>
        <v>1.9602739356846388</v>
      </c>
      <c r="AT153" s="296">
        <f t="shared" si="192"/>
        <v>1.971199138139009</v>
      </c>
      <c r="AU153" s="296">
        <f t="shared" si="193"/>
        <v>1.978996568710607</v>
      </c>
      <c r="AV153" s="296">
        <f t="shared" si="194"/>
        <v>1.9845410861328856</v>
      </c>
      <c r="AW153" s="296">
        <f t="shared" si="195"/>
        <v>1.9884732418229614</v>
      </c>
      <c r="AX153" s="296">
        <f t="shared" si="196"/>
        <v>1.991256702655114</v>
      </c>
      <c r="AY153" s="296">
        <f t="shared" si="197"/>
        <v>1.9932244266916135</v>
      </c>
      <c r="AZ153" s="296">
        <f t="shared" si="198"/>
        <v>1.9946141759958236</v>
      </c>
      <c r="BA153" s="296">
        <f t="shared" si="199"/>
        <v>1.9956500370777017</v>
      </c>
      <c r="BB153" s="296">
        <f t="shared" si="200"/>
        <v>1.9966309295179934</v>
      </c>
      <c r="BC153" s="296">
        <f t="shared" si="201"/>
        <v>1.9973229253442835</v>
      </c>
      <c r="BD153" s="296">
        <f t="shared" si="202"/>
        <v>1.9978378512750667</v>
      </c>
      <c r="BE153" s="296">
        <f t="shared" si="203"/>
        <v>1.9983258767108736</v>
      </c>
      <c r="BF153" s="296">
        <f t="shared" si="204"/>
        <v>1.9986699734145865</v>
      </c>
      <c r="BG153" s="296">
        <f t="shared" si="205"/>
        <v>1.9989258095456723</v>
      </c>
      <c r="BH153" s="296">
        <f t="shared" si="206"/>
        <v>1.9991683853061493</v>
      </c>
      <c r="BI153" s="296">
        <f t="shared" si="207"/>
        <v>1.9993393727109721</v>
      </c>
      <c r="BJ153" s="296">
        <f t="shared" si="208"/>
        <v>1.999466449616162</v>
      </c>
      <c r="BK153" s="296">
        <f t="shared" si="209"/>
        <v>1.9995918236792631</v>
      </c>
      <c r="BL153" s="296">
        <f t="shared" si="210"/>
        <v>1.999712339892034</v>
      </c>
      <c r="BM153" s="296">
        <f t="shared" si="211"/>
        <v>1.9997972778672723</v>
      </c>
      <c r="BN153" s="297">
        <f t="shared" si="212"/>
        <v>1.999857138425819</v>
      </c>
      <c r="BO153" s="220"/>
    </row>
    <row r="154" spans="2:67" ht="42" customHeight="1">
      <c r="B154" s="419"/>
      <c r="C154" s="418"/>
      <c r="D154" s="438">
        <v>1</v>
      </c>
      <c r="E154" s="439">
        <f t="shared" si="148"/>
        <v>1.994159429346031</v>
      </c>
      <c r="F154" s="444">
        <f t="shared" si="151"/>
        <v>0.49707971467301548</v>
      </c>
      <c r="G154" s="444">
        <f t="shared" si="152"/>
        <v>0.49717722077218857</v>
      </c>
      <c r="H154" s="296">
        <f t="shared" si="154"/>
        <v>0.49721807864495587</v>
      </c>
      <c r="I154" s="296">
        <f t="shared" si="155"/>
        <v>0.49727605490578208</v>
      </c>
      <c r="J154" s="296">
        <f t="shared" si="156"/>
        <v>0.49735831944345088</v>
      </c>
      <c r="K154" s="296">
        <f t="shared" si="157"/>
        <v>0.49747504289079897</v>
      </c>
      <c r="L154" s="296">
        <f t="shared" si="158"/>
        <v>0.49764065016474895</v>
      </c>
      <c r="M154" s="296">
        <f t="shared" si="159"/>
        <v>0.49787559530115605</v>
      </c>
      <c r="N154" s="296">
        <f t="shared" si="160"/>
        <v>0.49820887197477226</v>
      </c>
      <c r="O154" s="296">
        <f t="shared" si="161"/>
        <v>0.4986815598357221</v>
      </c>
      <c r="P154" s="296">
        <f t="shared" si="162"/>
        <v>0.49907008318971846</v>
      </c>
      <c r="Q154" s="296">
        <f t="shared" si="163"/>
        <v>0.50088065384696612</v>
      </c>
      <c r="R154" s="296">
        <f t="shared" si="164"/>
        <v>0.50177063825060109</v>
      </c>
      <c r="S154" s="296">
        <f t="shared" si="165"/>
        <v>0.50355439259225343</v>
      </c>
      <c r="T154" s="296">
        <f t="shared" si="166"/>
        <v>0.5062511299608462</v>
      </c>
      <c r="U154" s="296">
        <f t="shared" si="167"/>
        <v>0.51006130980615783</v>
      </c>
      <c r="V154" s="296">
        <f t="shared" si="168"/>
        <v>0.51543490487684007</v>
      </c>
      <c r="W154" s="296">
        <f t="shared" si="169"/>
        <v>0.52299407946148402</v>
      </c>
      <c r="X154" s="296">
        <f t="shared" si="170"/>
        <v>0.53358962025096968</v>
      </c>
      <c r="Y154" s="296">
        <f t="shared" si="171"/>
        <v>0.54836660659556002</v>
      </c>
      <c r="Z154" s="296">
        <f t="shared" si="172"/>
        <v>0.56883119136235227</v>
      </c>
      <c r="AA154" s="296">
        <f t="shared" si="173"/>
        <v>0.59689894936398225</v>
      </c>
      <c r="AB154" s="296">
        <f t="shared" si="174"/>
        <v>0.63488687689739898</v>
      </c>
      <c r="AC154" s="296">
        <f t="shared" si="175"/>
        <v>0.68538747384047127</v>
      </c>
      <c r="AD154" s="296">
        <f t="shared" si="176"/>
        <v>0.75094549127149302</v>
      </c>
      <c r="AE154" s="296">
        <f t="shared" si="177"/>
        <v>0.83347378324215393</v>
      </c>
      <c r="AF154" s="296">
        <f t="shared" si="178"/>
        <v>0.93343629491903501</v>
      </c>
      <c r="AG154" s="296">
        <f t="shared" si="179"/>
        <v>1.0490136860497088</v>
      </c>
      <c r="AH154" s="296">
        <f t="shared" si="180"/>
        <v>1.1756732565987968</v>
      </c>
      <c r="AI154" s="296">
        <f t="shared" si="181"/>
        <v>1.3065810082945468</v>
      </c>
      <c r="AJ154" s="296">
        <f t="shared" si="182"/>
        <v>1.4339392499768235</v>
      </c>
      <c r="AK154" s="296">
        <f t="shared" si="183"/>
        <v>1.5507585789878342</v>
      </c>
      <c r="AL154" s="296">
        <f t="shared" si="184"/>
        <v>1.652263793162658</v>
      </c>
      <c r="AM154" s="296">
        <f t="shared" si="185"/>
        <v>1.7363953537184491</v>
      </c>
      <c r="AN154" s="296">
        <f t="shared" si="186"/>
        <v>1.8034405771341941</v>
      </c>
      <c r="AO154" s="296">
        <f t="shared" si="187"/>
        <v>1.8552163149802643</v>
      </c>
      <c r="AP154" s="296">
        <f t="shared" si="188"/>
        <v>1.8942379684527066</v>
      </c>
      <c r="AQ154" s="296">
        <f t="shared" si="189"/>
        <v>1.9231107159684024</v>
      </c>
      <c r="AR154" s="296">
        <f t="shared" si="190"/>
        <v>1.9441843472723959</v>
      </c>
      <c r="AS154" s="296">
        <f t="shared" si="191"/>
        <v>1.9594127244696926</v>
      </c>
      <c r="AT154" s="296">
        <f t="shared" si="192"/>
        <v>1.9703379269240628</v>
      </c>
      <c r="AU154" s="296">
        <f t="shared" si="193"/>
        <v>1.9781353574956608</v>
      </c>
      <c r="AV154" s="296">
        <f t="shared" si="194"/>
        <v>1.9836798749179394</v>
      </c>
      <c r="AW154" s="296">
        <f t="shared" si="195"/>
        <v>1.9876120306080152</v>
      </c>
      <c r="AX154" s="296">
        <f t="shared" si="196"/>
        <v>1.9903954914401678</v>
      </c>
      <c r="AY154" s="296">
        <f t="shared" si="197"/>
        <v>1.9923632154766673</v>
      </c>
      <c r="AZ154" s="296">
        <f t="shared" si="198"/>
        <v>1.9938319073549597</v>
      </c>
      <c r="BA154" s="296">
        <f t="shared" si="199"/>
        <v>1.9952216566591701</v>
      </c>
      <c r="BB154" s="296">
        <f t="shared" si="200"/>
        <v>1.9962025490994617</v>
      </c>
      <c r="BC154" s="296">
        <f t="shared" si="201"/>
        <v>1.996932951232413</v>
      </c>
      <c r="BD154" s="296">
        <f t="shared" si="202"/>
        <v>1.9976249470587031</v>
      </c>
      <c r="BE154" s="296">
        <f t="shared" si="203"/>
        <v>1.9981129724945101</v>
      </c>
      <c r="BF154" s="296">
        <f t="shared" si="204"/>
        <v>1.9984759440985371</v>
      </c>
      <c r="BG154" s="296">
        <f t="shared" si="205"/>
        <v>1.9988200408022498</v>
      </c>
      <c r="BH154" s="296">
        <f t="shared" si="206"/>
        <v>1.999062616562727</v>
      </c>
      <c r="BI154" s="296">
        <f t="shared" si="207"/>
        <v>1.9992429282416075</v>
      </c>
      <c r="BJ154" s="296">
        <f t="shared" si="208"/>
        <v>1.9994208362744403</v>
      </c>
      <c r="BK154" s="296">
        <f t="shared" si="209"/>
        <v>1.9995918236792631</v>
      </c>
      <c r="BL154" s="296">
        <f t="shared" si="210"/>
        <v>1.999712339892034</v>
      </c>
      <c r="BM154" s="296">
        <f t="shared" si="211"/>
        <v>1.9997972778672723</v>
      </c>
      <c r="BN154" s="297">
        <f t="shared" si="212"/>
        <v>1.999857138425819</v>
      </c>
      <c r="BO154" s="220"/>
    </row>
    <row r="155" spans="2:67" ht="42" customHeight="1">
      <c r="B155" s="419"/>
      <c r="C155" s="418"/>
      <c r="D155" s="440">
        <v>0.95</v>
      </c>
      <c r="E155" s="439">
        <f t="shared" si="148"/>
        <v>1.9917185922266476</v>
      </c>
      <c r="F155" s="444">
        <f t="shared" si="151"/>
        <v>0.4958592961133238</v>
      </c>
      <c r="G155" s="444">
        <f t="shared" si="152"/>
        <v>0.49595680221249688</v>
      </c>
      <c r="H155" s="296">
        <f t="shared" si="154"/>
        <v>0.49599766008526419</v>
      </c>
      <c r="I155" s="296">
        <f t="shared" si="155"/>
        <v>0.4960556363460904</v>
      </c>
      <c r="J155" s="296">
        <f t="shared" si="156"/>
        <v>0.4961379008837592</v>
      </c>
      <c r="K155" s="296">
        <f t="shared" si="157"/>
        <v>0.49625462433110729</v>
      </c>
      <c r="L155" s="296">
        <f t="shared" si="158"/>
        <v>0.49642023160505727</v>
      </c>
      <c r="M155" s="296">
        <f t="shared" si="159"/>
        <v>0.49665517674146437</v>
      </c>
      <c r="N155" s="296">
        <f t="shared" si="160"/>
        <v>0.49698845341508058</v>
      </c>
      <c r="O155" s="296">
        <f t="shared" si="161"/>
        <v>0.49746114127603042</v>
      </c>
      <c r="P155" s="296">
        <f t="shared" si="162"/>
        <v>0.49813140578506365</v>
      </c>
      <c r="Q155" s="296">
        <f t="shared" si="163"/>
        <v>0.4986815598357221</v>
      </c>
      <c r="R155" s="296">
        <f t="shared" si="164"/>
        <v>0.50124889664157979</v>
      </c>
      <c r="S155" s="296">
        <f t="shared" si="165"/>
        <v>0.50250937770643822</v>
      </c>
      <c r="T155" s="296">
        <f t="shared" si="166"/>
        <v>0.50503071140115452</v>
      </c>
      <c r="U155" s="296">
        <f t="shared" si="167"/>
        <v>0.50884089124646614</v>
      </c>
      <c r="V155" s="296">
        <f t="shared" si="168"/>
        <v>0.5142144863171485</v>
      </c>
      <c r="W155" s="296">
        <f t="shared" si="169"/>
        <v>0.52177366090179245</v>
      </c>
      <c r="X155" s="296">
        <f t="shared" si="170"/>
        <v>0.53236920169127799</v>
      </c>
      <c r="Y155" s="296">
        <f t="shared" si="171"/>
        <v>0.54714618803586834</v>
      </c>
      <c r="Z155" s="296">
        <f t="shared" si="172"/>
        <v>0.5676107728026607</v>
      </c>
      <c r="AA155" s="296">
        <f t="shared" si="173"/>
        <v>0.59567853080429045</v>
      </c>
      <c r="AB155" s="296">
        <f t="shared" si="174"/>
        <v>0.63366645833770729</v>
      </c>
      <c r="AC155" s="296">
        <f t="shared" si="175"/>
        <v>0.68416705528077959</v>
      </c>
      <c r="AD155" s="296">
        <f t="shared" si="176"/>
        <v>0.74972507271180133</v>
      </c>
      <c r="AE155" s="296">
        <f t="shared" si="177"/>
        <v>0.83225336468246225</v>
      </c>
      <c r="AF155" s="296">
        <f t="shared" si="178"/>
        <v>0.93221587635934333</v>
      </c>
      <c r="AG155" s="296">
        <f t="shared" si="179"/>
        <v>1.0477932674900172</v>
      </c>
      <c r="AH155" s="296">
        <f t="shared" si="180"/>
        <v>1.1744528380391053</v>
      </c>
      <c r="AI155" s="296">
        <f t="shared" si="181"/>
        <v>1.305360589734855</v>
      </c>
      <c r="AJ155" s="296">
        <f t="shared" si="182"/>
        <v>1.432718831417132</v>
      </c>
      <c r="AK155" s="296">
        <f t="shared" si="183"/>
        <v>1.5495381604281424</v>
      </c>
      <c r="AL155" s="296">
        <f t="shared" si="184"/>
        <v>1.6510433746029665</v>
      </c>
      <c r="AM155" s="296">
        <f t="shared" si="185"/>
        <v>1.7351749351587573</v>
      </c>
      <c r="AN155" s="296">
        <f t="shared" si="186"/>
        <v>1.8022201585745026</v>
      </c>
      <c r="AO155" s="296">
        <f t="shared" si="187"/>
        <v>1.8539958964205727</v>
      </c>
      <c r="AP155" s="296">
        <f t="shared" si="188"/>
        <v>1.8930175498930151</v>
      </c>
      <c r="AQ155" s="296">
        <f t="shared" si="189"/>
        <v>1.9218902974087109</v>
      </c>
      <c r="AR155" s="296">
        <f t="shared" si="190"/>
        <v>1.9429639287127043</v>
      </c>
      <c r="AS155" s="296">
        <f t="shared" si="191"/>
        <v>1.9581923059100008</v>
      </c>
      <c r="AT155" s="296">
        <f t="shared" si="192"/>
        <v>1.9691175083643713</v>
      </c>
      <c r="AU155" s="296">
        <f t="shared" si="193"/>
        <v>1.9769149389359693</v>
      </c>
      <c r="AV155" s="296">
        <f t="shared" si="194"/>
        <v>1.9824594563582476</v>
      </c>
      <c r="AW155" s="296">
        <f t="shared" si="195"/>
        <v>1.9863916120483234</v>
      </c>
      <c r="AX155" s="296">
        <f t="shared" si="196"/>
        <v>1.9891750728804762</v>
      </c>
      <c r="AY155" s="296">
        <f t="shared" si="197"/>
        <v>1.991256702655114</v>
      </c>
      <c r="AZ155" s="296">
        <f t="shared" si="198"/>
        <v>1.9932244266916135</v>
      </c>
      <c r="BA155" s="296">
        <f t="shared" si="199"/>
        <v>1.9946141759958236</v>
      </c>
      <c r="BB155" s="296">
        <f t="shared" si="200"/>
        <v>1.9956500370777017</v>
      </c>
      <c r="BC155" s="296">
        <f t="shared" si="201"/>
        <v>1.9966309295179934</v>
      </c>
      <c r="BD155" s="296">
        <f t="shared" si="202"/>
        <v>1.9973229253442835</v>
      </c>
      <c r="BE155" s="296">
        <f t="shared" si="203"/>
        <v>1.9978378512750667</v>
      </c>
      <c r="BF155" s="296">
        <f t="shared" si="204"/>
        <v>1.9983258767108736</v>
      </c>
      <c r="BG155" s="296">
        <f t="shared" si="205"/>
        <v>1.9986699734145865</v>
      </c>
      <c r="BH155" s="296">
        <f t="shared" si="206"/>
        <v>1.9989258095456723</v>
      </c>
      <c r="BI155" s="296">
        <f t="shared" si="207"/>
        <v>1.9991683853061493</v>
      </c>
      <c r="BJ155" s="296">
        <f t="shared" si="208"/>
        <v>1.9993393727109721</v>
      </c>
      <c r="BK155" s="296">
        <f t="shared" si="209"/>
        <v>1.999466449616162</v>
      </c>
      <c r="BL155" s="296">
        <f t="shared" si="210"/>
        <v>1.9995918236792631</v>
      </c>
      <c r="BM155" s="296">
        <f t="shared" si="211"/>
        <v>1.999712339892034</v>
      </c>
      <c r="BN155" s="297">
        <f t="shared" si="212"/>
        <v>1.9997972778672723</v>
      </c>
      <c r="BO155" s="220"/>
    </row>
    <row r="156" spans="2:67" ht="42" customHeight="1">
      <c r="B156" s="419"/>
      <c r="C156" s="418"/>
      <c r="D156" s="438">
        <v>0.9</v>
      </c>
      <c r="E156" s="439">
        <f t="shared" si="148"/>
        <v>1.9882617021061479</v>
      </c>
      <c r="F156" s="444">
        <f t="shared" si="151"/>
        <v>0.49413085105307397</v>
      </c>
      <c r="G156" s="444">
        <f t="shared" si="152"/>
        <v>0.49422835715224706</v>
      </c>
      <c r="H156" s="296">
        <f t="shared" si="154"/>
        <v>0.49426921502501436</v>
      </c>
      <c r="I156" s="296">
        <f t="shared" si="155"/>
        <v>0.49432719128584057</v>
      </c>
      <c r="J156" s="296">
        <f t="shared" si="156"/>
        <v>0.49440945582350937</v>
      </c>
      <c r="K156" s="296">
        <f t="shared" si="157"/>
        <v>0.49452617927085746</v>
      </c>
      <c r="L156" s="296">
        <f t="shared" si="158"/>
        <v>0.49469178654480744</v>
      </c>
      <c r="M156" s="296">
        <f t="shared" si="159"/>
        <v>0.49492673168121454</v>
      </c>
      <c r="N156" s="296">
        <f t="shared" si="160"/>
        <v>0.49526000835483075</v>
      </c>
      <c r="O156" s="296">
        <f t="shared" si="161"/>
        <v>0.49573269621578059</v>
      </c>
      <c r="P156" s="296">
        <f t="shared" si="162"/>
        <v>0.49640296072481382</v>
      </c>
      <c r="Q156" s="296">
        <f t="shared" si="163"/>
        <v>0.497353082752367</v>
      </c>
      <c r="R156" s="296">
        <f t="shared" si="164"/>
        <v>0.49813140578506365</v>
      </c>
      <c r="S156" s="296">
        <f t="shared" si="165"/>
        <v>0.50177063825060109</v>
      </c>
      <c r="T156" s="296">
        <f t="shared" si="166"/>
        <v>0.50355439259225343</v>
      </c>
      <c r="U156" s="296">
        <f t="shared" si="167"/>
        <v>0.50711244618621631</v>
      </c>
      <c r="V156" s="296">
        <f t="shared" si="168"/>
        <v>0.51248604125689856</v>
      </c>
      <c r="W156" s="296">
        <f t="shared" si="169"/>
        <v>0.52004521584154251</v>
      </c>
      <c r="X156" s="296">
        <f t="shared" si="170"/>
        <v>0.53064075663102817</v>
      </c>
      <c r="Y156" s="296">
        <f t="shared" si="171"/>
        <v>0.54541774297561851</v>
      </c>
      <c r="Z156" s="296">
        <f t="shared" si="172"/>
        <v>0.56588232774241076</v>
      </c>
      <c r="AA156" s="296">
        <f t="shared" si="173"/>
        <v>0.59395008574404073</v>
      </c>
      <c r="AB156" s="296">
        <f t="shared" si="174"/>
        <v>0.63193801327745747</v>
      </c>
      <c r="AC156" s="296">
        <f t="shared" si="175"/>
        <v>0.68243861022052976</v>
      </c>
      <c r="AD156" s="296">
        <f t="shared" si="176"/>
        <v>0.7479966276515515</v>
      </c>
      <c r="AE156" s="296">
        <f t="shared" si="177"/>
        <v>0.83052491962221242</v>
      </c>
      <c r="AF156" s="296">
        <f t="shared" si="178"/>
        <v>0.9304874312990935</v>
      </c>
      <c r="AG156" s="296">
        <f t="shared" si="179"/>
        <v>1.0460648224297673</v>
      </c>
      <c r="AH156" s="296">
        <f t="shared" si="180"/>
        <v>1.1727243929788553</v>
      </c>
      <c r="AI156" s="296">
        <f t="shared" si="181"/>
        <v>1.3036321446746051</v>
      </c>
      <c r="AJ156" s="296">
        <f t="shared" si="182"/>
        <v>1.430990386356882</v>
      </c>
      <c r="AK156" s="296">
        <f t="shared" si="183"/>
        <v>1.5478097153678927</v>
      </c>
      <c r="AL156" s="296">
        <f t="shared" si="184"/>
        <v>1.6493149295427165</v>
      </c>
      <c r="AM156" s="296">
        <f t="shared" si="185"/>
        <v>1.7334464900985076</v>
      </c>
      <c r="AN156" s="296">
        <f t="shared" si="186"/>
        <v>1.8004917135142526</v>
      </c>
      <c r="AO156" s="296">
        <f t="shared" si="187"/>
        <v>1.8522674513603228</v>
      </c>
      <c r="AP156" s="296">
        <f t="shared" si="188"/>
        <v>1.8912891048327651</v>
      </c>
      <c r="AQ156" s="296">
        <f t="shared" si="189"/>
        <v>1.9201618523484609</v>
      </c>
      <c r="AR156" s="296">
        <f t="shared" si="190"/>
        <v>1.9412354836524544</v>
      </c>
      <c r="AS156" s="296">
        <f t="shared" si="191"/>
        <v>1.9564638608497511</v>
      </c>
      <c r="AT156" s="296">
        <f t="shared" si="192"/>
        <v>1.9673890633041213</v>
      </c>
      <c r="AU156" s="296">
        <f t="shared" si="193"/>
        <v>1.9751864938757193</v>
      </c>
      <c r="AV156" s="296">
        <f t="shared" si="194"/>
        <v>1.9807310112979979</v>
      </c>
      <c r="AW156" s="296">
        <f t="shared" si="195"/>
        <v>1.9846631669880737</v>
      </c>
      <c r="AX156" s="296">
        <f t="shared" si="196"/>
        <v>1.9876120306080152</v>
      </c>
      <c r="AY156" s="296">
        <f t="shared" si="197"/>
        <v>1.9903954914401678</v>
      </c>
      <c r="AZ156" s="296">
        <f t="shared" si="198"/>
        <v>1.9923632154766673</v>
      </c>
      <c r="BA156" s="296">
        <f t="shared" si="199"/>
        <v>1.9938319073549597</v>
      </c>
      <c r="BB156" s="296">
        <f t="shared" si="200"/>
        <v>1.9952216566591701</v>
      </c>
      <c r="BC156" s="296">
        <f t="shared" si="201"/>
        <v>1.9962025490994617</v>
      </c>
      <c r="BD156" s="296">
        <f t="shared" si="202"/>
        <v>1.996932951232413</v>
      </c>
      <c r="BE156" s="296">
        <f t="shared" si="203"/>
        <v>1.9976249470587031</v>
      </c>
      <c r="BF156" s="296">
        <f t="shared" si="204"/>
        <v>1.9981129724945101</v>
      </c>
      <c r="BG156" s="296">
        <f t="shared" si="205"/>
        <v>1.9984759440985371</v>
      </c>
      <c r="BH156" s="296">
        <f t="shared" si="206"/>
        <v>1.9988200408022498</v>
      </c>
      <c r="BI156" s="296">
        <f t="shared" si="207"/>
        <v>1.999062616562727</v>
      </c>
      <c r="BJ156" s="296">
        <f t="shared" si="208"/>
        <v>1.9992429282416075</v>
      </c>
      <c r="BK156" s="296">
        <f t="shared" si="209"/>
        <v>1.9994208362744403</v>
      </c>
      <c r="BL156" s="296">
        <f t="shared" si="210"/>
        <v>1.9995918236792631</v>
      </c>
      <c r="BM156" s="296">
        <f t="shared" si="211"/>
        <v>1.999712339892034</v>
      </c>
      <c r="BN156" s="297">
        <f t="shared" si="212"/>
        <v>1.9997972778672723</v>
      </c>
      <c r="BO156" s="220"/>
    </row>
    <row r="157" spans="2:67" ht="42" customHeight="1">
      <c r="B157" s="420"/>
      <c r="C157" s="419"/>
      <c r="D157" s="440">
        <v>0.85</v>
      </c>
      <c r="E157" s="439">
        <f t="shared" si="148"/>
        <v>1.9833698310912737</v>
      </c>
      <c r="F157" s="444">
        <f t="shared" si="151"/>
        <v>0.49168491554563687</v>
      </c>
      <c r="G157" s="444">
        <f t="shared" si="152"/>
        <v>0.49178242164480995</v>
      </c>
      <c r="H157" s="296">
        <f t="shared" si="154"/>
        <v>0.49182327951757726</v>
      </c>
      <c r="I157" s="296">
        <f t="shared" si="155"/>
        <v>0.49188125577840347</v>
      </c>
      <c r="J157" s="296">
        <f t="shared" si="156"/>
        <v>0.49196352031607227</v>
      </c>
      <c r="K157" s="296">
        <f t="shared" si="157"/>
        <v>0.49208024376342036</v>
      </c>
      <c r="L157" s="296">
        <f t="shared" si="158"/>
        <v>0.49224585103737034</v>
      </c>
      <c r="M157" s="296">
        <f t="shared" si="159"/>
        <v>0.49248079617377744</v>
      </c>
      <c r="N157" s="296">
        <f t="shared" si="160"/>
        <v>0.49281407284739365</v>
      </c>
      <c r="O157" s="296">
        <f t="shared" si="161"/>
        <v>0.49328676070834349</v>
      </c>
      <c r="P157" s="296">
        <f t="shared" si="162"/>
        <v>0.49395702521737672</v>
      </c>
      <c r="Q157" s="296">
        <f t="shared" si="163"/>
        <v>0.4949071472449299</v>
      </c>
      <c r="R157" s="296">
        <f t="shared" si="164"/>
        <v>0.49625336736411335</v>
      </c>
      <c r="S157" s="296">
        <f t="shared" si="165"/>
        <v>0.497353082752367</v>
      </c>
      <c r="T157" s="296">
        <f t="shared" si="166"/>
        <v>0.50250937770643822</v>
      </c>
      <c r="U157" s="296">
        <f t="shared" si="167"/>
        <v>0.50503071140115452</v>
      </c>
      <c r="V157" s="296">
        <f t="shared" si="168"/>
        <v>0.51004010574946146</v>
      </c>
      <c r="W157" s="296">
        <f t="shared" si="169"/>
        <v>0.5175992803341054</v>
      </c>
      <c r="X157" s="296">
        <f t="shared" si="170"/>
        <v>0.52819482112359106</v>
      </c>
      <c r="Y157" s="296">
        <f t="shared" si="171"/>
        <v>0.54297180746818141</v>
      </c>
      <c r="Z157" s="296">
        <f t="shared" si="172"/>
        <v>0.56343639223497366</v>
      </c>
      <c r="AA157" s="296">
        <f t="shared" si="173"/>
        <v>0.59150415023660363</v>
      </c>
      <c r="AB157" s="296">
        <f t="shared" si="174"/>
        <v>0.62949207777002036</v>
      </c>
      <c r="AC157" s="296">
        <f t="shared" si="175"/>
        <v>0.67999267471309266</v>
      </c>
      <c r="AD157" s="296">
        <f t="shared" si="176"/>
        <v>0.7455506921441144</v>
      </c>
      <c r="AE157" s="296">
        <f t="shared" si="177"/>
        <v>0.82807898411477532</v>
      </c>
      <c r="AF157" s="296">
        <f t="shared" si="178"/>
        <v>0.9280414957916564</v>
      </c>
      <c r="AG157" s="296">
        <f t="shared" si="179"/>
        <v>1.0436188869223302</v>
      </c>
      <c r="AH157" s="296">
        <f t="shared" si="180"/>
        <v>1.1702784574714182</v>
      </c>
      <c r="AI157" s="296">
        <f t="shared" si="181"/>
        <v>1.301186209167168</v>
      </c>
      <c r="AJ157" s="296">
        <f t="shared" si="182"/>
        <v>1.4285444508494449</v>
      </c>
      <c r="AK157" s="296">
        <f t="shared" si="183"/>
        <v>1.5453637798604556</v>
      </c>
      <c r="AL157" s="296">
        <f t="shared" si="184"/>
        <v>1.6468689940352794</v>
      </c>
      <c r="AM157" s="296">
        <f t="shared" si="185"/>
        <v>1.7310005545910705</v>
      </c>
      <c r="AN157" s="296">
        <f t="shared" si="186"/>
        <v>1.7980457780068155</v>
      </c>
      <c r="AO157" s="296">
        <f t="shared" si="187"/>
        <v>1.8498215158528857</v>
      </c>
      <c r="AP157" s="296">
        <f t="shared" si="188"/>
        <v>1.888843169325328</v>
      </c>
      <c r="AQ157" s="296">
        <f t="shared" si="189"/>
        <v>1.9177159168410238</v>
      </c>
      <c r="AR157" s="296">
        <f t="shared" si="190"/>
        <v>1.9387895481450172</v>
      </c>
      <c r="AS157" s="296">
        <f t="shared" si="191"/>
        <v>1.954017925342314</v>
      </c>
      <c r="AT157" s="296">
        <f t="shared" si="192"/>
        <v>1.9649431277966842</v>
      </c>
      <c r="AU157" s="296">
        <f t="shared" si="193"/>
        <v>1.9727405583682822</v>
      </c>
      <c r="AV157" s="296">
        <f t="shared" si="194"/>
        <v>1.9782850757905608</v>
      </c>
      <c r="AW157" s="296">
        <f t="shared" si="195"/>
        <v>1.9824594563582476</v>
      </c>
      <c r="AX157" s="296">
        <f t="shared" si="196"/>
        <v>1.9863916120483234</v>
      </c>
      <c r="AY157" s="296">
        <f t="shared" si="197"/>
        <v>1.9891750728804762</v>
      </c>
      <c r="AZ157" s="296">
        <f t="shared" si="198"/>
        <v>1.991256702655114</v>
      </c>
      <c r="BA157" s="296">
        <f t="shared" si="199"/>
        <v>1.9932244266916135</v>
      </c>
      <c r="BB157" s="296">
        <f t="shared" si="200"/>
        <v>1.9946141759958236</v>
      </c>
      <c r="BC157" s="296">
        <f t="shared" si="201"/>
        <v>1.9956500370777017</v>
      </c>
      <c r="BD157" s="296">
        <f t="shared" si="202"/>
        <v>1.9966309295179934</v>
      </c>
      <c r="BE157" s="296">
        <f t="shared" si="203"/>
        <v>1.9973229253442835</v>
      </c>
      <c r="BF157" s="296">
        <f t="shared" si="204"/>
        <v>1.9978378512750667</v>
      </c>
      <c r="BG157" s="296">
        <f t="shared" si="205"/>
        <v>1.9983258767108736</v>
      </c>
      <c r="BH157" s="296">
        <f t="shared" si="206"/>
        <v>1.9986699734145865</v>
      </c>
      <c r="BI157" s="296">
        <f t="shared" si="207"/>
        <v>1.9989258095456723</v>
      </c>
      <c r="BJ157" s="296">
        <f t="shared" si="208"/>
        <v>1.9991683853061493</v>
      </c>
      <c r="BK157" s="296">
        <f t="shared" si="209"/>
        <v>1.9993393727109721</v>
      </c>
      <c r="BL157" s="296">
        <f t="shared" si="210"/>
        <v>1.999466449616162</v>
      </c>
      <c r="BM157" s="296">
        <f t="shared" si="211"/>
        <v>1.9995918236792631</v>
      </c>
      <c r="BN157" s="297">
        <f t="shared" si="212"/>
        <v>1.999712339892034</v>
      </c>
      <c r="BO157" s="220"/>
    </row>
    <row r="158" spans="2:67" ht="42" customHeight="1">
      <c r="B158" s="420"/>
      <c r="C158" s="419"/>
      <c r="D158" s="438">
        <v>0.8</v>
      </c>
      <c r="E158" s="439">
        <f t="shared" si="148"/>
        <v>1.9764553624550463</v>
      </c>
      <c r="F158" s="444">
        <f t="shared" si="151"/>
        <v>0.48822768122752314</v>
      </c>
      <c r="G158" s="444">
        <f t="shared" si="152"/>
        <v>0.48832518732669622</v>
      </c>
      <c r="H158" s="296">
        <f t="shared" si="154"/>
        <v>0.48836604519946353</v>
      </c>
      <c r="I158" s="296">
        <f t="shared" si="155"/>
        <v>0.48842402146028974</v>
      </c>
      <c r="J158" s="296">
        <f t="shared" si="156"/>
        <v>0.48850628599795853</v>
      </c>
      <c r="K158" s="296">
        <f t="shared" si="157"/>
        <v>0.48862300944530662</v>
      </c>
      <c r="L158" s="296">
        <f t="shared" si="158"/>
        <v>0.48878861671925661</v>
      </c>
      <c r="M158" s="296">
        <f t="shared" si="159"/>
        <v>0.4890235618556637</v>
      </c>
      <c r="N158" s="296">
        <f t="shared" si="160"/>
        <v>0.48935683852927991</v>
      </c>
      <c r="O158" s="296">
        <f t="shared" si="161"/>
        <v>0.48982952639022975</v>
      </c>
      <c r="P158" s="296">
        <f t="shared" si="162"/>
        <v>0.49049979089926299</v>
      </c>
      <c r="Q158" s="296">
        <f t="shared" si="163"/>
        <v>0.49144991292681617</v>
      </c>
      <c r="R158" s="296">
        <f t="shared" si="164"/>
        <v>0.49279613304599962</v>
      </c>
      <c r="S158" s="296">
        <f t="shared" si="165"/>
        <v>0.49470235914676108</v>
      </c>
      <c r="T158" s="296">
        <f t="shared" si="166"/>
        <v>0.49625336736411335</v>
      </c>
      <c r="U158" s="296">
        <f t="shared" si="167"/>
        <v>0.50355439259225343</v>
      </c>
      <c r="V158" s="296">
        <f t="shared" si="168"/>
        <v>0.50711244618621631</v>
      </c>
      <c r="W158" s="296">
        <f t="shared" si="169"/>
        <v>0.51414204601599178</v>
      </c>
      <c r="X158" s="296">
        <f t="shared" si="170"/>
        <v>0.52473758680547733</v>
      </c>
      <c r="Y158" s="296">
        <f t="shared" si="171"/>
        <v>0.53951457315006768</v>
      </c>
      <c r="Z158" s="296">
        <f t="shared" si="172"/>
        <v>0.55997915791686004</v>
      </c>
      <c r="AA158" s="296">
        <f t="shared" si="173"/>
        <v>0.58804691591848979</v>
      </c>
      <c r="AB158" s="296">
        <f t="shared" si="174"/>
        <v>0.62603484345190663</v>
      </c>
      <c r="AC158" s="296">
        <f t="shared" si="175"/>
        <v>0.67653544039497893</v>
      </c>
      <c r="AD158" s="296">
        <f t="shared" si="176"/>
        <v>0.74209345782600067</v>
      </c>
      <c r="AE158" s="296">
        <f t="shared" si="177"/>
        <v>0.82462174979666159</v>
      </c>
      <c r="AF158" s="296">
        <f t="shared" si="178"/>
        <v>0.92458426147354267</v>
      </c>
      <c r="AG158" s="296">
        <f t="shared" si="179"/>
        <v>1.0401616526042163</v>
      </c>
      <c r="AH158" s="296">
        <f t="shared" si="180"/>
        <v>1.1668212231533044</v>
      </c>
      <c r="AI158" s="296">
        <f t="shared" si="181"/>
        <v>1.2977289748490544</v>
      </c>
      <c r="AJ158" s="296">
        <f t="shared" si="182"/>
        <v>1.4250872165313311</v>
      </c>
      <c r="AK158" s="296">
        <f t="shared" si="183"/>
        <v>1.541906545542342</v>
      </c>
      <c r="AL158" s="296">
        <f t="shared" si="184"/>
        <v>1.6434117597171656</v>
      </c>
      <c r="AM158" s="296">
        <f t="shared" si="185"/>
        <v>1.7275433202729569</v>
      </c>
      <c r="AN158" s="296">
        <f t="shared" si="186"/>
        <v>1.7945885436887017</v>
      </c>
      <c r="AO158" s="296">
        <f t="shared" si="187"/>
        <v>1.8463642815347718</v>
      </c>
      <c r="AP158" s="296">
        <f t="shared" si="188"/>
        <v>1.8853859350072142</v>
      </c>
      <c r="AQ158" s="296">
        <f t="shared" si="189"/>
        <v>1.91425868252291</v>
      </c>
      <c r="AR158" s="296">
        <f t="shared" si="190"/>
        <v>1.9353323138269034</v>
      </c>
      <c r="AS158" s="296">
        <f t="shared" si="191"/>
        <v>1.9505606910242004</v>
      </c>
      <c r="AT158" s="296">
        <f t="shared" si="192"/>
        <v>1.9614858934785704</v>
      </c>
      <c r="AU158" s="296">
        <f t="shared" si="193"/>
        <v>1.9692833240501684</v>
      </c>
      <c r="AV158" s="296">
        <f t="shared" si="194"/>
        <v>1.9751864938757193</v>
      </c>
      <c r="AW158" s="296">
        <f t="shared" si="195"/>
        <v>1.9807310112979979</v>
      </c>
      <c r="AX158" s="296">
        <f t="shared" si="196"/>
        <v>1.9846631669880737</v>
      </c>
      <c r="AY158" s="296">
        <f t="shared" si="197"/>
        <v>1.9876120306080152</v>
      </c>
      <c r="AZ158" s="296">
        <f t="shared" si="198"/>
        <v>1.9903954914401678</v>
      </c>
      <c r="BA158" s="296">
        <f t="shared" si="199"/>
        <v>1.9923632154766673</v>
      </c>
      <c r="BB158" s="296">
        <f t="shared" si="200"/>
        <v>1.9938319073549597</v>
      </c>
      <c r="BC158" s="296">
        <f t="shared" si="201"/>
        <v>1.9952216566591701</v>
      </c>
      <c r="BD158" s="296">
        <f t="shared" si="202"/>
        <v>1.9962025490994617</v>
      </c>
      <c r="BE158" s="296">
        <f t="shared" si="203"/>
        <v>1.996932951232413</v>
      </c>
      <c r="BF158" s="296">
        <f t="shared" si="204"/>
        <v>1.9976249470587031</v>
      </c>
      <c r="BG158" s="296">
        <f t="shared" si="205"/>
        <v>1.9981129724945101</v>
      </c>
      <c r="BH158" s="296">
        <f t="shared" si="206"/>
        <v>1.9984759440985371</v>
      </c>
      <c r="BI158" s="296">
        <f t="shared" si="207"/>
        <v>1.9988200408022498</v>
      </c>
      <c r="BJ158" s="296">
        <f t="shared" si="208"/>
        <v>1.999062616562727</v>
      </c>
      <c r="BK158" s="296">
        <f t="shared" si="209"/>
        <v>1.9992429282416075</v>
      </c>
      <c r="BL158" s="296">
        <f t="shared" si="210"/>
        <v>1.9994208362744403</v>
      </c>
      <c r="BM158" s="296">
        <f t="shared" si="211"/>
        <v>1.9995918236792631</v>
      </c>
      <c r="BN158" s="297">
        <f t="shared" si="212"/>
        <v>1.999712339892034</v>
      </c>
      <c r="BO158" s="220"/>
    </row>
    <row r="159" spans="2:67" ht="42" customHeight="1">
      <c r="B159" s="420"/>
      <c r="C159" s="419"/>
      <c r="D159" s="440">
        <v>0.75</v>
      </c>
      <c r="E159" s="439">
        <f t="shared" si="148"/>
        <v>1.9666980965850436</v>
      </c>
      <c r="F159" s="444">
        <f t="shared" si="151"/>
        <v>0.48334904829252179</v>
      </c>
      <c r="G159" s="444">
        <f t="shared" si="152"/>
        <v>0.48344655439169487</v>
      </c>
      <c r="H159" s="296">
        <f t="shared" si="154"/>
        <v>0.48348741226446218</v>
      </c>
      <c r="I159" s="296">
        <f t="shared" si="155"/>
        <v>0.48354538852528839</v>
      </c>
      <c r="J159" s="296">
        <f t="shared" si="156"/>
        <v>0.48362765306295719</v>
      </c>
      <c r="K159" s="296">
        <f t="shared" si="157"/>
        <v>0.48374437651030527</v>
      </c>
      <c r="L159" s="296">
        <f t="shared" si="158"/>
        <v>0.48390998378425526</v>
      </c>
      <c r="M159" s="296">
        <f t="shared" si="159"/>
        <v>0.48414492892066235</v>
      </c>
      <c r="N159" s="296">
        <f t="shared" si="160"/>
        <v>0.48447820559427857</v>
      </c>
      <c r="O159" s="296">
        <f t="shared" si="161"/>
        <v>0.4849508934552284</v>
      </c>
      <c r="P159" s="296">
        <f t="shared" si="162"/>
        <v>0.48562115796426164</v>
      </c>
      <c r="Q159" s="296">
        <f t="shared" si="163"/>
        <v>0.48657127999181482</v>
      </c>
      <c r="R159" s="296">
        <f t="shared" si="164"/>
        <v>0.48791750011099827</v>
      </c>
      <c r="S159" s="296">
        <f t="shared" si="165"/>
        <v>0.48982372621175974</v>
      </c>
      <c r="T159" s="296">
        <f t="shared" si="166"/>
        <v>0.49252046358035251</v>
      </c>
      <c r="U159" s="296">
        <f t="shared" si="167"/>
        <v>0.49470235914676108</v>
      </c>
      <c r="V159" s="296">
        <f t="shared" si="168"/>
        <v>0.50503071140115452</v>
      </c>
      <c r="W159" s="296">
        <f t="shared" si="169"/>
        <v>0.51004010574946146</v>
      </c>
      <c r="X159" s="296">
        <f t="shared" si="170"/>
        <v>0.51985895387047598</v>
      </c>
      <c r="Y159" s="296">
        <f t="shared" si="171"/>
        <v>0.53463594021506633</v>
      </c>
      <c r="Z159" s="296">
        <f t="shared" si="172"/>
        <v>0.55510052498185858</v>
      </c>
      <c r="AA159" s="296">
        <f t="shared" si="173"/>
        <v>0.58316828298348855</v>
      </c>
      <c r="AB159" s="296">
        <f t="shared" si="174"/>
        <v>0.62115621051690528</v>
      </c>
      <c r="AC159" s="296">
        <f t="shared" si="175"/>
        <v>0.67165680745997758</v>
      </c>
      <c r="AD159" s="296">
        <f t="shared" si="176"/>
        <v>0.73721482489099932</v>
      </c>
      <c r="AE159" s="296">
        <f t="shared" si="177"/>
        <v>0.81974311686166024</v>
      </c>
      <c r="AF159" s="296">
        <f t="shared" si="178"/>
        <v>0.91970562853854132</v>
      </c>
      <c r="AG159" s="296">
        <f t="shared" si="179"/>
        <v>1.0352830196692151</v>
      </c>
      <c r="AH159" s="296">
        <f t="shared" si="180"/>
        <v>1.1619425902183032</v>
      </c>
      <c r="AI159" s="296">
        <f t="shared" si="181"/>
        <v>1.2928503419140531</v>
      </c>
      <c r="AJ159" s="296">
        <f t="shared" si="182"/>
        <v>1.4202085835963298</v>
      </c>
      <c r="AK159" s="296">
        <f t="shared" si="183"/>
        <v>1.5370279126073405</v>
      </c>
      <c r="AL159" s="296">
        <f t="shared" si="184"/>
        <v>1.6385331267821643</v>
      </c>
      <c r="AM159" s="296">
        <f t="shared" si="185"/>
        <v>1.7226646873379554</v>
      </c>
      <c r="AN159" s="296">
        <f t="shared" si="186"/>
        <v>1.7897099107537005</v>
      </c>
      <c r="AO159" s="296">
        <f t="shared" si="187"/>
        <v>1.8414856485997706</v>
      </c>
      <c r="AP159" s="296">
        <f t="shared" si="188"/>
        <v>1.8805073020722129</v>
      </c>
      <c r="AQ159" s="296">
        <f t="shared" si="189"/>
        <v>1.9093800495879087</v>
      </c>
      <c r="AR159" s="296">
        <f t="shared" si="190"/>
        <v>1.9304536808919022</v>
      </c>
      <c r="AS159" s="296">
        <f t="shared" si="191"/>
        <v>1.9456820580891989</v>
      </c>
      <c r="AT159" s="296">
        <f t="shared" si="192"/>
        <v>1.9566072605435691</v>
      </c>
      <c r="AU159" s="296">
        <f t="shared" si="193"/>
        <v>1.9649431277966842</v>
      </c>
      <c r="AV159" s="296">
        <f t="shared" si="194"/>
        <v>1.9727405583682822</v>
      </c>
      <c r="AW159" s="296">
        <f t="shared" si="195"/>
        <v>1.9782850757905608</v>
      </c>
      <c r="AX159" s="296">
        <f t="shared" si="196"/>
        <v>1.9824594563582476</v>
      </c>
      <c r="AY159" s="296">
        <f t="shared" si="197"/>
        <v>1.9863916120483234</v>
      </c>
      <c r="AZ159" s="296">
        <f t="shared" si="198"/>
        <v>1.9891750728804762</v>
      </c>
      <c r="BA159" s="296">
        <f t="shared" si="199"/>
        <v>1.991256702655114</v>
      </c>
      <c r="BB159" s="296">
        <f t="shared" si="200"/>
        <v>1.9932244266916135</v>
      </c>
      <c r="BC159" s="296">
        <f t="shared" si="201"/>
        <v>1.9946141759958236</v>
      </c>
      <c r="BD159" s="296">
        <f t="shared" si="202"/>
        <v>1.9956500370777017</v>
      </c>
      <c r="BE159" s="296">
        <f t="shared" si="203"/>
        <v>1.9966309295179934</v>
      </c>
      <c r="BF159" s="296">
        <f t="shared" si="204"/>
        <v>1.9973229253442835</v>
      </c>
      <c r="BG159" s="296">
        <f t="shared" si="205"/>
        <v>1.9978378512750667</v>
      </c>
      <c r="BH159" s="296">
        <f t="shared" si="206"/>
        <v>1.9983258767108736</v>
      </c>
      <c r="BI159" s="296">
        <f t="shared" si="207"/>
        <v>1.9986699734145865</v>
      </c>
      <c r="BJ159" s="296">
        <f t="shared" si="208"/>
        <v>1.9989258095456723</v>
      </c>
      <c r="BK159" s="296">
        <f t="shared" si="209"/>
        <v>1.9991683853061493</v>
      </c>
      <c r="BL159" s="296">
        <f t="shared" si="210"/>
        <v>1.9993393727109721</v>
      </c>
      <c r="BM159" s="296">
        <f t="shared" si="211"/>
        <v>1.999466449616162</v>
      </c>
      <c r="BN159" s="297">
        <f t="shared" si="212"/>
        <v>1.9995918236792631</v>
      </c>
      <c r="BO159" s="220"/>
    </row>
    <row r="160" spans="2:67" ht="42" customHeight="1">
      <c r="B160" s="420"/>
      <c r="C160" s="419"/>
      <c r="D160" s="438">
        <v>0.7</v>
      </c>
      <c r="E160" s="439">
        <f t="shared" si="148"/>
        <v>1.9529611702270435</v>
      </c>
      <c r="F160" s="444">
        <f t="shared" si="151"/>
        <v>0.47648058511352176</v>
      </c>
      <c r="G160" s="444">
        <f t="shared" si="152"/>
        <v>0.47657809121269484</v>
      </c>
      <c r="H160" s="296">
        <f t="shared" si="154"/>
        <v>0.47661894908546215</v>
      </c>
      <c r="I160" s="296">
        <f t="shared" si="155"/>
        <v>0.47667692534628836</v>
      </c>
      <c r="J160" s="296">
        <f t="shared" si="156"/>
        <v>0.47675918988395716</v>
      </c>
      <c r="K160" s="296">
        <f t="shared" si="157"/>
        <v>0.47687591333130525</v>
      </c>
      <c r="L160" s="296">
        <f t="shared" si="158"/>
        <v>0.47704152060525523</v>
      </c>
      <c r="M160" s="296">
        <f t="shared" si="159"/>
        <v>0.47727646574166233</v>
      </c>
      <c r="N160" s="296">
        <f t="shared" si="160"/>
        <v>0.47760974241527854</v>
      </c>
      <c r="O160" s="296">
        <f t="shared" si="161"/>
        <v>0.47808243027622838</v>
      </c>
      <c r="P160" s="296">
        <f t="shared" si="162"/>
        <v>0.47875269478526161</v>
      </c>
      <c r="Q160" s="296">
        <f t="shared" si="163"/>
        <v>0.47970281681281479</v>
      </c>
      <c r="R160" s="296">
        <f t="shared" si="164"/>
        <v>0.48104903693199824</v>
      </c>
      <c r="S160" s="296">
        <f t="shared" si="165"/>
        <v>0.48295526303275971</v>
      </c>
      <c r="T160" s="296">
        <f t="shared" si="166"/>
        <v>0.48565200040135248</v>
      </c>
      <c r="U160" s="296">
        <f t="shared" si="167"/>
        <v>0.4894621802466641</v>
      </c>
      <c r="V160" s="296">
        <f t="shared" si="168"/>
        <v>0.49252046358035251</v>
      </c>
      <c r="W160" s="296">
        <f t="shared" si="169"/>
        <v>0.50711244618621631</v>
      </c>
      <c r="X160" s="296">
        <f t="shared" si="170"/>
        <v>0.51414204601599178</v>
      </c>
      <c r="Y160" s="296">
        <f t="shared" si="171"/>
        <v>0.5277674770360663</v>
      </c>
      <c r="Z160" s="296">
        <f t="shared" si="172"/>
        <v>0.54823206180285866</v>
      </c>
      <c r="AA160" s="296">
        <f t="shared" si="173"/>
        <v>0.57629981980448841</v>
      </c>
      <c r="AB160" s="296">
        <f t="shared" si="174"/>
        <v>0.61428774733790525</v>
      </c>
      <c r="AC160" s="296">
        <f t="shared" si="175"/>
        <v>0.66478834428097755</v>
      </c>
      <c r="AD160" s="296">
        <f t="shared" si="176"/>
        <v>0.73034636171199929</v>
      </c>
      <c r="AE160" s="296">
        <f t="shared" si="177"/>
        <v>0.81287465368266021</v>
      </c>
      <c r="AF160" s="296">
        <f t="shared" si="178"/>
        <v>0.91283716535954129</v>
      </c>
      <c r="AG160" s="296">
        <f t="shared" si="179"/>
        <v>1.028414556490215</v>
      </c>
      <c r="AH160" s="296">
        <f t="shared" si="180"/>
        <v>1.155074127039303</v>
      </c>
      <c r="AI160" s="296">
        <f t="shared" si="181"/>
        <v>1.285981878735053</v>
      </c>
      <c r="AJ160" s="296">
        <f t="shared" si="182"/>
        <v>1.4133401204173297</v>
      </c>
      <c r="AK160" s="296">
        <f t="shared" si="183"/>
        <v>1.5301594494283406</v>
      </c>
      <c r="AL160" s="296">
        <f t="shared" si="184"/>
        <v>1.6316646636031642</v>
      </c>
      <c r="AM160" s="296">
        <f t="shared" si="185"/>
        <v>1.7157962241589555</v>
      </c>
      <c r="AN160" s="296">
        <f t="shared" si="186"/>
        <v>1.7828414475747003</v>
      </c>
      <c r="AO160" s="296">
        <f t="shared" si="187"/>
        <v>1.8346171854207705</v>
      </c>
      <c r="AP160" s="296">
        <f t="shared" si="188"/>
        <v>1.8736388388932128</v>
      </c>
      <c r="AQ160" s="296">
        <f t="shared" si="189"/>
        <v>1.9025115864089086</v>
      </c>
      <c r="AR160" s="296">
        <f t="shared" si="190"/>
        <v>1.923585217712902</v>
      </c>
      <c r="AS160" s="296">
        <f t="shared" si="191"/>
        <v>1.938813594910199</v>
      </c>
      <c r="AT160" s="296">
        <f t="shared" si="192"/>
        <v>1.9505606910242004</v>
      </c>
      <c r="AU160" s="296">
        <f t="shared" si="193"/>
        <v>1.9614858934785704</v>
      </c>
      <c r="AV160" s="296">
        <f t="shared" si="194"/>
        <v>1.9692833240501684</v>
      </c>
      <c r="AW160" s="296">
        <f t="shared" si="195"/>
        <v>1.9751864938757193</v>
      </c>
      <c r="AX160" s="296">
        <f t="shared" si="196"/>
        <v>1.9807310112979979</v>
      </c>
      <c r="AY160" s="296">
        <f t="shared" si="197"/>
        <v>1.9846631669880737</v>
      </c>
      <c r="AZ160" s="296">
        <f t="shared" si="198"/>
        <v>1.9876120306080152</v>
      </c>
      <c r="BA160" s="296">
        <f t="shared" si="199"/>
        <v>1.9903954914401678</v>
      </c>
      <c r="BB160" s="296">
        <f t="shared" si="200"/>
        <v>1.9923632154766673</v>
      </c>
      <c r="BC160" s="296">
        <f t="shared" si="201"/>
        <v>1.9938319073549597</v>
      </c>
      <c r="BD160" s="296">
        <f t="shared" si="202"/>
        <v>1.9952216566591701</v>
      </c>
      <c r="BE160" s="296">
        <f t="shared" si="203"/>
        <v>1.9962025490994617</v>
      </c>
      <c r="BF160" s="296">
        <f t="shared" si="204"/>
        <v>1.996932951232413</v>
      </c>
      <c r="BG160" s="296">
        <f t="shared" si="205"/>
        <v>1.9976249470587031</v>
      </c>
      <c r="BH160" s="296">
        <f t="shared" si="206"/>
        <v>1.9981129724945101</v>
      </c>
      <c r="BI160" s="296">
        <f t="shared" si="207"/>
        <v>1.9984759440985371</v>
      </c>
      <c r="BJ160" s="296">
        <f t="shared" si="208"/>
        <v>1.9988200408022498</v>
      </c>
      <c r="BK160" s="296">
        <f t="shared" si="209"/>
        <v>1.999062616562727</v>
      </c>
      <c r="BL160" s="296">
        <f t="shared" si="210"/>
        <v>1.9992429282416075</v>
      </c>
      <c r="BM160" s="296">
        <f t="shared" si="211"/>
        <v>1.9994208362744403</v>
      </c>
      <c r="BN160" s="297">
        <f t="shared" si="212"/>
        <v>1.9995918236792631</v>
      </c>
      <c r="BO160" s="220"/>
    </row>
    <row r="161" spans="2:67" ht="42" customHeight="1">
      <c r="B161" s="420"/>
      <c r="C161" s="419"/>
      <c r="D161" s="440">
        <v>0.65</v>
      </c>
      <c r="E161" s="439">
        <f t="shared" si="148"/>
        <v>1.9336844702689007</v>
      </c>
      <c r="F161" s="444">
        <f t="shared" si="151"/>
        <v>0.46684223513445033</v>
      </c>
      <c r="G161" s="444">
        <f t="shared" si="152"/>
        <v>0.46693974123362342</v>
      </c>
      <c r="H161" s="296">
        <f t="shared" si="154"/>
        <v>0.46698059910639073</v>
      </c>
      <c r="I161" s="296">
        <f t="shared" si="155"/>
        <v>0.46703857536721693</v>
      </c>
      <c r="J161" s="296">
        <f t="shared" si="156"/>
        <v>0.46712083990488573</v>
      </c>
      <c r="K161" s="296">
        <f t="shared" si="157"/>
        <v>0.46723756335223382</v>
      </c>
      <c r="L161" s="296">
        <f t="shared" si="158"/>
        <v>0.46740317062618381</v>
      </c>
      <c r="M161" s="296">
        <f t="shared" si="159"/>
        <v>0.4676381157625909</v>
      </c>
      <c r="N161" s="296">
        <f t="shared" si="160"/>
        <v>0.46797139243620711</v>
      </c>
      <c r="O161" s="296">
        <f t="shared" si="161"/>
        <v>0.46844408029715695</v>
      </c>
      <c r="P161" s="296">
        <f t="shared" si="162"/>
        <v>0.46911434480619019</v>
      </c>
      <c r="Q161" s="296">
        <f t="shared" si="163"/>
        <v>0.47006446683374337</v>
      </c>
      <c r="R161" s="296">
        <f t="shared" si="164"/>
        <v>0.47141068695292682</v>
      </c>
      <c r="S161" s="296">
        <f t="shared" si="165"/>
        <v>0.47331691305368828</v>
      </c>
      <c r="T161" s="296">
        <f t="shared" si="166"/>
        <v>0.47601365042228105</v>
      </c>
      <c r="U161" s="296">
        <f t="shared" si="167"/>
        <v>0.47982383026759268</v>
      </c>
      <c r="V161" s="296">
        <f t="shared" si="168"/>
        <v>0.48519742533827498</v>
      </c>
      <c r="W161" s="296">
        <f t="shared" si="169"/>
        <v>0.4894621802466641</v>
      </c>
      <c r="X161" s="296">
        <f t="shared" si="170"/>
        <v>0.51004010574946146</v>
      </c>
      <c r="Y161" s="296">
        <f t="shared" si="171"/>
        <v>0.51985895387047598</v>
      </c>
      <c r="Z161" s="296">
        <f t="shared" si="172"/>
        <v>0.53859371182378712</v>
      </c>
      <c r="AA161" s="296">
        <f t="shared" si="173"/>
        <v>0.5666614698254171</v>
      </c>
      <c r="AB161" s="296">
        <f t="shared" si="174"/>
        <v>0.60464939735883383</v>
      </c>
      <c r="AC161" s="296">
        <f t="shared" si="175"/>
        <v>0.65514999430190612</v>
      </c>
      <c r="AD161" s="296">
        <f t="shared" si="176"/>
        <v>0.72070801173292787</v>
      </c>
      <c r="AE161" s="296">
        <f t="shared" si="177"/>
        <v>0.80323630370358878</v>
      </c>
      <c r="AF161" s="296">
        <f t="shared" si="178"/>
        <v>0.90319881538046987</v>
      </c>
      <c r="AG161" s="296">
        <f t="shared" si="179"/>
        <v>1.0187762065111436</v>
      </c>
      <c r="AH161" s="296">
        <f t="shared" si="180"/>
        <v>1.1454357770602317</v>
      </c>
      <c r="AI161" s="296">
        <f t="shared" si="181"/>
        <v>1.2763435287559814</v>
      </c>
      <c r="AJ161" s="296">
        <f t="shared" si="182"/>
        <v>1.4037017704382584</v>
      </c>
      <c r="AK161" s="296">
        <f t="shared" si="183"/>
        <v>1.5205210994492691</v>
      </c>
      <c r="AL161" s="296">
        <f t="shared" si="184"/>
        <v>1.6220263136240929</v>
      </c>
      <c r="AM161" s="296">
        <f t="shared" si="185"/>
        <v>1.706157874179884</v>
      </c>
      <c r="AN161" s="296">
        <f t="shared" si="186"/>
        <v>1.773203097595629</v>
      </c>
      <c r="AO161" s="296">
        <f t="shared" si="187"/>
        <v>1.8249788354416991</v>
      </c>
      <c r="AP161" s="296">
        <f t="shared" si="188"/>
        <v>1.8640004889141415</v>
      </c>
      <c r="AQ161" s="296">
        <f t="shared" si="189"/>
        <v>1.8928732364298373</v>
      </c>
      <c r="AR161" s="296">
        <f t="shared" si="190"/>
        <v>1.9139468677338307</v>
      </c>
      <c r="AS161" s="296">
        <f t="shared" si="191"/>
        <v>1.9304536808919022</v>
      </c>
      <c r="AT161" s="296">
        <f t="shared" si="192"/>
        <v>1.9456820580891989</v>
      </c>
      <c r="AU161" s="296">
        <f t="shared" si="193"/>
        <v>1.9566072605435691</v>
      </c>
      <c r="AV161" s="296">
        <f t="shared" si="194"/>
        <v>1.9649431277966842</v>
      </c>
      <c r="AW161" s="296">
        <f t="shared" si="195"/>
        <v>1.9727405583682822</v>
      </c>
      <c r="AX161" s="296">
        <f t="shared" si="196"/>
        <v>1.9782850757905608</v>
      </c>
      <c r="AY161" s="296">
        <f t="shared" si="197"/>
        <v>1.9824594563582476</v>
      </c>
      <c r="AZ161" s="296">
        <f t="shared" si="198"/>
        <v>1.9863916120483234</v>
      </c>
      <c r="BA161" s="296">
        <f t="shared" si="199"/>
        <v>1.9891750728804762</v>
      </c>
      <c r="BB161" s="296">
        <f t="shared" si="200"/>
        <v>1.991256702655114</v>
      </c>
      <c r="BC161" s="296">
        <f t="shared" si="201"/>
        <v>1.9932244266916135</v>
      </c>
      <c r="BD161" s="296">
        <f t="shared" si="202"/>
        <v>1.9946141759958236</v>
      </c>
      <c r="BE161" s="296">
        <f t="shared" si="203"/>
        <v>1.9956500370777017</v>
      </c>
      <c r="BF161" s="296">
        <f t="shared" si="204"/>
        <v>1.9966309295179934</v>
      </c>
      <c r="BG161" s="296">
        <f t="shared" si="205"/>
        <v>1.9973229253442835</v>
      </c>
      <c r="BH161" s="296">
        <f t="shared" si="206"/>
        <v>1.9978378512750667</v>
      </c>
      <c r="BI161" s="296">
        <f t="shared" si="207"/>
        <v>1.9983258767108736</v>
      </c>
      <c r="BJ161" s="296">
        <f t="shared" si="208"/>
        <v>1.9986699734145865</v>
      </c>
      <c r="BK161" s="296">
        <f t="shared" si="209"/>
        <v>1.9989258095456723</v>
      </c>
      <c r="BL161" s="296">
        <f t="shared" si="210"/>
        <v>1.9991683853061493</v>
      </c>
      <c r="BM161" s="296">
        <f t="shared" si="211"/>
        <v>1.9993393727109721</v>
      </c>
      <c r="BN161" s="297">
        <f t="shared" si="212"/>
        <v>1.999466449616162</v>
      </c>
      <c r="BO161" s="220"/>
    </row>
    <row r="162" spans="2:67" ht="42" customHeight="1">
      <c r="B162" s="420"/>
      <c r="C162" s="419"/>
      <c r="D162" s="438">
        <v>0.6</v>
      </c>
      <c r="E162" s="439">
        <f t="shared" si="148"/>
        <v>1.9067575411046935</v>
      </c>
      <c r="F162" s="444">
        <f t="shared" si="151"/>
        <v>0.45337877055234677</v>
      </c>
      <c r="G162" s="444">
        <f t="shared" si="152"/>
        <v>0.45347627665151985</v>
      </c>
      <c r="H162" s="296">
        <f t="shared" si="154"/>
        <v>0.45351713452428716</v>
      </c>
      <c r="I162" s="296">
        <f t="shared" si="155"/>
        <v>0.45357511078511337</v>
      </c>
      <c r="J162" s="296">
        <f t="shared" si="156"/>
        <v>0.45365737532278216</v>
      </c>
      <c r="K162" s="296">
        <f t="shared" si="157"/>
        <v>0.45377409877013025</v>
      </c>
      <c r="L162" s="296">
        <f t="shared" si="158"/>
        <v>0.45393970604408024</v>
      </c>
      <c r="M162" s="296">
        <f t="shared" si="159"/>
        <v>0.45417465118048733</v>
      </c>
      <c r="N162" s="296">
        <f t="shared" si="160"/>
        <v>0.45450792785410354</v>
      </c>
      <c r="O162" s="296">
        <f t="shared" si="161"/>
        <v>0.45498061571505338</v>
      </c>
      <c r="P162" s="296">
        <f t="shared" si="162"/>
        <v>0.45565088022408662</v>
      </c>
      <c r="Q162" s="296">
        <f t="shared" si="163"/>
        <v>0.4566010022516398</v>
      </c>
      <c r="R162" s="296">
        <f t="shared" si="164"/>
        <v>0.45794722237082325</v>
      </c>
      <c r="S162" s="296">
        <f t="shared" si="165"/>
        <v>0.45985344847158471</v>
      </c>
      <c r="T162" s="296">
        <f t="shared" si="166"/>
        <v>0.46255018584017749</v>
      </c>
      <c r="U162" s="296">
        <f t="shared" si="167"/>
        <v>0.46636036568548911</v>
      </c>
      <c r="V162" s="296">
        <f t="shared" si="168"/>
        <v>0.47173396075617141</v>
      </c>
      <c r="W162" s="296">
        <f t="shared" si="169"/>
        <v>0.47929313534081536</v>
      </c>
      <c r="X162" s="296">
        <f t="shared" si="170"/>
        <v>0.48519742533827498</v>
      </c>
      <c r="Y162" s="296">
        <f t="shared" si="171"/>
        <v>0.51414204601599178</v>
      </c>
      <c r="Z162" s="296">
        <f t="shared" si="172"/>
        <v>0.5277674770360663</v>
      </c>
      <c r="AA162" s="296">
        <f t="shared" si="173"/>
        <v>0.55319800524331342</v>
      </c>
      <c r="AB162" s="296">
        <f t="shared" si="174"/>
        <v>0.59118593277673026</v>
      </c>
      <c r="AC162" s="296">
        <f t="shared" si="175"/>
        <v>0.64168652971980256</v>
      </c>
      <c r="AD162" s="296">
        <f t="shared" si="176"/>
        <v>0.7072445471508243</v>
      </c>
      <c r="AE162" s="296">
        <f t="shared" si="177"/>
        <v>0.78977283912148522</v>
      </c>
      <c r="AF162" s="296">
        <f t="shared" si="178"/>
        <v>0.8897353507983663</v>
      </c>
      <c r="AG162" s="296">
        <f t="shared" si="179"/>
        <v>1.00531274192904</v>
      </c>
      <c r="AH162" s="296">
        <f t="shared" si="180"/>
        <v>1.131972312478128</v>
      </c>
      <c r="AI162" s="296">
        <f t="shared" si="181"/>
        <v>1.262880064173878</v>
      </c>
      <c r="AJ162" s="296">
        <f t="shared" si="182"/>
        <v>1.3902383058561547</v>
      </c>
      <c r="AK162" s="296">
        <f t="shared" si="183"/>
        <v>1.5070576348671656</v>
      </c>
      <c r="AL162" s="296">
        <f t="shared" si="184"/>
        <v>1.6085628490419892</v>
      </c>
      <c r="AM162" s="296">
        <f t="shared" si="185"/>
        <v>1.6926944095977805</v>
      </c>
      <c r="AN162" s="296">
        <f t="shared" si="186"/>
        <v>1.7597396330135253</v>
      </c>
      <c r="AO162" s="296">
        <f t="shared" si="187"/>
        <v>1.8115153708595955</v>
      </c>
      <c r="AP162" s="296">
        <f t="shared" si="188"/>
        <v>1.8505370243320378</v>
      </c>
      <c r="AQ162" s="296">
        <f t="shared" si="189"/>
        <v>1.8794097718477336</v>
      </c>
      <c r="AR162" s="296">
        <f t="shared" si="190"/>
        <v>1.9025115864089086</v>
      </c>
      <c r="AS162" s="296">
        <f t="shared" si="191"/>
        <v>1.923585217712902</v>
      </c>
      <c r="AT162" s="296">
        <f t="shared" si="192"/>
        <v>1.938813594910199</v>
      </c>
      <c r="AU162" s="296">
        <f t="shared" si="193"/>
        <v>1.9505606910242004</v>
      </c>
      <c r="AV162" s="296">
        <f t="shared" si="194"/>
        <v>1.9614858934785704</v>
      </c>
      <c r="AW162" s="296">
        <f t="shared" si="195"/>
        <v>1.9692833240501684</v>
      </c>
      <c r="AX162" s="296">
        <f t="shared" si="196"/>
        <v>1.9751864938757193</v>
      </c>
      <c r="AY162" s="296">
        <f t="shared" si="197"/>
        <v>1.9807310112979979</v>
      </c>
      <c r="AZ162" s="296">
        <f t="shared" si="198"/>
        <v>1.9846631669880737</v>
      </c>
      <c r="BA162" s="296">
        <f t="shared" si="199"/>
        <v>1.9876120306080152</v>
      </c>
      <c r="BB162" s="296">
        <f t="shared" si="200"/>
        <v>1.9903954914401678</v>
      </c>
      <c r="BC162" s="296">
        <f t="shared" si="201"/>
        <v>1.9923632154766673</v>
      </c>
      <c r="BD162" s="296">
        <f t="shared" si="202"/>
        <v>1.9938319073549597</v>
      </c>
      <c r="BE162" s="296">
        <f t="shared" si="203"/>
        <v>1.9952216566591701</v>
      </c>
      <c r="BF162" s="296">
        <f t="shared" si="204"/>
        <v>1.9962025490994617</v>
      </c>
      <c r="BG162" s="296">
        <f t="shared" si="205"/>
        <v>1.996932951232413</v>
      </c>
      <c r="BH162" s="296">
        <f t="shared" si="206"/>
        <v>1.9976249470587031</v>
      </c>
      <c r="BI162" s="296">
        <f t="shared" si="207"/>
        <v>1.9981129724945101</v>
      </c>
      <c r="BJ162" s="296">
        <f t="shared" si="208"/>
        <v>1.9984759440985371</v>
      </c>
      <c r="BK162" s="296">
        <f t="shared" si="209"/>
        <v>1.9988200408022498</v>
      </c>
      <c r="BL162" s="296">
        <f t="shared" si="210"/>
        <v>1.999062616562727</v>
      </c>
      <c r="BM162" s="296">
        <f t="shared" si="211"/>
        <v>1.9992429282416075</v>
      </c>
      <c r="BN162" s="297">
        <f t="shared" si="212"/>
        <v>1.9994208362744403</v>
      </c>
      <c r="BO162" s="220"/>
    </row>
    <row r="163" spans="2:67" ht="42" customHeight="1">
      <c r="B163" s="420"/>
      <c r="C163" s="419"/>
      <c r="D163" s="440">
        <v>0.55000000000000004</v>
      </c>
      <c r="E163" s="439">
        <f t="shared" si="148"/>
        <v>1.8693839219995994</v>
      </c>
      <c r="F163" s="444">
        <f t="shared" si="151"/>
        <v>0.43469196099979968</v>
      </c>
      <c r="G163" s="444">
        <f t="shared" si="152"/>
        <v>0.43478946709897276</v>
      </c>
      <c r="H163" s="296">
        <f t="shared" si="154"/>
        <v>0.43483032497174007</v>
      </c>
      <c r="I163" s="296">
        <f t="shared" si="155"/>
        <v>0.43488830123256628</v>
      </c>
      <c r="J163" s="296">
        <f t="shared" si="156"/>
        <v>0.43497056577023507</v>
      </c>
      <c r="K163" s="296">
        <f t="shared" si="157"/>
        <v>0.43508728921758316</v>
      </c>
      <c r="L163" s="296">
        <f t="shared" si="158"/>
        <v>0.43525289649153315</v>
      </c>
      <c r="M163" s="296">
        <f t="shared" si="159"/>
        <v>0.43548784162794024</v>
      </c>
      <c r="N163" s="296">
        <f t="shared" si="160"/>
        <v>0.43582111830155645</v>
      </c>
      <c r="O163" s="296">
        <f t="shared" si="161"/>
        <v>0.43629380616250629</v>
      </c>
      <c r="P163" s="296">
        <f t="shared" si="162"/>
        <v>0.43696407067153953</v>
      </c>
      <c r="Q163" s="296">
        <f t="shared" si="163"/>
        <v>0.43791419269909271</v>
      </c>
      <c r="R163" s="296">
        <f t="shared" si="164"/>
        <v>0.43926041281827616</v>
      </c>
      <c r="S163" s="296">
        <f t="shared" si="165"/>
        <v>0.44116663891903762</v>
      </c>
      <c r="T163" s="296">
        <f t="shared" si="166"/>
        <v>0.4438633762876304</v>
      </c>
      <c r="U163" s="296">
        <f t="shared" si="167"/>
        <v>0.44767355613294202</v>
      </c>
      <c r="V163" s="296">
        <f t="shared" si="168"/>
        <v>0.45304715120362432</v>
      </c>
      <c r="W163" s="296">
        <f t="shared" si="169"/>
        <v>0.46060632578826827</v>
      </c>
      <c r="X163" s="296">
        <f t="shared" si="170"/>
        <v>0.47120186657775387</v>
      </c>
      <c r="Y163" s="296">
        <f t="shared" si="171"/>
        <v>0.47929313534081536</v>
      </c>
      <c r="Z163" s="296">
        <f t="shared" si="172"/>
        <v>0.51985895387047598</v>
      </c>
      <c r="AA163" s="296">
        <f t="shared" si="173"/>
        <v>0.53859371182378712</v>
      </c>
      <c r="AB163" s="296">
        <f t="shared" si="174"/>
        <v>0.57249912322418317</v>
      </c>
      <c r="AC163" s="296">
        <f t="shared" si="175"/>
        <v>0.62299972016725547</v>
      </c>
      <c r="AD163" s="296">
        <f t="shared" si="176"/>
        <v>0.68855773759827721</v>
      </c>
      <c r="AE163" s="296">
        <f t="shared" si="177"/>
        <v>0.77108602956893812</v>
      </c>
      <c r="AF163" s="296">
        <f t="shared" si="178"/>
        <v>0.87104854124581921</v>
      </c>
      <c r="AG163" s="296">
        <f t="shared" si="179"/>
        <v>0.98662593237649299</v>
      </c>
      <c r="AH163" s="296">
        <f t="shared" si="180"/>
        <v>1.113285502925581</v>
      </c>
      <c r="AI163" s="296">
        <f t="shared" si="181"/>
        <v>1.2441932546213308</v>
      </c>
      <c r="AJ163" s="296">
        <f t="shared" si="182"/>
        <v>1.3715514963036077</v>
      </c>
      <c r="AK163" s="296">
        <f t="shared" si="183"/>
        <v>1.4883708253146184</v>
      </c>
      <c r="AL163" s="296">
        <f t="shared" si="184"/>
        <v>1.5898760394894422</v>
      </c>
      <c r="AM163" s="296">
        <f t="shared" si="185"/>
        <v>1.6740076000452333</v>
      </c>
      <c r="AN163" s="296">
        <f t="shared" si="186"/>
        <v>1.7410528234609783</v>
      </c>
      <c r="AO163" s="296">
        <f t="shared" si="187"/>
        <v>1.7928285613070485</v>
      </c>
      <c r="AP163" s="296">
        <f t="shared" si="188"/>
        <v>1.8318502147794908</v>
      </c>
      <c r="AQ163" s="296">
        <f t="shared" si="189"/>
        <v>1.8640004889141415</v>
      </c>
      <c r="AR163" s="296">
        <f t="shared" si="190"/>
        <v>1.8928732364298373</v>
      </c>
      <c r="AS163" s="296">
        <f t="shared" si="191"/>
        <v>1.9139468677338307</v>
      </c>
      <c r="AT163" s="296">
        <f t="shared" si="192"/>
        <v>1.9304536808919022</v>
      </c>
      <c r="AU163" s="296">
        <f t="shared" si="193"/>
        <v>1.9456820580891989</v>
      </c>
      <c r="AV163" s="296">
        <f t="shared" si="194"/>
        <v>1.9566072605435691</v>
      </c>
      <c r="AW163" s="296">
        <f t="shared" si="195"/>
        <v>1.9649431277966842</v>
      </c>
      <c r="AX163" s="296">
        <f t="shared" si="196"/>
        <v>1.9727405583682822</v>
      </c>
      <c r="AY163" s="296">
        <f t="shared" si="197"/>
        <v>1.9782850757905608</v>
      </c>
      <c r="AZ163" s="296">
        <f t="shared" si="198"/>
        <v>1.9824594563582476</v>
      </c>
      <c r="BA163" s="296">
        <f t="shared" si="199"/>
        <v>1.9863916120483234</v>
      </c>
      <c r="BB163" s="296">
        <f t="shared" si="200"/>
        <v>1.9891750728804762</v>
      </c>
      <c r="BC163" s="296">
        <f t="shared" si="201"/>
        <v>1.991256702655114</v>
      </c>
      <c r="BD163" s="296">
        <f t="shared" si="202"/>
        <v>1.9932244266916135</v>
      </c>
      <c r="BE163" s="296">
        <f t="shared" si="203"/>
        <v>1.9946141759958236</v>
      </c>
      <c r="BF163" s="296">
        <f t="shared" si="204"/>
        <v>1.9956500370777017</v>
      </c>
      <c r="BG163" s="296">
        <f t="shared" si="205"/>
        <v>1.9966309295179934</v>
      </c>
      <c r="BH163" s="296">
        <f t="shared" si="206"/>
        <v>1.9973229253442835</v>
      </c>
      <c r="BI163" s="296">
        <f t="shared" si="207"/>
        <v>1.9978378512750667</v>
      </c>
      <c r="BJ163" s="296">
        <f t="shared" si="208"/>
        <v>1.9983258767108736</v>
      </c>
      <c r="BK163" s="296">
        <f t="shared" si="209"/>
        <v>1.9986699734145865</v>
      </c>
      <c r="BL163" s="296">
        <f t="shared" si="210"/>
        <v>1.9989258095456723</v>
      </c>
      <c r="BM163" s="296">
        <f t="shared" si="211"/>
        <v>1.9991683853061493</v>
      </c>
      <c r="BN163" s="297">
        <f t="shared" si="212"/>
        <v>1.9993393727109721</v>
      </c>
      <c r="BO163" s="220"/>
    </row>
    <row r="164" spans="2:67" ht="42" customHeight="1">
      <c r="B164" s="420"/>
      <c r="C164" s="419"/>
      <c r="D164" s="438">
        <v>0.5</v>
      </c>
      <c r="E164" s="439">
        <f t="shared" si="148"/>
        <v>1.8179682505576986</v>
      </c>
      <c r="F164" s="444">
        <f t="shared" si="151"/>
        <v>0.40898412527884931</v>
      </c>
      <c r="G164" s="444">
        <f t="shared" si="152"/>
        <v>0.40908163137802239</v>
      </c>
      <c r="H164" s="296">
        <f t="shared" si="154"/>
        <v>0.4091224892507897</v>
      </c>
      <c r="I164" s="296">
        <f t="shared" si="155"/>
        <v>0.40918046551161591</v>
      </c>
      <c r="J164" s="296">
        <f t="shared" si="156"/>
        <v>0.40926273004928471</v>
      </c>
      <c r="K164" s="296">
        <f t="shared" si="157"/>
        <v>0.40937945349663279</v>
      </c>
      <c r="L164" s="296">
        <f t="shared" si="158"/>
        <v>0.40954506077058278</v>
      </c>
      <c r="M164" s="296">
        <f t="shared" si="159"/>
        <v>0.40978000590698987</v>
      </c>
      <c r="N164" s="296">
        <f t="shared" si="160"/>
        <v>0.41011328258060609</v>
      </c>
      <c r="O164" s="296">
        <f t="shared" si="161"/>
        <v>0.41058597044155593</v>
      </c>
      <c r="P164" s="296">
        <f t="shared" si="162"/>
        <v>0.41125623495058916</v>
      </c>
      <c r="Q164" s="296">
        <f t="shared" si="163"/>
        <v>0.41220635697814234</v>
      </c>
      <c r="R164" s="296">
        <f t="shared" si="164"/>
        <v>0.41355257709732579</v>
      </c>
      <c r="S164" s="296">
        <f t="shared" si="165"/>
        <v>0.41545880319808726</v>
      </c>
      <c r="T164" s="296">
        <f t="shared" si="166"/>
        <v>0.41815554056668003</v>
      </c>
      <c r="U164" s="296">
        <f t="shared" si="167"/>
        <v>0.42196572041199165</v>
      </c>
      <c r="V164" s="296">
        <f t="shared" si="168"/>
        <v>0.42733931548267395</v>
      </c>
      <c r="W164" s="296">
        <f t="shared" si="169"/>
        <v>0.4348984900673179</v>
      </c>
      <c r="X164" s="296">
        <f t="shared" si="170"/>
        <v>0.4454940308568035</v>
      </c>
      <c r="Y164" s="296">
        <f t="shared" si="171"/>
        <v>0.46027101720139385</v>
      </c>
      <c r="Z164" s="296">
        <f t="shared" si="172"/>
        <v>0.47120186657775387</v>
      </c>
      <c r="AA164" s="296">
        <f t="shared" si="173"/>
        <v>0.5277674770360663</v>
      </c>
      <c r="AB164" s="296">
        <f t="shared" si="174"/>
        <v>0.55319800524331342</v>
      </c>
      <c r="AC164" s="296">
        <f t="shared" si="175"/>
        <v>0.5972918844463051</v>
      </c>
      <c r="AD164" s="296">
        <f t="shared" si="176"/>
        <v>0.66284990187732684</v>
      </c>
      <c r="AE164" s="296">
        <f t="shared" si="177"/>
        <v>0.74537819384798776</v>
      </c>
      <c r="AF164" s="296">
        <f t="shared" si="178"/>
        <v>0.84534070552486884</v>
      </c>
      <c r="AG164" s="296">
        <f t="shared" si="179"/>
        <v>0.96091809665554262</v>
      </c>
      <c r="AH164" s="296">
        <f t="shared" si="180"/>
        <v>1.0875776672046307</v>
      </c>
      <c r="AI164" s="296">
        <f t="shared" si="181"/>
        <v>1.2184854189003804</v>
      </c>
      <c r="AJ164" s="296">
        <f t="shared" si="182"/>
        <v>1.3458436605826574</v>
      </c>
      <c r="AK164" s="296">
        <f t="shared" si="183"/>
        <v>1.462662989593668</v>
      </c>
      <c r="AL164" s="296">
        <f t="shared" si="184"/>
        <v>1.5641682037684919</v>
      </c>
      <c r="AM164" s="296">
        <f t="shared" si="185"/>
        <v>1.6482997643242829</v>
      </c>
      <c r="AN164" s="296">
        <f t="shared" si="186"/>
        <v>1.715344987740028</v>
      </c>
      <c r="AO164" s="296">
        <f t="shared" si="187"/>
        <v>1.7671207255860981</v>
      </c>
      <c r="AP164" s="296">
        <f t="shared" si="188"/>
        <v>1.8115153708595955</v>
      </c>
      <c r="AQ164" s="296">
        <f t="shared" si="189"/>
        <v>1.8505370243320378</v>
      </c>
      <c r="AR164" s="296">
        <f t="shared" si="190"/>
        <v>1.8794097718477336</v>
      </c>
      <c r="AS164" s="296">
        <f t="shared" si="191"/>
        <v>1.9025115864089086</v>
      </c>
      <c r="AT164" s="296">
        <f t="shared" si="192"/>
        <v>1.923585217712902</v>
      </c>
      <c r="AU164" s="296">
        <f t="shared" si="193"/>
        <v>1.938813594910199</v>
      </c>
      <c r="AV164" s="296">
        <f t="shared" si="194"/>
        <v>1.9505606910242004</v>
      </c>
      <c r="AW164" s="296">
        <f t="shared" si="195"/>
        <v>1.9614858934785704</v>
      </c>
      <c r="AX164" s="296">
        <f t="shared" si="196"/>
        <v>1.9692833240501684</v>
      </c>
      <c r="AY164" s="296">
        <f t="shared" si="197"/>
        <v>1.9751864938757193</v>
      </c>
      <c r="AZ164" s="296">
        <f t="shared" si="198"/>
        <v>1.9807310112979979</v>
      </c>
      <c r="BA164" s="296">
        <f t="shared" si="199"/>
        <v>1.9846631669880737</v>
      </c>
      <c r="BB164" s="296">
        <f t="shared" si="200"/>
        <v>1.9876120306080152</v>
      </c>
      <c r="BC164" s="296">
        <f t="shared" si="201"/>
        <v>1.9903954914401678</v>
      </c>
      <c r="BD164" s="296">
        <f t="shared" si="202"/>
        <v>1.9923632154766673</v>
      </c>
      <c r="BE164" s="296">
        <f t="shared" si="203"/>
        <v>1.9938319073549597</v>
      </c>
      <c r="BF164" s="296">
        <f t="shared" si="204"/>
        <v>1.9952216566591701</v>
      </c>
      <c r="BG164" s="296">
        <f t="shared" si="205"/>
        <v>1.9962025490994617</v>
      </c>
      <c r="BH164" s="296">
        <f t="shared" si="206"/>
        <v>1.996932951232413</v>
      </c>
      <c r="BI164" s="296">
        <f t="shared" si="207"/>
        <v>1.9976249470587031</v>
      </c>
      <c r="BJ164" s="296">
        <f t="shared" si="208"/>
        <v>1.9981129724945101</v>
      </c>
      <c r="BK164" s="296">
        <f t="shared" si="209"/>
        <v>1.9984759440985371</v>
      </c>
      <c r="BL164" s="296">
        <f t="shared" si="210"/>
        <v>1.9988200408022498</v>
      </c>
      <c r="BM164" s="296">
        <f t="shared" si="211"/>
        <v>1.999062616562727</v>
      </c>
      <c r="BN164" s="297">
        <f t="shared" si="212"/>
        <v>1.9992429282416075</v>
      </c>
      <c r="BO164" s="220"/>
    </row>
    <row r="165" spans="2:67" ht="42" customHeight="1">
      <c r="B165" s="420"/>
      <c r="C165" s="419"/>
      <c r="D165" s="440">
        <v>0.45</v>
      </c>
      <c r="E165" s="439">
        <f t="shared" si="148"/>
        <v>1.7480901807647533</v>
      </c>
      <c r="F165" s="444">
        <f t="shared" si="151"/>
        <v>0.37404509038237665</v>
      </c>
      <c r="G165" s="444">
        <f t="shared" si="152"/>
        <v>0.37414259648154974</v>
      </c>
      <c r="H165" s="296">
        <f t="shared" si="154"/>
        <v>0.37418345435431705</v>
      </c>
      <c r="I165" s="296">
        <f t="shared" si="155"/>
        <v>0.37424143061514326</v>
      </c>
      <c r="J165" s="296">
        <f t="shared" si="156"/>
        <v>0.37432369515281205</v>
      </c>
      <c r="K165" s="296">
        <f t="shared" si="157"/>
        <v>0.37444041860016014</v>
      </c>
      <c r="L165" s="296">
        <f t="shared" si="158"/>
        <v>0.37460602587411013</v>
      </c>
      <c r="M165" s="296">
        <f t="shared" si="159"/>
        <v>0.37484097101051722</v>
      </c>
      <c r="N165" s="296">
        <f t="shared" si="160"/>
        <v>0.37517424768413343</v>
      </c>
      <c r="O165" s="296">
        <f t="shared" si="161"/>
        <v>0.37564693554508327</v>
      </c>
      <c r="P165" s="296">
        <f t="shared" si="162"/>
        <v>0.37631720005411651</v>
      </c>
      <c r="Q165" s="296">
        <f t="shared" si="163"/>
        <v>0.37726732208166969</v>
      </c>
      <c r="R165" s="296">
        <f t="shared" si="164"/>
        <v>0.37861354220085314</v>
      </c>
      <c r="S165" s="296">
        <f t="shared" si="165"/>
        <v>0.3805197683016146</v>
      </c>
      <c r="T165" s="296">
        <f t="shared" si="166"/>
        <v>0.38321650567020737</v>
      </c>
      <c r="U165" s="296">
        <f t="shared" si="167"/>
        <v>0.387026685515519</v>
      </c>
      <c r="V165" s="296">
        <f t="shared" si="168"/>
        <v>0.3924002805862013</v>
      </c>
      <c r="W165" s="296">
        <f t="shared" si="169"/>
        <v>0.39995945517084525</v>
      </c>
      <c r="X165" s="296">
        <f t="shared" si="170"/>
        <v>0.41055499596033085</v>
      </c>
      <c r="Y165" s="296">
        <f t="shared" si="171"/>
        <v>0.4253319823049212</v>
      </c>
      <c r="Z165" s="296">
        <f t="shared" si="172"/>
        <v>0.4454940308568035</v>
      </c>
      <c r="AA165" s="296">
        <f t="shared" si="173"/>
        <v>0.46027101720139385</v>
      </c>
      <c r="AB165" s="296">
        <f t="shared" si="174"/>
        <v>0.53859371182378712</v>
      </c>
      <c r="AC165" s="296">
        <f t="shared" si="175"/>
        <v>0.57249912322418317</v>
      </c>
      <c r="AD165" s="296">
        <f t="shared" si="176"/>
        <v>0.62791086698085419</v>
      </c>
      <c r="AE165" s="296">
        <f t="shared" si="177"/>
        <v>0.7104391589515151</v>
      </c>
      <c r="AF165" s="296">
        <f t="shared" si="178"/>
        <v>0.81040167062839619</v>
      </c>
      <c r="AG165" s="296">
        <f t="shared" si="179"/>
        <v>0.92597906175906997</v>
      </c>
      <c r="AH165" s="296">
        <f t="shared" si="180"/>
        <v>1.052638632308158</v>
      </c>
      <c r="AI165" s="296">
        <f t="shared" si="181"/>
        <v>1.183546384003908</v>
      </c>
      <c r="AJ165" s="296">
        <f t="shared" si="182"/>
        <v>1.3109046256861847</v>
      </c>
      <c r="AK165" s="296">
        <f t="shared" si="183"/>
        <v>1.4277239546971954</v>
      </c>
      <c r="AL165" s="296">
        <f t="shared" si="184"/>
        <v>1.5292291688720192</v>
      </c>
      <c r="AM165" s="296">
        <f t="shared" si="185"/>
        <v>1.6133607294278103</v>
      </c>
      <c r="AN165" s="296">
        <f t="shared" si="186"/>
        <v>1.6804059528435553</v>
      </c>
      <c r="AO165" s="296">
        <f t="shared" si="187"/>
        <v>1.7410528234609783</v>
      </c>
      <c r="AP165" s="296">
        <f t="shared" si="188"/>
        <v>1.7928285613070485</v>
      </c>
      <c r="AQ165" s="296">
        <f t="shared" si="189"/>
        <v>1.8318502147794908</v>
      </c>
      <c r="AR165" s="296">
        <f t="shared" si="190"/>
        <v>1.8640004889141415</v>
      </c>
      <c r="AS165" s="296">
        <f t="shared" si="191"/>
        <v>1.8928732364298373</v>
      </c>
      <c r="AT165" s="296">
        <f t="shared" si="192"/>
        <v>1.9139468677338307</v>
      </c>
      <c r="AU165" s="296">
        <f t="shared" si="193"/>
        <v>1.9304536808919022</v>
      </c>
      <c r="AV165" s="296">
        <f t="shared" si="194"/>
        <v>1.9456820580891989</v>
      </c>
      <c r="AW165" s="296">
        <f t="shared" si="195"/>
        <v>1.9566072605435691</v>
      </c>
      <c r="AX165" s="296">
        <f t="shared" si="196"/>
        <v>1.9649431277966842</v>
      </c>
      <c r="AY165" s="296">
        <f t="shared" si="197"/>
        <v>1.9727405583682822</v>
      </c>
      <c r="AZ165" s="296">
        <f t="shared" si="198"/>
        <v>1.9782850757905608</v>
      </c>
      <c r="BA165" s="296">
        <f t="shared" si="199"/>
        <v>1.9824594563582476</v>
      </c>
      <c r="BB165" s="296">
        <f t="shared" si="200"/>
        <v>1.9863916120483234</v>
      </c>
      <c r="BC165" s="296">
        <f t="shared" si="201"/>
        <v>1.9891750728804762</v>
      </c>
      <c r="BD165" s="296">
        <f t="shared" si="202"/>
        <v>1.991256702655114</v>
      </c>
      <c r="BE165" s="296">
        <f t="shared" si="203"/>
        <v>1.9932244266916135</v>
      </c>
      <c r="BF165" s="296">
        <f t="shared" si="204"/>
        <v>1.9946141759958236</v>
      </c>
      <c r="BG165" s="296">
        <f t="shared" si="205"/>
        <v>1.9956500370777017</v>
      </c>
      <c r="BH165" s="296">
        <f t="shared" si="206"/>
        <v>1.9966309295179934</v>
      </c>
      <c r="BI165" s="296">
        <f t="shared" si="207"/>
        <v>1.9973229253442835</v>
      </c>
      <c r="BJ165" s="296">
        <f t="shared" si="208"/>
        <v>1.9978378512750667</v>
      </c>
      <c r="BK165" s="296">
        <f t="shared" si="209"/>
        <v>1.9983258767108736</v>
      </c>
      <c r="BL165" s="296">
        <f t="shared" si="210"/>
        <v>1.9986699734145865</v>
      </c>
      <c r="BM165" s="296">
        <f t="shared" si="211"/>
        <v>1.9989258095456723</v>
      </c>
      <c r="BN165" s="297">
        <f t="shared" si="212"/>
        <v>1.9991683853061493</v>
      </c>
      <c r="BO165" s="220"/>
    </row>
    <row r="166" spans="2:67" ht="42" customHeight="1">
      <c r="B166" s="420"/>
      <c r="C166" s="419"/>
      <c r="D166" s="438">
        <v>0.4</v>
      </c>
      <c r="E166" s="439">
        <f t="shared" si="148"/>
        <v>1.6546746312739109</v>
      </c>
      <c r="F166" s="444">
        <f t="shared" si="151"/>
        <v>0.32733731563695545</v>
      </c>
      <c r="G166" s="444">
        <f t="shared" si="152"/>
        <v>0.32743482173612853</v>
      </c>
      <c r="H166" s="296">
        <f t="shared" si="154"/>
        <v>0.32747567960889584</v>
      </c>
      <c r="I166" s="296">
        <f t="shared" si="155"/>
        <v>0.32753365586972205</v>
      </c>
      <c r="J166" s="296">
        <f t="shared" si="156"/>
        <v>0.32761592040739085</v>
      </c>
      <c r="K166" s="296">
        <f t="shared" si="157"/>
        <v>0.32773264385473894</v>
      </c>
      <c r="L166" s="296">
        <f t="shared" si="158"/>
        <v>0.32789825112868892</v>
      </c>
      <c r="M166" s="296">
        <f t="shared" si="159"/>
        <v>0.32813319626509602</v>
      </c>
      <c r="N166" s="296">
        <f t="shared" si="160"/>
        <v>0.32846647293871223</v>
      </c>
      <c r="O166" s="296">
        <f t="shared" si="161"/>
        <v>0.32893916079966207</v>
      </c>
      <c r="P166" s="296">
        <f t="shared" si="162"/>
        <v>0.3296094253086953</v>
      </c>
      <c r="Q166" s="296">
        <f t="shared" si="163"/>
        <v>0.33055954733624848</v>
      </c>
      <c r="R166" s="296">
        <f t="shared" si="164"/>
        <v>0.33190576745543193</v>
      </c>
      <c r="S166" s="296">
        <f t="shared" si="165"/>
        <v>0.3338119935561934</v>
      </c>
      <c r="T166" s="296">
        <f t="shared" si="166"/>
        <v>0.33650873092478617</v>
      </c>
      <c r="U166" s="296">
        <f t="shared" si="167"/>
        <v>0.34031891077009779</v>
      </c>
      <c r="V166" s="296">
        <f t="shared" si="168"/>
        <v>0.3456925058407801</v>
      </c>
      <c r="W166" s="296">
        <f t="shared" si="169"/>
        <v>0.35325168042542404</v>
      </c>
      <c r="X166" s="296">
        <f t="shared" si="170"/>
        <v>0.36384722121490964</v>
      </c>
      <c r="Y166" s="296">
        <f t="shared" si="171"/>
        <v>0.37862420755949999</v>
      </c>
      <c r="Z166" s="296">
        <f t="shared" si="172"/>
        <v>0.3990887923262923</v>
      </c>
      <c r="AA166" s="296">
        <f t="shared" si="173"/>
        <v>0.4253319823049212</v>
      </c>
      <c r="AB166" s="296">
        <f t="shared" si="174"/>
        <v>0.4454940308568035</v>
      </c>
      <c r="AC166" s="296">
        <f t="shared" si="175"/>
        <v>0.55319800524331342</v>
      </c>
      <c r="AD166" s="296">
        <f t="shared" si="176"/>
        <v>0.5972918844463051</v>
      </c>
      <c r="AE166" s="296">
        <f t="shared" si="177"/>
        <v>0.6637313842060939</v>
      </c>
      <c r="AF166" s="296">
        <f t="shared" si="178"/>
        <v>0.76369389588297498</v>
      </c>
      <c r="AG166" s="296">
        <f t="shared" si="179"/>
        <v>0.87927128701364876</v>
      </c>
      <c r="AH166" s="296">
        <f t="shared" si="180"/>
        <v>1.0059308575627368</v>
      </c>
      <c r="AI166" s="296">
        <f t="shared" si="181"/>
        <v>1.1368386092584868</v>
      </c>
      <c r="AJ166" s="296">
        <f t="shared" si="182"/>
        <v>1.2641968509407635</v>
      </c>
      <c r="AK166" s="296">
        <f t="shared" si="183"/>
        <v>1.3810161799517742</v>
      </c>
      <c r="AL166" s="296">
        <f t="shared" si="184"/>
        <v>1.482521394126598</v>
      </c>
      <c r="AM166" s="296">
        <f t="shared" si="185"/>
        <v>1.5666529546823891</v>
      </c>
      <c r="AN166" s="296">
        <f t="shared" si="186"/>
        <v>1.6482997643242829</v>
      </c>
      <c r="AO166" s="296">
        <f t="shared" si="187"/>
        <v>1.715344987740028</v>
      </c>
      <c r="AP166" s="296">
        <f t="shared" si="188"/>
        <v>1.7671207255860981</v>
      </c>
      <c r="AQ166" s="296">
        <f t="shared" si="189"/>
        <v>1.8115153708595955</v>
      </c>
      <c r="AR166" s="296">
        <f t="shared" si="190"/>
        <v>1.8505370243320378</v>
      </c>
      <c r="AS166" s="296">
        <f t="shared" si="191"/>
        <v>1.8794097718477336</v>
      </c>
      <c r="AT166" s="296">
        <f t="shared" si="192"/>
        <v>1.9025115864089086</v>
      </c>
      <c r="AU166" s="296">
        <f t="shared" si="193"/>
        <v>1.923585217712902</v>
      </c>
      <c r="AV166" s="296">
        <f t="shared" si="194"/>
        <v>1.938813594910199</v>
      </c>
      <c r="AW166" s="296">
        <f t="shared" si="195"/>
        <v>1.9505606910242004</v>
      </c>
      <c r="AX166" s="296">
        <f t="shared" si="196"/>
        <v>1.9614858934785704</v>
      </c>
      <c r="AY166" s="296">
        <f t="shared" si="197"/>
        <v>1.9692833240501684</v>
      </c>
      <c r="AZ166" s="296">
        <f t="shared" si="198"/>
        <v>1.9751864938757193</v>
      </c>
      <c r="BA166" s="296">
        <f t="shared" si="199"/>
        <v>1.9807310112979979</v>
      </c>
      <c r="BB166" s="296">
        <f t="shared" si="200"/>
        <v>1.9846631669880737</v>
      </c>
      <c r="BC166" s="296">
        <f t="shared" si="201"/>
        <v>1.9876120306080152</v>
      </c>
      <c r="BD166" s="296">
        <f t="shared" si="202"/>
        <v>1.9903954914401678</v>
      </c>
      <c r="BE166" s="296">
        <f t="shared" si="203"/>
        <v>1.9923632154766673</v>
      </c>
      <c r="BF166" s="296">
        <f t="shared" si="204"/>
        <v>1.9938319073549597</v>
      </c>
      <c r="BG166" s="296">
        <f t="shared" si="205"/>
        <v>1.9952216566591701</v>
      </c>
      <c r="BH166" s="296">
        <f t="shared" si="206"/>
        <v>1.9962025490994617</v>
      </c>
      <c r="BI166" s="296">
        <f t="shared" si="207"/>
        <v>1.996932951232413</v>
      </c>
      <c r="BJ166" s="296">
        <f t="shared" si="208"/>
        <v>1.9976249470587031</v>
      </c>
      <c r="BK166" s="296">
        <f t="shared" si="209"/>
        <v>1.9981129724945101</v>
      </c>
      <c r="BL166" s="296">
        <f t="shared" si="210"/>
        <v>1.9984759440985371</v>
      </c>
      <c r="BM166" s="296">
        <f t="shared" si="211"/>
        <v>1.9988200408022498</v>
      </c>
      <c r="BN166" s="297">
        <f t="shared" si="212"/>
        <v>1.999062616562727</v>
      </c>
      <c r="BO166" s="220"/>
    </row>
    <row r="167" spans="2:67" ht="42" customHeight="1">
      <c r="B167" s="420"/>
      <c r="C167" s="419"/>
      <c r="D167" s="440">
        <v>0.35</v>
      </c>
      <c r="E167" s="439">
        <f t="shared" si="148"/>
        <v>1.5325108207472455</v>
      </c>
      <c r="F167" s="444">
        <f t="shared" si="151"/>
        <v>0.26625541037362277</v>
      </c>
      <c r="G167" s="444">
        <f t="shared" si="152"/>
        <v>0.26635291647279585</v>
      </c>
      <c r="H167" s="296">
        <f t="shared" si="154"/>
        <v>0.26639377434556316</v>
      </c>
      <c r="I167" s="296">
        <f t="shared" si="155"/>
        <v>0.26645175060638937</v>
      </c>
      <c r="J167" s="296">
        <f t="shared" si="156"/>
        <v>0.26653401514405817</v>
      </c>
      <c r="K167" s="296">
        <f t="shared" si="157"/>
        <v>0.26665073859140626</v>
      </c>
      <c r="L167" s="296">
        <f t="shared" si="158"/>
        <v>0.26681634586535624</v>
      </c>
      <c r="M167" s="296">
        <f t="shared" si="159"/>
        <v>0.26705129100176334</v>
      </c>
      <c r="N167" s="296">
        <f t="shared" si="160"/>
        <v>0.26738456767537955</v>
      </c>
      <c r="O167" s="296">
        <f t="shared" si="161"/>
        <v>0.26785725553632939</v>
      </c>
      <c r="P167" s="296">
        <f t="shared" si="162"/>
        <v>0.26852752004536262</v>
      </c>
      <c r="Q167" s="296">
        <f t="shared" si="163"/>
        <v>0.2694776420729158</v>
      </c>
      <c r="R167" s="296">
        <f t="shared" si="164"/>
        <v>0.27082386219209925</v>
      </c>
      <c r="S167" s="296">
        <f t="shared" si="165"/>
        <v>0.27273008829286072</v>
      </c>
      <c r="T167" s="296">
        <f t="shared" si="166"/>
        <v>0.27542682566145349</v>
      </c>
      <c r="U167" s="296">
        <f t="shared" si="167"/>
        <v>0.27923700550676511</v>
      </c>
      <c r="V167" s="296">
        <f t="shared" si="168"/>
        <v>0.28461060057744741</v>
      </c>
      <c r="W167" s="296">
        <f t="shared" si="169"/>
        <v>0.29216977516209136</v>
      </c>
      <c r="X167" s="296">
        <f t="shared" si="170"/>
        <v>0.30276531595157696</v>
      </c>
      <c r="Y167" s="296">
        <f t="shared" si="171"/>
        <v>0.31754230229616731</v>
      </c>
      <c r="Z167" s="296">
        <f t="shared" si="172"/>
        <v>0.33800688706295962</v>
      </c>
      <c r="AA167" s="296">
        <f t="shared" si="173"/>
        <v>0.36607464506458948</v>
      </c>
      <c r="AB167" s="296">
        <f t="shared" si="174"/>
        <v>0.3990887923262923</v>
      </c>
      <c r="AC167" s="296">
        <f t="shared" si="175"/>
        <v>0.4253319823049212</v>
      </c>
      <c r="AD167" s="296">
        <f t="shared" si="176"/>
        <v>0.57249912322418317</v>
      </c>
      <c r="AE167" s="296">
        <f t="shared" si="177"/>
        <v>0.62791086698085419</v>
      </c>
      <c r="AF167" s="296">
        <f t="shared" si="178"/>
        <v>0.7104391589515151</v>
      </c>
      <c r="AG167" s="296">
        <f t="shared" si="179"/>
        <v>0.81818938175031608</v>
      </c>
      <c r="AH167" s="296">
        <f t="shared" si="180"/>
        <v>0.94484895229940413</v>
      </c>
      <c r="AI167" s="296">
        <f t="shared" si="181"/>
        <v>1.0757567039951539</v>
      </c>
      <c r="AJ167" s="296">
        <f t="shared" si="182"/>
        <v>1.2031149456774308</v>
      </c>
      <c r="AK167" s="296">
        <f t="shared" si="183"/>
        <v>1.3199342746884415</v>
      </c>
      <c r="AL167" s="296">
        <f t="shared" si="184"/>
        <v>1.4277239546971954</v>
      </c>
      <c r="AM167" s="296">
        <f t="shared" si="185"/>
        <v>1.5292291688720192</v>
      </c>
      <c r="AN167" s="296">
        <f t="shared" si="186"/>
        <v>1.6133607294278103</v>
      </c>
      <c r="AO167" s="296">
        <f t="shared" si="187"/>
        <v>1.6804059528435553</v>
      </c>
      <c r="AP167" s="296">
        <f t="shared" si="188"/>
        <v>1.7410528234609783</v>
      </c>
      <c r="AQ167" s="296">
        <f t="shared" si="189"/>
        <v>1.7928285613070485</v>
      </c>
      <c r="AR167" s="296">
        <f t="shared" si="190"/>
        <v>1.8318502147794908</v>
      </c>
      <c r="AS167" s="296">
        <f t="shared" si="191"/>
        <v>1.8640004889141415</v>
      </c>
      <c r="AT167" s="296">
        <f t="shared" si="192"/>
        <v>1.8928732364298373</v>
      </c>
      <c r="AU167" s="296">
        <f t="shared" si="193"/>
        <v>1.9139468677338307</v>
      </c>
      <c r="AV167" s="296">
        <f t="shared" si="194"/>
        <v>1.9304536808919022</v>
      </c>
      <c r="AW167" s="296">
        <f t="shared" si="195"/>
        <v>1.9456820580891989</v>
      </c>
      <c r="AX167" s="296">
        <f t="shared" si="196"/>
        <v>1.9566072605435691</v>
      </c>
      <c r="AY167" s="296">
        <f t="shared" si="197"/>
        <v>1.9649431277966842</v>
      </c>
      <c r="AZ167" s="296">
        <f t="shared" si="198"/>
        <v>1.9727405583682822</v>
      </c>
      <c r="BA167" s="296">
        <f t="shared" si="199"/>
        <v>1.9782850757905608</v>
      </c>
      <c r="BB167" s="296">
        <f t="shared" si="200"/>
        <v>1.9824594563582476</v>
      </c>
      <c r="BC167" s="296">
        <f t="shared" si="201"/>
        <v>1.9863916120483234</v>
      </c>
      <c r="BD167" s="296">
        <f t="shared" si="202"/>
        <v>1.9891750728804762</v>
      </c>
      <c r="BE167" s="296">
        <f t="shared" si="203"/>
        <v>1.991256702655114</v>
      </c>
      <c r="BF167" s="296">
        <f t="shared" si="204"/>
        <v>1.9932244266916135</v>
      </c>
      <c r="BG167" s="296">
        <f t="shared" si="205"/>
        <v>1.9946141759958236</v>
      </c>
      <c r="BH167" s="296">
        <f t="shared" si="206"/>
        <v>1.9956500370777017</v>
      </c>
      <c r="BI167" s="296">
        <f t="shared" si="207"/>
        <v>1.9966309295179934</v>
      </c>
      <c r="BJ167" s="296">
        <f t="shared" si="208"/>
        <v>1.9973229253442835</v>
      </c>
      <c r="BK167" s="296">
        <f t="shared" si="209"/>
        <v>1.9978378512750667</v>
      </c>
      <c r="BL167" s="296">
        <f t="shared" si="210"/>
        <v>1.9983258767108736</v>
      </c>
      <c r="BM167" s="296">
        <f t="shared" si="211"/>
        <v>1.9986699734145865</v>
      </c>
      <c r="BN167" s="297">
        <f t="shared" si="212"/>
        <v>1.9989258095456723</v>
      </c>
      <c r="BO167" s="220"/>
    </row>
    <row r="168" spans="2:67" ht="42" customHeight="1">
      <c r="B168" s="420"/>
      <c r="C168" s="419"/>
      <c r="D168" s="438">
        <v>0.3</v>
      </c>
      <c r="E168" s="439">
        <f t="shared" si="148"/>
        <v>1.3772676782073403</v>
      </c>
      <c r="F168" s="444">
        <f t="shared" si="151"/>
        <v>0.18863383910367015</v>
      </c>
      <c r="G168" s="444">
        <f t="shared" si="152"/>
        <v>0.18873134520284324</v>
      </c>
      <c r="H168" s="296">
        <f t="shared" si="154"/>
        <v>0.18877220307561055</v>
      </c>
      <c r="I168" s="296">
        <f t="shared" si="155"/>
        <v>0.18883017933643675</v>
      </c>
      <c r="J168" s="296">
        <f t="shared" si="156"/>
        <v>0.18891244387410555</v>
      </c>
      <c r="K168" s="296">
        <f t="shared" si="157"/>
        <v>0.18902916732145364</v>
      </c>
      <c r="L168" s="296">
        <f t="shared" si="158"/>
        <v>0.18919477459540363</v>
      </c>
      <c r="M168" s="296">
        <f t="shared" si="159"/>
        <v>0.18942971973181072</v>
      </c>
      <c r="N168" s="296">
        <f t="shared" si="160"/>
        <v>0.18976299640542693</v>
      </c>
      <c r="O168" s="296">
        <f t="shared" si="161"/>
        <v>0.19023568426637677</v>
      </c>
      <c r="P168" s="296">
        <f t="shared" si="162"/>
        <v>0.19090594877541001</v>
      </c>
      <c r="Q168" s="296">
        <f t="shared" si="163"/>
        <v>0.19185607080296319</v>
      </c>
      <c r="R168" s="296">
        <f t="shared" si="164"/>
        <v>0.19320229092214664</v>
      </c>
      <c r="S168" s="296">
        <f t="shared" si="165"/>
        <v>0.1951085170229081</v>
      </c>
      <c r="T168" s="296">
        <f t="shared" si="166"/>
        <v>0.19780525439150087</v>
      </c>
      <c r="U168" s="296">
        <f t="shared" si="167"/>
        <v>0.2016154342368125</v>
      </c>
      <c r="V168" s="296">
        <f t="shared" si="168"/>
        <v>0.2069890293074948</v>
      </c>
      <c r="W168" s="296">
        <f t="shared" si="169"/>
        <v>0.21454820389213874</v>
      </c>
      <c r="X168" s="296">
        <f t="shared" si="170"/>
        <v>0.22514374468162435</v>
      </c>
      <c r="Y168" s="296">
        <f t="shared" si="171"/>
        <v>0.2399207310262147</v>
      </c>
      <c r="Z168" s="296">
        <f t="shared" si="172"/>
        <v>0.260385315793007</v>
      </c>
      <c r="AA168" s="296">
        <f t="shared" si="173"/>
        <v>0.28845307379463686</v>
      </c>
      <c r="AB168" s="296">
        <f t="shared" si="174"/>
        <v>0.32644100132805365</v>
      </c>
      <c r="AC168" s="296">
        <f t="shared" si="175"/>
        <v>0.36607464506458948</v>
      </c>
      <c r="AD168" s="296">
        <f t="shared" si="176"/>
        <v>0.3990887923262923</v>
      </c>
      <c r="AE168" s="296">
        <f t="shared" si="177"/>
        <v>0.5972918844463051</v>
      </c>
      <c r="AF168" s="296">
        <f t="shared" si="178"/>
        <v>0.6637313842060939</v>
      </c>
      <c r="AG168" s="296">
        <f t="shared" si="179"/>
        <v>0.76369389588297498</v>
      </c>
      <c r="AH168" s="296">
        <f t="shared" si="180"/>
        <v>0.87927128701364876</v>
      </c>
      <c r="AI168" s="296">
        <f t="shared" si="181"/>
        <v>1.0059308575627368</v>
      </c>
      <c r="AJ168" s="296">
        <f t="shared" si="182"/>
        <v>1.1368386092584868</v>
      </c>
      <c r="AK168" s="296">
        <f t="shared" si="183"/>
        <v>1.2641968509407635</v>
      </c>
      <c r="AL168" s="296">
        <f t="shared" si="184"/>
        <v>1.3810161799517742</v>
      </c>
      <c r="AM168" s="296">
        <f t="shared" si="185"/>
        <v>1.482521394126598</v>
      </c>
      <c r="AN168" s="296">
        <f t="shared" si="186"/>
        <v>1.5666529546823891</v>
      </c>
      <c r="AO168" s="296">
        <f t="shared" si="187"/>
        <v>1.6482997643242829</v>
      </c>
      <c r="AP168" s="296">
        <f t="shared" si="188"/>
        <v>1.715344987740028</v>
      </c>
      <c r="AQ168" s="296">
        <f t="shared" si="189"/>
        <v>1.7671207255860981</v>
      </c>
      <c r="AR168" s="296">
        <f t="shared" si="190"/>
        <v>1.8115153708595955</v>
      </c>
      <c r="AS168" s="296">
        <f t="shared" si="191"/>
        <v>1.8505370243320378</v>
      </c>
      <c r="AT168" s="296">
        <f t="shared" si="192"/>
        <v>1.8794097718477336</v>
      </c>
      <c r="AU168" s="296">
        <f t="shared" si="193"/>
        <v>1.9025115864089086</v>
      </c>
      <c r="AV168" s="296">
        <f t="shared" si="194"/>
        <v>1.923585217712902</v>
      </c>
      <c r="AW168" s="296">
        <f t="shared" si="195"/>
        <v>1.938813594910199</v>
      </c>
      <c r="AX168" s="296">
        <f t="shared" si="196"/>
        <v>1.9505606910242004</v>
      </c>
      <c r="AY168" s="296">
        <f t="shared" si="197"/>
        <v>1.9614858934785704</v>
      </c>
      <c r="AZ168" s="296">
        <f t="shared" si="198"/>
        <v>1.9692833240501684</v>
      </c>
      <c r="BA168" s="296">
        <f t="shared" si="199"/>
        <v>1.9751864938757193</v>
      </c>
      <c r="BB168" s="296">
        <f t="shared" si="200"/>
        <v>1.9807310112979979</v>
      </c>
      <c r="BC168" s="296">
        <f t="shared" si="201"/>
        <v>1.9846631669880737</v>
      </c>
      <c r="BD168" s="296">
        <f t="shared" si="202"/>
        <v>1.9876120306080152</v>
      </c>
      <c r="BE168" s="296">
        <f t="shared" si="203"/>
        <v>1.9903954914401678</v>
      </c>
      <c r="BF168" s="296">
        <f t="shared" si="204"/>
        <v>1.9923632154766673</v>
      </c>
      <c r="BG168" s="296">
        <f t="shared" si="205"/>
        <v>1.9938319073549597</v>
      </c>
      <c r="BH168" s="296">
        <f t="shared" si="206"/>
        <v>1.9952216566591701</v>
      </c>
      <c r="BI168" s="296">
        <f t="shared" si="207"/>
        <v>1.9962025490994617</v>
      </c>
      <c r="BJ168" s="296">
        <f t="shared" si="208"/>
        <v>1.996932951232413</v>
      </c>
      <c r="BK168" s="296">
        <f t="shared" si="209"/>
        <v>1.9976249470587031</v>
      </c>
      <c r="BL168" s="296">
        <f t="shared" si="210"/>
        <v>1.9981129724945101</v>
      </c>
      <c r="BM168" s="296">
        <f t="shared" si="211"/>
        <v>1.9984759440985371</v>
      </c>
      <c r="BN168" s="297">
        <f t="shared" si="212"/>
        <v>1.9988200408022498</v>
      </c>
      <c r="BO168" s="220"/>
    </row>
    <row r="169" spans="2:67" ht="42" customHeight="1">
      <c r="B169" s="420"/>
      <c r="C169" s="419"/>
      <c r="D169" s="440">
        <v>0.25</v>
      </c>
      <c r="E169" s="439">
        <f t="shared" si="148"/>
        <v>1.1870209777867129</v>
      </c>
      <c r="F169" s="444">
        <f t="shared" si="151"/>
        <v>9.3510488893356447E-2</v>
      </c>
      <c r="G169" s="444">
        <f t="shared" si="152"/>
        <v>9.3607994992529531E-2</v>
      </c>
      <c r="H169" s="296">
        <f t="shared" si="154"/>
        <v>9.3648852865296839E-2</v>
      </c>
      <c r="I169" s="296">
        <f t="shared" si="155"/>
        <v>9.3706829126123048E-2</v>
      </c>
      <c r="J169" s="296">
        <f t="shared" si="156"/>
        <v>9.3789093663791845E-2</v>
      </c>
      <c r="K169" s="296">
        <f t="shared" si="157"/>
        <v>9.3905817111139933E-2</v>
      </c>
      <c r="L169" s="296">
        <f t="shared" si="158"/>
        <v>9.4071424385089919E-2</v>
      </c>
      <c r="M169" s="296">
        <f t="shared" si="159"/>
        <v>9.4306369521497013E-2</v>
      </c>
      <c r="N169" s="296">
        <f t="shared" si="160"/>
        <v>9.4639646195113225E-2</v>
      </c>
      <c r="O169" s="296">
        <f t="shared" si="161"/>
        <v>9.5112334056063064E-2</v>
      </c>
      <c r="P169" s="296">
        <f t="shared" si="162"/>
        <v>9.57825985650963E-2</v>
      </c>
      <c r="Q169" s="296">
        <f t="shared" si="163"/>
        <v>9.6732720592649479E-2</v>
      </c>
      <c r="R169" s="296">
        <f t="shared" si="164"/>
        <v>9.8078940711832929E-2</v>
      </c>
      <c r="S169" s="296">
        <f t="shared" si="165"/>
        <v>9.9985166812594395E-2</v>
      </c>
      <c r="T169" s="296">
        <f t="shared" si="166"/>
        <v>0.10268190418118717</v>
      </c>
      <c r="U169" s="296">
        <f t="shared" si="167"/>
        <v>0.10649208402649879</v>
      </c>
      <c r="V169" s="296">
        <f t="shared" si="168"/>
        <v>0.11186567909718109</v>
      </c>
      <c r="W169" s="296">
        <f t="shared" si="169"/>
        <v>0.11942485368182504</v>
      </c>
      <c r="X169" s="296">
        <f t="shared" si="170"/>
        <v>0.13002039447131064</v>
      </c>
      <c r="Y169" s="296">
        <f t="shared" si="171"/>
        <v>0.14479738081590099</v>
      </c>
      <c r="Z169" s="296">
        <f t="shared" si="172"/>
        <v>0.16526196558269329</v>
      </c>
      <c r="AA169" s="296">
        <f t="shared" si="173"/>
        <v>0.19332972358432315</v>
      </c>
      <c r="AB169" s="296">
        <f t="shared" si="174"/>
        <v>0.23131765111773994</v>
      </c>
      <c r="AC169" s="296">
        <f t="shared" si="175"/>
        <v>0.28181824806081224</v>
      </c>
      <c r="AD169" s="296">
        <f t="shared" si="176"/>
        <v>0.32644100132805365</v>
      </c>
      <c r="AE169" s="296">
        <f t="shared" si="177"/>
        <v>0.36607464506458948</v>
      </c>
      <c r="AF169" s="296">
        <f t="shared" si="178"/>
        <v>0.62791086698085419</v>
      </c>
      <c r="AG169" s="296">
        <f t="shared" si="179"/>
        <v>0.7104391589515151</v>
      </c>
      <c r="AH169" s="296">
        <f t="shared" si="180"/>
        <v>0.81818938175031608</v>
      </c>
      <c r="AI169" s="296">
        <f t="shared" si="181"/>
        <v>0.94484895229940413</v>
      </c>
      <c r="AJ169" s="296">
        <f t="shared" si="182"/>
        <v>1.0757567039951539</v>
      </c>
      <c r="AK169" s="296">
        <f t="shared" si="183"/>
        <v>1.2031149456774308</v>
      </c>
      <c r="AL169" s="296">
        <f t="shared" si="184"/>
        <v>1.3199342746884415</v>
      </c>
      <c r="AM169" s="296">
        <f t="shared" si="185"/>
        <v>1.4277239546971954</v>
      </c>
      <c r="AN169" s="296">
        <f t="shared" si="186"/>
        <v>1.5292291688720192</v>
      </c>
      <c r="AO169" s="296">
        <f t="shared" si="187"/>
        <v>1.6133607294278103</v>
      </c>
      <c r="AP169" s="296">
        <f t="shared" si="188"/>
        <v>1.6804059528435553</v>
      </c>
      <c r="AQ169" s="296">
        <f t="shared" si="189"/>
        <v>1.7410528234609783</v>
      </c>
      <c r="AR169" s="296">
        <f t="shared" si="190"/>
        <v>1.7928285613070485</v>
      </c>
      <c r="AS169" s="296">
        <f t="shared" si="191"/>
        <v>1.8318502147794908</v>
      </c>
      <c r="AT169" s="296">
        <f t="shared" si="192"/>
        <v>1.8640004889141415</v>
      </c>
      <c r="AU169" s="296">
        <f t="shared" si="193"/>
        <v>1.8928732364298373</v>
      </c>
      <c r="AV169" s="296">
        <f t="shared" si="194"/>
        <v>1.9139468677338307</v>
      </c>
      <c r="AW169" s="296">
        <f t="shared" si="195"/>
        <v>1.9304536808919022</v>
      </c>
      <c r="AX169" s="296">
        <f t="shared" si="196"/>
        <v>1.9456820580891989</v>
      </c>
      <c r="AY169" s="296">
        <f t="shared" si="197"/>
        <v>1.9566072605435691</v>
      </c>
      <c r="AZ169" s="296">
        <f t="shared" si="198"/>
        <v>1.9649431277966842</v>
      </c>
      <c r="BA169" s="296">
        <f t="shared" si="199"/>
        <v>1.9727405583682822</v>
      </c>
      <c r="BB169" s="296">
        <f t="shared" si="200"/>
        <v>1.9782850757905608</v>
      </c>
      <c r="BC169" s="296">
        <f t="shared" si="201"/>
        <v>1.9824594563582476</v>
      </c>
      <c r="BD169" s="296">
        <f t="shared" si="202"/>
        <v>1.9863916120483234</v>
      </c>
      <c r="BE169" s="296">
        <f t="shared" si="203"/>
        <v>1.9891750728804762</v>
      </c>
      <c r="BF169" s="296">
        <f t="shared" si="204"/>
        <v>1.991256702655114</v>
      </c>
      <c r="BG169" s="296">
        <f t="shared" si="205"/>
        <v>1.9932244266916135</v>
      </c>
      <c r="BH169" s="296">
        <f t="shared" si="206"/>
        <v>1.9946141759958236</v>
      </c>
      <c r="BI169" s="296">
        <f t="shared" si="207"/>
        <v>1.9956500370777017</v>
      </c>
      <c r="BJ169" s="296">
        <f t="shared" si="208"/>
        <v>1.9966309295179934</v>
      </c>
      <c r="BK169" s="296">
        <f t="shared" si="209"/>
        <v>1.9973229253442835</v>
      </c>
      <c r="BL169" s="296">
        <f t="shared" si="210"/>
        <v>1.9978378512750667</v>
      </c>
      <c r="BM169" s="296">
        <f t="shared" si="211"/>
        <v>1.9983258767108736</v>
      </c>
      <c r="BN169" s="297">
        <f t="shared" si="212"/>
        <v>1.9986699734145865</v>
      </c>
      <c r="BO169" s="220"/>
    </row>
    <row r="170" spans="2:67" ht="42" customHeight="1">
      <c r="B170" s="420"/>
      <c r="C170" s="419"/>
      <c r="D170" s="438">
        <v>0.2</v>
      </c>
      <c r="E170" s="439">
        <f t="shared" si="148"/>
        <v>0.96398252880503787</v>
      </c>
      <c r="F170" s="444">
        <f t="shared" si="151"/>
        <v>-1.8008735597481063E-2</v>
      </c>
      <c r="G170" s="444">
        <f t="shared" si="152"/>
        <v>-1.7911229498307979E-2</v>
      </c>
      <c r="H170" s="296">
        <f t="shared" si="154"/>
        <v>-1.7870371625540671E-2</v>
      </c>
      <c r="I170" s="296">
        <f t="shared" si="155"/>
        <v>-1.7812395364714462E-2</v>
      </c>
      <c r="J170" s="296">
        <f t="shared" si="156"/>
        <v>-1.7730130827045665E-2</v>
      </c>
      <c r="K170" s="296">
        <f t="shared" si="157"/>
        <v>-1.7613407379697577E-2</v>
      </c>
      <c r="L170" s="296">
        <f t="shared" si="158"/>
        <v>-1.7447800105747591E-2</v>
      </c>
      <c r="M170" s="296">
        <f t="shared" si="159"/>
        <v>-1.7212854969340496E-2</v>
      </c>
      <c r="N170" s="296">
        <f t="shared" si="160"/>
        <v>-1.6879578295724285E-2</v>
      </c>
      <c r="O170" s="296">
        <f t="shared" si="161"/>
        <v>-1.6406890434774446E-2</v>
      </c>
      <c r="P170" s="296">
        <f t="shared" si="162"/>
        <v>-1.573662592574121E-2</v>
      </c>
      <c r="Q170" s="296">
        <f t="shared" si="163"/>
        <v>-1.478650389818803E-2</v>
      </c>
      <c r="R170" s="296">
        <f t="shared" si="164"/>
        <v>-1.344028377900458E-2</v>
      </c>
      <c r="S170" s="296">
        <f t="shared" si="165"/>
        <v>-1.1534057678243115E-2</v>
      </c>
      <c r="T170" s="296">
        <f t="shared" si="166"/>
        <v>-8.8373203096503428E-3</v>
      </c>
      <c r="U170" s="296">
        <f t="shared" si="167"/>
        <v>-5.0271404643387196E-3</v>
      </c>
      <c r="V170" s="296">
        <f t="shared" si="168"/>
        <v>3.4645460634358249E-4</v>
      </c>
      <c r="W170" s="296">
        <f t="shared" si="169"/>
        <v>7.9056291909875287E-3</v>
      </c>
      <c r="X170" s="296">
        <f t="shared" si="170"/>
        <v>1.8501169980473131E-2</v>
      </c>
      <c r="Y170" s="296">
        <f t="shared" si="171"/>
        <v>3.3278156325063479E-2</v>
      </c>
      <c r="Z170" s="296">
        <f t="shared" si="172"/>
        <v>5.3742741091855784E-2</v>
      </c>
      <c r="AA170" s="296">
        <f t="shared" si="173"/>
        <v>8.1810499093485645E-2</v>
      </c>
      <c r="AB170" s="296">
        <f t="shared" si="174"/>
        <v>0.11979842662690243</v>
      </c>
      <c r="AC170" s="296">
        <f t="shared" si="175"/>
        <v>0.17029902356997473</v>
      </c>
      <c r="AD170" s="296">
        <f t="shared" si="176"/>
        <v>0.23131765111773994</v>
      </c>
      <c r="AE170" s="296">
        <f t="shared" si="177"/>
        <v>0.28181824806081224</v>
      </c>
      <c r="AF170" s="296">
        <f t="shared" si="178"/>
        <v>0.32644100132805365</v>
      </c>
      <c r="AG170" s="296">
        <f t="shared" si="179"/>
        <v>0.6637313842060939</v>
      </c>
      <c r="AH170" s="296">
        <f t="shared" si="180"/>
        <v>0.76369389588297498</v>
      </c>
      <c r="AI170" s="296">
        <f t="shared" si="181"/>
        <v>0.87927128701364876</v>
      </c>
      <c r="AJ170" s="296">
        <f t="shared" si="182"/>
        <v>1.0059308575627368</v>
      </c>
      <c r="AK170" s="296">
        <f t="shared" si="183"/>
        <v>1.1368386092584868</v>
      </c>
      <c r="AL170" s="296">
        <f t="shared" si="184"/>
        <v>1.2641968509407635</v>
      </c>
      <c r="AM170" s="296">
        <f t="shared" si="185"/>
        <v>1.3810161799517742</v>
      </c>
      <c r="AN170" s="296">
        <f t="shared" si="186"/>
        <v>1.482521394126598</v>
      </c>
      <c r="AO170" s="296">
        <f t="shared" si="187"/>
        <v>1.5666529546823891</v>
      </c>
      <c r="AP170" s="296">
        <f t="shared" si="188"/>
        <v>1.6482997643242829</v>
      </c>
      <c r="AQ170" s="296">
        <f t="shared" si="189"/>
        <v>1.715344987740028</v>
      </c>
      <c r="AR170" s="296">
        <f t="shared" si="190"/>
        <v>1.7671207255860981</v>
      </c>
      <c r="AS170" s="296">
        <f t="shared" si="191"/>
        <v>1.8115153708595955</v>
      </c>
      <c r="AT170" s="296">
        <f t="shared" si="192"/>
        <v>1.8505370243320378</v>
      </c>
      <c r="AU170" s="296">
        <f t="shared" si="193"/>
        <v>1.8794097718477336</v>
      </c>
      <c r="AV170" s="296">
        <f t="shared" si="194"/>
        <v>1.9025115864089086</v>
      </c>
      <c r="AW170" s="296">
        <f t="shared" si="195"/>
        <v>1.923585217712902</v>
      </c>
      <c r="AX170" s="296">
        <f t="shared" si="196"/>
        <v>1.938813594910199</v>
      </c>
      <c r="AY170" s="296">
        <f t="shared" si="197"/>
        <v>1.9505606910242004</v>
      </c>
      <c r="AZ170" s="296">
        <f t="shared" si="198"/>
        <v>1.9614858934785704</v>
      </c>
      <c r="BA170" s="296">
        <f t="shared" si="199"/>
        <v>1.9692833240501684</v>
      </c>
      <c r="BB170" s="296">
        <f t="shared" si="200"/>
        <v>1.9751864938757193</v>
      </c>
      <c r="BC170" s="296">
        <f t="shared" si="201"/>
        <v>1.9807310112979979</v>
      </c>
      <c r="BD170" s="296">
        <f t="shared" si="202"/>
        <v>1.9846631669880737</v>
      </c>
      <c r="BE170" s="296">
        <f t="shared" si="203"/>
        <v>1.9876120306080152</v>
      </c>
      <c r="BF170" s="296">
        <f t="shared" si="204"/>
        <v>1.9903954914401678</v>
      </c>
      <c r="BG170" s="296">
        <f t="shared" si="205"/>
        <v>1.9923632154766673</v>
      </c>
      <c r="BH170" s="296">
        <f t="shared" si="206"/>
        <v>1.9938319073549597</v>
      </c>
      <c r="BI170" s="296">
        <f t="shared" si="207"/>
        <v>1.9952216566591701</v>
      </c>
      <c r="BJ170" s="296">
        <f t="shared" si="208"/>
        <v>1.9962025490994617</v>
      </c>
      <c r="BK170" s="296">
        <f t="shared" si="209"/>
        <v>1.996932951232413</v>
      </c>
      <c r="BL170" s="296">
        <f t="shared" si="210"/>
        <v>1.9976249470587031</v>
      </c>
      <c r="BM170" s="296">
        <f t="shared" si="211"/>
        <v>1.9981129724945101</v>
      </c>
      <c r="BN170" s="297">
        <f t="shared" si="212"/>
        <v>1.9984759440985371</v>
      </c>
      <c r="BO170" s="220"/>
    </row>
    <row r="171" spans="2:67" ht="42" customHeight="1">
      <c r="B171" s="420"/>
      <c r="C171" s="419"/>
      <c r="D171" s="440">
        <v>0.15</v>
      </c>
      <c r="E171" s="439">
        <f t="shared" si="148"/>
        <v>0.71568749058571823</v>
      </c>
      <c r="F171" s="444">
        <f t="shared" si="151"/>
        <v>-0.14215625470714088</v>
      </c>
      <c r="G171" s="444">
        <f t="shared" si="152"/>
        <v>-0.1420587486079678</v>
      </c>
      <c r="H171" s="296">
        <f t="shared" si="154"/>
        <v>-0.14201789073520049</v>
      </c>
      <c r="I171" s="296">
        <f t="shared" si="155"/>
        <v>-0.14195991447437428</v>
      </c>
      <c r="J171" s="296">
        <f t="shared" si="156"/>
        <v>-0.14187764993670549</v>
      </c>
      <c r="K171" s="296">
        <f t="shared" si="157"/>
        <v>-0.1417609264893574</v>
      </c>
      <c r="L171" s="296">
        <f t="shared" si="158"/>
        <v>-0.14159531921540741</v>
      </c>
      <c r="M171" s="296">
        <f t="shared" si="159"/>
        <v>-0.14136037407900032</v>
      </c>
      <c r="N171" s="296">
        <f t="shared" si="160"/>
        <v>-0.14102709740538411</v>
      </c>
      <c r="O171" s="296">
        <f t="shared" si="161"/>
        <v>-0.14055440954443427</v>
      </c>
      <c r="P171" s="296">
        <f t="shared" si="162"/>
        <v>-0.13988414503540103</v>
      </c>
      <c r="Q171" s="296">
        <f t="shared" si="163"/>
        <v>-0.13893402300784785</v>
      </c>
      <c r="R171" s="296">
        <f t="shared" si="164"/>
        <v>-0.1375878028886644</v>
      </c>
      <c r="S171" s="296">
        <f t="shared" si="165"/>
        <v>-0.13568157678790294</v>
      </c>
      <c r="T171" s="296">
        <f t="shared" si="166"/>
        <v>-0.13298483941931016</v>
      </c>
      <c r="U171" s="296">
        <f t="shared" si="167"/>
        <v>-0.12917465957399854</v>
      </c>
      <c r="V171" s="296">
        <f t="shared" si="168"/>
        <v>-0.12380106450331624</v>
      </c>
      <c r="W171" s="296">
        <f t="shared" si="169"/>
        <v>-0.11624188991867229</v>
      </c>
      <c r="X171" s="296">
        <f t="shared" si="170"/>
        <v>-0.10564634912918669</v>
      </c>
      <c r="Y171" s="296">
        <f t="shared" si="171"/>
        <v>-9.0869362784596341E-2</v>
      </c>
      <c r="Z171" s="296">
        <f t="shared" si="172"/>
        <v>-7.0404778017804037E-2</v>
      </c>
      <c r="AA171" s="296">
        <f t="shared" si="173"/>
        <v>-4.2337020016174176E-2</v>
      </c>
      <c r="AB171" s="296">
        <f t="shared" si="174"/>
        <v>-4.3490924827573885E-3</v>
      </c>
      <c r="AC171" s="296">
        <f t="shared" si="175"/>
        <v>4.6151504460314907E-2</v>
      </c>
      <c r="AD171" s="296">
        <f t="shared" si="176"/>
        <v>0.11170952189133665</v>
      </c>
      <c r="AE171" s="296">
        <f t="shared" si="177"/>
        <v>0.17029902356997473</v>
      </c>
      <c r="AF171" s="296">
        <f t="shared" si="178"/>
        <v>0.23131765111773994</v>
      </c>
      <c r="AG171" s="296">
        <f t="shared" si="179"/>
        <v>0.28181824806081224</v>
      </c>
      <c r="AH171" s="296">
        <f t="shared" si="180"/>
        <v>0.7104391589515151</v>
      </c>
      <c r="AI171" s="296">
        <f t="shared" si="181"/>
        <v>0.81818938175031608</v>
      </c>
      <c r="AJ171" s="296">
        <f t="shared" si="182"/>
        <v>0.94484895229940413</v>
      </c>
      <c r="AK171" s="296">
        <f t="shared" si="183"/>
        <v>1.0757567039951539</v>
      </c>
      <c r="AL171" s="296">
        <f t="shared" si="184"/>
        <v>1.2031149456774308</v>
      </c>
      <c r="AM171" s="296">
        <f t="shared" si="185"/>
        <v>1.3199342746884415</v>
      </c>
      <c r="AN171" s="296">
        <f t="shared" si="186"/>
        <v>1.4277239546971954</v>
      </c>
      <c r="AO171" s="296">
        <f t="shared" si="187"/>
        <v>1.5292291688720192</v>
      </c>
      <c r="AP171" s="296">
        <f t="shared" si="188"/>
        <v>1.6133607294278103</v>
      </c>
      <c r="AQ171" s="296">
        <f t="shared" si="189"/>
        <v>1.6804059528435553</v>
      </c>
      <c r="AR171" s="296">
        <f t="shared" si="190"/>
        <v>1.7410528234609783</v>
      </c>
      <c r="AS171" s="296">
        <f t="shared" si="191"/>
        <v>1.7928285613070485</v>
      </c>
      <c r="AT171" s="296">
        <f t="shared" si="192"/>
        <v>1.8318502147794908</v>
      </c>
      <c r="AU171" s="296">
        <f t="shared" si="193"/>
        <v>1.8640004889141415</v>
      </c>
      <c r="AV171" s="296">
        <f t="shared" si="194"/>
        <v>1.8928732364298373</v>
      </c>
      <c r="AW171" s="296">
        <f t="shared" si="195"/>
        <v>1.9139468677338307</v>
      </c>
      <c r="AX171" s="296">
        <f t="shared" si="196"/>
        <v>1.9304536808919022</v>
      </c>
      <c r="AY171" s="296">
        <f t="shared" si="197"/>
        <v>1.9456820580891989</v>
      </c>
      <c r="AZ171" s="296">
        <f t="shared" si="198"/>
        <v>1.9566072605435691</v>
      </c>
      <c r="BA171" s="296">
        <f t="shared" si="199"/>
        <v>1.9649431277966842</v>
      </c>
      <c r="BB171" s="296">
        <f t="shared" si="200"/>
        <v>1.9727405583682822</v>
      </c>
      <c r="BC171" s="296">
        <f t="shared" si="201"/>
        <v>1.9782850757905608</v>
      </c>
      <c r="BD171" s="296">
        <f t="shared" si="202"/>
        <v>1.9824594563582476</v>
      </c>
      <c r="BE171" s="296">
        <f t="shared" si="203"/>
        <v>1.9863916120483234</v>
      </c>
      <c r="BF171" s="296">
        <f t="shared" si="204"/>
        <v>1.9891750728804762</v>
      </c>
      <c r="BG171" s="296">
        <f t="shared" si="205"/>
        <v>1.991256702655114</v>
      </c>
      <c r="BH171" s="296">
        <f t="shared" si="206"/>
        <v>1.9932244266916135</v>
      </c>
      <c r="BI171" s="296">
        <f t="shared" si="207"/>
        <v>1.9946141759958236</v>
      </c>
      <c r="BJ171" s="296">
        <f t="shared" si="208"/>
        <v>1.9956500370777017</v>
      </c>
      <c r="BK171" s="296">
        <f t="shared" si="209"/>
        <v>1.9966309295179934</v>
      </c>
      <c r="BL171" s="296">
        <f t="shared" si="210"/>
        <v>1.9973229253442835</v>
      </c>
      <c r="BM171" s="296">
        <f t="shared" si="211"/>
        <v>1.9978378512750667</v>
      </c>
      <c r="BN171" s="297">
        <f t="shared" si="212"/>
        <v>1.9983258767108736</v>
      </c>
      <c r="BO171" s="220"/>
    </row>
    <row r="172" spans="2:67" ht="42" customHeight="1">
      <c r="B172" s="420"/>
      <c r="C172" s="419"/>
      <c r="D172" s="438">
        <v>0.1</v>
      </c>
      <c r="E172" s="439">
        <f t="shared" si="148"/>
        <v>0.454706503201455</v>
      </c>
      <c r="F172" s="444">
        <f t="shared" si="151"/>
        <v>-0.2726467483992725</v>
      </c>
      <c r="G172" s="444">
        <f t="shared" si="152"/>
        <v>-0.27254924230009941</v>
      </c>
      <c r="H172" s="296">
        <f t="shared" si="154"/>
        <v>-0.27250838442733211</v>
      </c>
      <c r="I172" s="296">
        <f t="shared" si="155"/>
        <v>-0.2724504081665059</v>
      </c>
      <c r="J172" s="296">
        <f t="shared" si="156"/>
        <v>-0.2723681436288371</v>
      </c>
      <c r="K172" s="296">
        <f t="shared" si="157"/>
        <v>-0.27225142018148901</v>
      </c>
      <c r="L172" s="296">
        <f t="shared" si="158"/>
        <v>-0.27208581290753903</v>
      </c>
      <c r="M172" s="296">
        <f t="shared" si="159"/>
        <v>-0.27185086777113193</v>
      </c>
      <c r="N172" s="296">
        <f t="shared" si="160"/>
        <v>-0.27151759109751572</v>
      </c>
      <c r="O172" s="296">
        <f t="shared" si="161"/>
        <v>-0.27104490323656588</v>
      </c>
      <c r="P172" s="296">
        <f t="shared" si="162"/>
        <v>-0.27037463872753265</v>
      </c>
      <c r="Q172" s="296">
        <f t="shared" si="163"/>
        <v>-0.26942451669997947</v>
      </c>
      <c r="R172" s="296">
        <f t="shared" si="164"/>
        <v>-0.26807829658079602</v>
      </c>
      <c r="S172" s="296">
        <f t="shared" si="165"/>
        <v>-0.26617207048003455</v>
      </c>
      <c r="T172" s="296">
        <f t="shared" si="166"/>
        <v>-0.26347533311144178</v>
      </c>
      <c r="U172" s="296">
        <f t="shared" si="167"/>
        <v>-0.25966515326613016</v>
      </c>
      <c r="V172" s="296">
        <f t="shared" si="168"/>
        <v>-0.25429155819544785</v>
      </c>
      <c r="W172" s="296">
        <f t="shared" si="169"/>
        <v>-0.24673238361080391</v>
      </c>
      <c r="X172" s="296">
        <f t="shared" si="170"/>
        <v>-0.2361368428213183</v>
      </c>
      <c r="Y172" s="296">
        <f t="shared" si="171"/>
        <v>-0.22135985647672796</v>
      </c>
      <c r="Z172" s="296">
        <f t="shared" si="172"/>
        <v>-0.20089527170993565</v>
      </c>
      <c r="AA172" s="296">
        <f t="shared" si="173"/>
        <v>-0.17282751370830579</v>
      </c>
      <c r="AB172" s="296">
        <f t="shared" si="174"/>
        <v>-0.134839586174889</v>
      </c>
      <c r="AC172" s="296">
        <f t="shared" si="175"/>
        <v>-8.4338989231816708E-2</v>
      </c>
      <c r="AD172" s="296">
        <f t="shared" si="176"/>
        <v>-1.8780971800794966E-2</v>
      </c>
      <c r="AE172" s="296">
        <f t="shared" si="177"/>
        <v>4.6151504460314907E-2</v>
      </c>
      <c r="AF172" s="296">
        <f t="shared" si="178"/>
        <v>0.11170952189133665</v>
      </c>
      <c r="AG172" s="296">
        <f t="shared" si="179"/>
        <v>0.17029902356997473</v>
      </c>
      <c r="AH172" s="296">
        <f t="shared" si="180"/>
        <v>0.23131765111773994</v>
      </c>
      <c r="AI172" s="296">
        <f t="shared" si="181"/>
        <v>0.76369389588297498</v>
      </c>
      <c r="AJ172" s="296">
        <f t="shared" si="182"/>
        <v>0.87927128701364876</v>
      </c>
      <c r="AK172" s="296">
        <f t="shared" si="183"/>
        <v>1.0059308575627368</v>
      </c>
      <c r="AL172" s="296">
        <f t="shared" si="184"/>
        <v>1.1368386092584868</v>
      </c>
      <c r="AM172" s="296">
        <f t="shared" si="185"/>
        <v>1.2641968509407635</v>
      </c>
      <c r="AN172" s="296">
        <f t="shared" si="186"/>
        <v>1.3810161799517742</v>
      </c>
      <c r="AO172" s="296">
        <f t="shared" si="187"/>
        <v>1.482521394126598</v>
      </c>
      <c r="AP172" s="296">
        <f t="shared" si="188"/>
        <v>1.5666529546823891</v>
      </c>
      <c r="AQ172" s="296">
        <f t="shared" si="189"/>
        <v>1.6482997643242829</v>
      </c>
      <c r="AR172" s="296">
        <f t="shared" si="190"/>
        <v>1.715344987740028</v>
      </c>
      <c r="AS172" s="296">
        <f t="shared" si="191"/>
        <v>1.7671207255860981</v>
      </c>
      <c r="AT172" s="296">
        <f t="shared" si="192"/>
        <v>1.8115153708595955</v>
      </c>
      <c r="AU172" s="296">
        <f t="shared" si="193"/>
        <v>1.8505370243320378</v>
      </c>
      <c r="AV172" s="296">
        <f t="shared" si="194"/>
        <v>1.8794097718477336</v>
      </c>
      <c r="AW172" s="296">
        <f t="shared" si="195"/>
        <v>1.9025115864089086</v>
      </c>
      <c r="AX172" s="296">
        <f t="shared" si="196"/>
        <v>1.923585217712902</v>
      </c>
      <c r="AY172" s="296">
        <f t="shared" si="197"/>
        <v>1.938813594910199</v>
      </c>
      <c r="AZ172" s="296">
        <f t="shared" si="198"/>
        <v>1.9505606910242004</v>
      </c>
      <c r="BA172" s="296">
        <f t="shared" si="199"/>
        <v>1.9614858934785704</v>
      </c>
      <c r="BB172" s="296">
        <f t="shared" si="200"/>
        <v>1.9692833240501684</v>
      </c>
      <c r="BC172" s="296">
        <f t="shared" si="201"/>
        <v>1.9751864938757193</v>
      </c>
      <c r="BD172" s="296">
        <f t="shared" si="202"/>
        <v>1.9807310112979979</v>
      </c>
      <c r="BE172" s="296">
        <f t="shared" si="203"/>
        <v>1.9846631669880737</v>
      </c>
      <c r="BF172" s="296">
        <f t="shared" si="204"/>
        <v>1.9876120306080152</v>
      </c>
      <c r="BG172" s="296">
        <f t="shared" si="205"/>
        <v>1.9903954914401678</v>
      </c>
      <c r="BH172" s="296">
        <f t="shared" si="206"/>
        <v>1.9923632154766673</v>
      </c>
      <c r="BI172" s="296">
        <f t="shared" si="207"/>
        <v>1.9938319073549597</v>
      </c>
      <c r="BJ172" s="296">
        <f t="shared" si="208"/>
        <v>1.9952216566591701</v>
      </c>
      <c r="BK172" s="296">
        <f t="shared" si="209"/>
        <v>1.9962025490994617</v>
      </c>
      <c r="BL172" s="296">
        <f t="shared" si="210"/>
        <v>1.996932951232413</v>
      </c>
      <c r="BM172" s="296">
        <f t="shared" si="211"/>
        <v>1.9976249470587031</v>
      </c>
      <c r="BN172" s="297">
        <f t="shared" si="212"/>
        <v>1.9981129724945101</v>
      </c>
      <c r="BO172" s="220"/>
    </row>
    <row r="173" spans="2:67" ht="42" customHeight="1">
      <c r="B173" s="421"/>
      <c r="C173" s="420"/>
      <c r="D173" s="440">
        <v>0.05</v>
      </c>
      <c r="E173" s="439">
        <f t="shared" si="148"/>
        <v>0.19644166513710237</v>
      </c>
      <c r="F173" s="444">
        <f t="shared" si="151"/>
        <v>-0.40177916743144881</v>
      </c>
      <c r="G173" s="444">
        <f t="shared" si="152"/>
        <v>-0.40168166133227573</v>
      </c>
      <c r="H173" s="296">
        <f t="shared" si="154"/>
        <v>-0.40164080345950842</v>
      </c>
      <c r="I173" s="296">
        <f t="shared" si="155"/>
        <v>-0.40158282719868221</v>
      </c>
      <c r="J173" s="296">
        <f t="shared" si="156"/>
        <v>-0.40150056266101342</v>
      </c>
      <c r="K173" s="296">
        <f t="shared" si="157"/>
        <v>-0.40138383921366533</v>
      </c>
      <c r="L173" s="296">
        <f t="shared" si="158"/>
        <v>-0.40121823193971534</v>
      </c>
      <c r="M173" s="296">
        <f t="shared" si="159"/>
        <v>-0.40098328680330825</v>
      </c>
      <c r="N173" s="296">
        <f t="shared" si="160"/>
        <v>-0.40065001012969204</v>
      </c>
      <c r="O173" s="296">
        <f t="shared" si="161"/>
        <v>-0.4001773222687422</v>
      </c>
      <c r="P173" s="296">
        <f t="shared" si="162"/>
        <v>-0.39950705775970896</v>
      </c>
      <c r="Q173" s="296">
        <f t="shared" si="163"/>
        <v>-0.39855693573215578</v>
      </c>
      <c r="R173" s="296">
        <f t="shared" si="164"/>
        <v>-0.39721071561297233</v>
      </c>
      <c r="S173" s="296">
        <f t="shared" si="165"/>
        <v>-0.39530448951221087</v>
      </c>
      <c r="T173" s="296">
        <f t="shared" si="166"/>
        <v>-0.39260775214361809</v>
      </c>
      <c r="U173" s="296">
        <f t="shared" si="167"/>
        <v>-0.38879757229830647</v>
      </c>
      <c r="V173" s="296">
        <f t="shared" si="168"/>
        <v>-0.38342397722762417</v>
      </c>
      <c r="W173" s="296">
        <f t="shared" si="169"/>
        <v>-0.37586480264298022</v>
      </c>
      <c r="X173" s="296">
        <f t="shared" si="170"/>
        <v>-0.36526926185349462</v>
      </c>
      <c r="Y173" s="296">
        <f t="shared" si="171"/>
        <v>-0.35049227550890427</v>
      </c>
      <c r="Z173" s="296">
        <f t="shared" si="172"/>
        <v>-0.33002769074211197</v>
      </c>
      <c r="AA173" s="296">
        <f t="shared" si="173"/>
        <v>-0.30195993274048211</v>
      </c>
      <c r="AB173" s="296">
        <f t="shared" si="174"/>
        <v>-0.26397200520706532</v>
      </c>
      <c r="AC173" s="296">
        <f t="shared" si="175"/>
        <v>-0.21347140826399302</v>
      </c>
      <c r="AD173" s="296">
        <f t="shared" si="176"/>
        <v>-0.14791339083297128</v>
      </c>
      <c r="AE173" s="296">
        <f t="shared" si="177"/>
        <v>-8.4338989231816708E-2</v>
      </c>
      <c r="AF173" s="296">
        <f t="shared" si="178"/>
        <v>-1.8780971800794966E-2</v>
      </c>
      <c r="AG173" s="296">
        <f t="shared" si="179"/>
        <v>4.6151504460314907E-2</v>
      </c>
      <c r="AH173" s="296">
        <f t="shared" si="180"/>
        <v>0.11170952189133665</v>
      </c>
      <c r="AI173" s="296">
        <f t="shared" si="181"/>
        <v>0.17029902356997473</v>
      </c>
      <c r="AJ173" s="296">
        <f t="shared" si="182"/>
        <v>0.81818938175031608</v>
      </c>
      <c r="AK173" s="296">
        <f t="shared" si="183"/>
        <v>0.94484895229940413</v>
      </c>
      <c r="AL173" s="296">
        <f t="shared" si="184"/>
        <v>1.0757567039951539</v>
      </c>
      <c r="AM173" s="296">
        <f t="shared" si="185"/>
        <v>1.2031149456774308</v>
      </c>
      <c r="AN173" s="296">
        <f t="shared" si="186"/>
        <v>1.3199342746884415</v>
      </c>
      <c r="AO173" s="296">
        <f t="shared" si="187"/>
        <v>1.4277239546971954</v>
      </c>
      <c r="AP173" s="296">
        <f t="shared" si="188"/>
        <v>1.5292291688720192</v>
      </c>
      <c r="AQ173" s="296">
        <f t="shared" si="189"/>
        <v>1.6133607294278103</v>
      </c>
      <c r="AR173" s="296">
        <f t="shared" si="190"/>
        <v>1.6804059528435553</v>
      </c>
      <c r="AS173" s="296">
        <f t="shared" si="191"/>
        <v>1.7410528234609783</v>
      </c>
      <c r="AT173" s="296">
        <f t="shared" si="192"/>
        <v>1.7928285613070485</v>
      </c>
      <c r="AU173" s="296">
        <f t="shared" si="193"/>
        <v>1.8318502147794908</v>
      </c>
      <c r="AV173" s="296">
        <f t="shared" si="194"/>
        <v>1.8640004889141415</v>
      </c>
      <c r="AW173" s="296">
        <f t="shared" si="195"/>
        <v>1.8928732364298373</v>
      </c>
      <c r="AX173" s="296">
        <f t="shared" si="196"/>
        <v>1.9139468677338307</v>
      </c>
      <c r="AY173" s="296">
        <f t="shared" si="197"/>
        <v>1.9304536808919022</v>
      </c>
      <c r="AZ173" s="296">
        <f t="shared" si="198"/>
        <v>1.9456820580891989</v>
      </c>
      <c r="BA173" s="296">
        <f t="shared" si="199"/>
        <v>1.9566072605435691</v>
      </c>
      <c r="BB173" s="296">
        <f t="shared" si="200"/>
        <v>1.9649431277966842</v>
      </c>
      <c r="BC173" s="296">
        <f t="shared" si="201"/>
        <v>1.9727405583682822</v>
      </c>
      <c r="BD173" s="296">
        <f t="shared" si="202"/>
        <v>1.9782850757905608</v>
      </c>
      <c r="BE173" s="296">
        <f t="shared" si="203"/>
        <v>1.9824594563582476</v>
      </c>
      <c r="BF173" s="296">
        <f t="shared" si="204"/>
        <v>1.9863916120483234</v>
      </c>
      <c r="BG173" s="296">
        <f t="shared" si="205"/>
        <v>1.9891750728804762</v>
      </c>
      <c r="BH173" s="296">
        <f t="shared" si="206"/>
        <v>1.991256702655114</v>
      </c>
      <c r="BI173" s="296">
        <f t="shared" si="207"/>
        <v>1.9932244266916135</v>
      </c>
      <c r="BJ173" s="296">
        <f t="shared" si="208"/>
        <v>1.9946141759958236</v>
      </c>
      <c r="BK173" s="296">
        <f t="shared" si="209"/>
        <v>1.9956500370777017</v>
      </c>
      <c r="BL173" s="296">
        <f t="shared" si="210"/>
        <v>1.9966309295179934</v>
      </c>
      <c r="BM173" s="296">
        <f t="shared" si="211"/>
        <v>1.9973229253442835</v>
      </c>
      <c r="BN173" s="297">
        <f t="shared" si="212"/>
        <v>1.9978378512750667</v>
      </c>
      <c r="BO173" s="220"/>
    </row>
    <row r="174" spans="2:67" ht="42" customHeight="1">
      <c r="B174" s="421"/>
      <c r="C174" s="420"/>
      <c r="D174" s="438">
        <v>0</v>
      </c>
      <c r="E174" s="439">
        <f t="shared" ref="E174:E203" si="213">$E$144-($E$144-$E$204)*1/(1+EXP(-($E$143*(-D174+$C$142))))</f>
        <v>-4.4328028289493115E-2</v>
      </c>
      <c r="F174" s="444">
        <f t="shared" si="151"/>
        <v>-0.52216401414474656</v>
      </c>
      <c r="G174" s="444">
        <f t="shared" si="152"/>
        <v>-0.52206650804557353</v>
      </c>
      <c r="H174" s="296">
        <f t="shared" si="154"/>
        <v>-0.52202565017280622</v>
      </c>
      <c r="I174" s="296">
        <f t="shared" si="155"/>
        <v>-0.52196767391197996</v>
      </c>
      <c r="J174" s="296">
        <f t="shared" si="156"/>
        <v>-0.52188540937431116</v>
      </c>
      <c r="K174" s="296">
        <f t="shared" si="157"/>
        <v>-0.52176868592696302</v>
      </c>
      <c r="L174" s="296">
        <f t="shared" si="158"/>
        <v>-0.52160307865301303</v>
      </c>
      <c r="M174" s="296">
        <f t="shared" si="159"/>
        <v>-0.52136813351660605</v>
      </c>
      <c r="N174" s="296">
        <f t="shared" si="160"/>
        <v>-0.52103485684298978</v>
      </c>
      <c r="O174" s="296">
        <f t="shared" si="161"/>
        <v>-0.52056216898203989</v>
      </c>
      <c r="P174" s="296">
        <f t="shared" si="162"/>
        <v>-0.51989190447300671</v>
      </c>
      <c r="Q174" s="296">
        <f t="shared" si="163"/>
        <v>-0.51894178244545353</v>
      </c>
      <c r="R174" s="296">
        <f t="shared" si="164"/>
        <v>-0.51759556232627002</v>
      </c>
      <c r="S174" s="296">
        <f t="shared" si="165"/>
        <v>-0.51568933622550861</v>
      </c>
      <c r="T174" s="296">
        <f t="shared" si="166"/>
        <v>-0.51299259885691584</v>
      </c>
      <c r="U174" s="296">
        <f t="shared" si="167"/>
        <v>-0.50918241901160421</v>
      </c>
      <c r="V174" s="296">
        <f t="shared" si="168"/>
        <v>-0.50380882394092197</v>
      </c>
      <c r="W174" s="296">
        <f t="shared" si="169"/>
        <v>-0.49624964935627797</v>
      </c>
      <c r="X174" s="296">
        <f t="shared" si="170"/>
        <v>-0.48565410856679236</v>
      </c>
      <c r="Y174" s="296">
        <f t="shared" si="171"/>
        <v>-0.47087712222220202</v>
      </c>
      <c r="Z174" s="296">
        <f t="shared" si="172"/>
        <v>-0.45041253745540971</v>
      </c>
      <c r="AA174" s="296">
        <f t="shared" si="173"/>
        <v>-0.42234477945377985</v>
      </c>
      <c r="AB174" s="296">
        <f t="shared" si="174"/>
        <v>-0.38435685192036306</v>
      </c>
      <c r="AC174" s="296">
        <f t="shared" si="175"/>
        <v>-0.33385625497729077</v>
      </c>
      <c r="AD174" s="296">
        <f t="shared" si="176"/>
        <v>-0.26829823754626902</v>
      </c>
      <c r="AE174" s="296">
        <f t="shared" si="177"/>
        <v>-0.21347140826399302</v>
      </c>
      <c r="AF174" s="296">
        <f t="shared" si="178"/>
        <v>-0.14791339083297128</v>
      </c>
      <c r="AG174" s="296">
        <f t="shared" si="179"/>
        <v>-8.4338989231816708E-2</v>
      </c>
      <c r="AH174" s="296">
        <f t="shared" si="180"/>
        <v>-1.8780971800794966E-2</v>
      </c>
      <c r="AI174" s="296">
        <f t="shared" si="181"/>
        <v>4.6151504460314907E-2</v>
      </c>
      <c r="AJ174" s="296">
        <f t="shared" si="182"/>
        <v>0.11170952189133665</v>
      </c>
      <c r="AK174" s="296">
        <f t="shared" si="183"/>
        <v>0.87927128701364876</v>
      </c>
      <c r="AL174" s="296">
        <f t="shared" si="184"/>
        <v>1.0059308575627368</v>
      </c>
      <c r="AM174" s="296">
        <f t="shared" si="185"/>
        <v>1.1368386092584868</v>
      </c>
      <c r="AN174" s="296">
        <f t="shared" si="186"/>
        <v>1.2641968509407635</v>
      </c>
      <c r="AO174" s="296">
        <f t="shared" si="187"/>
        <v>1.3810161799517742</v>
      </c>
      <c r="AP174" s="296">
        <f t="shared" si="188"/>
        <v>1.482521394126598</v>
      </c>
      <c r="AQ174" s="296">
        <f t="shared" si="189"/>
        <v>1.5666529546823891</v>
      </c>
      <c r="AR174" s="296">
        <f t="shared" si="190"/>
        <v>1.6482997643242829</v>
      </c>
      <c r="AS174" s="296">
        <f t="shared" si="191"/>
        <v>1.715344987740028</v>
      </c>
      <c r="AT174" s="296">
        <f t="shared" si="192"/>
        <v>1.7671207255860981</v>
      </c>
      <c r="AU174" s="296">
        <f t="shared" si="193"/>
        <v>1.8115153708595955</v>
      </c>
      <c r="AV174" s="296">
        <f t="shared" si="194"/>
        <v>1.8505370243320378</v>
      </c>
      <c r="AW174" s="296">
        <f t="shared" si="195"/>
        <v>1.8794097718477336</v>
      </c>
      <c r="AX174" s="296">
        <f t="shared" si="196"/>
        <v>1.9025115864089086</v>
      </c>
      <c r="AY174" s="296">
        <f t="shared" si="197"/>
        <v>1.923585217712902</v>
      </c>
      <c r="AZ174" s="296">
        <f t="shared" si="198"/>
        <v>1.938813594910199</v>
      </c>
      <c r="BA174" s="296">
        <f t="shared" si="199"/>
        <v>1.9505606910242004</v>
      </c>
      <c r="BB174" s="296">
        <f t="shared" si="200"/>
        <v>1.9614858934785704</v>
      </c>
      <c r="BC174" s="296">
        <f t="shared" si="201"/>
        <v>1.9692833240501684</v>
      </c>
      <c r="BD174" s="296">
        <f t="shared" si="202"/>
        <v>1.9751864938757193</v>
      </c>
      <c r="BE174" s="296">
        <f t="shared" si="203"/>
        <v>1.9807310112979979</v>
      </c>
      <c r="BF174" s="296">
        <f t="shared" si="204"/>
        <v>1.9846631669880737</v>
      </c>
      <c r="BG174" s="296">
        <f t="shared" si="205"/>
        <v>1.9876120306080152</v>
      </c>
      <c r="BH174" s="296">
        <f t="shared" si="206"/>
        <v>1.9903954914401678</v>
      </c>
      <c r="BI174" s="296">
        <f t="shared" si="207"/>
        <v>1.9923632154766673</v>
      </c>
      <c r="BJ174" s="296">
        <f t="shared" si="208"/>
        <v>1.9938319073549597</v>
      </c>
      <c r="BK174" s="296">
        <f t="shared" si="209"/>
        <v>1.9952216566591701</v>
      </c>
      <c r="BL174" s="296">
        <f t="shared" si="210"/>
        <v>1.9962025490994617</v>
      </c>
      <c r="BM174" s="296">
        <f t="shared" si="211"/>
        <v>1.996932951232413</v>
      </c>
      <c r="BN174" s="297">
        <f t="shared" si="212"/>
        <v>1.9976249470587031</v>
      </c>
      <c r="BO174" s="220"/>
    </row>
    <row r="175" spans="2:67" ht="42" customHeight="1">
      <c r="B175" s="421"/>
      <c r="C175" s="420"/>
      <c r="D175" s="440">
        <v>-0.05</v>
      </c>
      <c r="E175" s="439">
        <f t="shared" si="213"/>
        <v>-0.25661644930830452</v>
      </c>
      <c r="F175" s="444">
        <f t="shared" si="151"/>
        <v>-0.62830822465415226</v>
      </c>
      <c r="G175" s="444">
        <f t="shared" si="152"/>
        <v>-0.62821071855497923</v>
      </c>
      <c r="H175" s="296">
        <f t="shared" si="154"/>
        <v>-0.62816986068221192</v>
      </c>
      <c r="I175" s="296">
        <f t="shared" si="155"/>
        <v>-0.62811188442138566</v>
      </c>
      <c r="J175" s="296">
        <f t="shared" si="156"/>
        <v>-0.62802961988371686</v>
      </c>
      <c r="K175" s="296">
        <f t="shared" si="157"/>
        <v>-0.62791289643636872</v>
      </c>
      <c r="L175" s="296">
        <f t="shared" si="158"/>
        <v>-0.62774728916241873</v>
      </c>
      <c r="M175" s="296">
        <f t="shared" si="159"/>
        <v>-0.62751234402601175</v>
      </c>
      <c r="N175" s="296">
        <f t="shared" si="160"/>
        <v>-0.62717906735239548</v>
      </c>
      <c r="O175" s="296">
        <f t="shared" si="161"/>
        <v>-0.62670637949144559</v>
      </c>
      <c r="P175" s="296">
        <f t="shared" si="162"/>
        <v>-0.62603611498241241</v>
      </c>
      <c r="Q175" s="296">
        <f t="shared" si="163"/>
        <v>-0.62508599295485923</v>
      </c>
      <c r="R175" s="296">
        <f t="shared" si="164"/>
        <v>-0.62373977283567572</v>
      </c>
      <c r="S175" s="296">
        <f t="shared" si="165"/>
        <v>-0.62183354673491431</v>
      </c>
      <c r="T175" s="296">
        <f t="shared" si="166"/>
        <v>-0.61913680936632154</v>
      </c>
      <c r="U175" s="296">
        <f t="shared" si="167"/>
        <v>-0.61532662952100992</v>
      </c>
      <c r="V175" s="296">
        <f t="shared" si="168"/>
        <v>-0.60995303445032767</v>
      </c>
      <c r="W175" s="296">
        <f t="shared" si="169"/>
        <v>-0.60239385986568372</v>
      </c>
      <c r="X175" s="296">
        <f t="shared" si="170"/>
        <v>-0.59179831907619806</v>
      </c>
      <c r="Y175" s="296">
        <f t="shared" si="171"/>
        <v>-0.57702133273160772</v>
      </c>
      <c r="Z175" s="296">
        <f t="shared" si="172"/>
        <v>-0.55655674796481547</v>
      </c>
      <c r="AA175" s="296">
        <f t="shared" si="173"/>
        <v>-0.5284889899631855</v>
      </c>
      <c r="AB175" s="296">
        <f t="shared" si="174"/>
        <v>-0.49050106242976876</v>
      </c>
      <c r="AC175" s="296">
        <f t="shared" si="175"/>
        <v>-0.44000046548669647</v>
      </c>
      <c r="AD175" s="296">
        <f t="shared" si="176"/>
        <v>-0.38435685192036306</v>
      </c>
      <c r="AE175" s="296">
        <f t="shared" si="177"/>
        <v>-0.33385625497729077</v>
      </c>
      <c r="AF175" s="296">
        <f t="shared" si="178"/>
        <v>-0.26829823754626902</v>
      </c>
      <c r="AG175" s="296">
        <f t="shared" si="179"/>
        <v>-0.21347140826399302</v>
      </c>
      <c r="AH175" s="296">
        <f t="shared" si="180"/>
        <v>-0.14791339083297128</v>
      </c>
      <c r="AI175" s="296">
        <f t="shared" si="181"/>
        <v>-8.4338989231816708E-2</v>
      </c>
      <c r="AJ175" s="296">
        <f t="shared" si="182"/>
        <v>-1.8780971800794966E-2</v>
      </c>
      <c r="AK175" s="296">
        <f t="shared" si="183"/>
        <v>4.6151504460314907E-2</v>
      </c>
      <c r="AL175" s="296">
        <f t="shared" si="184"/>
        <v>0.94484895229940413</v>
      </c>
      <c r="AM175" s="296">
        <f t="shared" si="185"/>
        <v>1.0757567039951539</v>
      </c>
      <c r="AN175" s="296">
        <f t="shared" si="186"/>
        <v>1.2031149456774308</v>
      </c>
      <c r="AO175" s="296">
        <f t="shared" si="187"/>
        <v>1.3199342746884415</v>
      </c>
      <c r="AP175" s="296">
        <f t="shared" si="188"/>
        <v>1.4277239546971954</v>
      </c>
      <c r="AQ175" s="296">
        <f t="shared" si="189"/>
        <v>1.5292291688720192</v>
      </c>
      <c r="AR175" s="296">
        <f t="shared" si="190"/>
        <v>1.6133607294278103</v>
      </c>
      <c r="AS175" s="296">
        <f t="shared" si="191"/>
        <v>1.6804059528435553</v>
      </c>
      <c r="AT175" s="296">
        <f t="shared" si="192"/>
        <v>1.7410528234609783</v>
      </c>
      <c r="AU175" s="296">
        <f t="shared" si="193"/>
        <v>1.7928285613070485</v>
      </c>
      <c r="AV175" s="296">
        <f t="shared" si="194"/>
        <v>1.8318502147794908</v>
      </c>
      <c r="AW175" s="296">
        <f t="shared" si="195"/>
        <v>1.8640004889141415</v>
      </c>
      <c r="AX175" s="296">
        <f t="shared" si="196"/>
        <v>1.8928732364298373</v>
      </c>
      <c r="AY175" s="296">
        <f t="shared" si="197"/>
        <v>1.9139468677338307</v>
      </c>
      <c r="AZ175" s="296">
        <f t="shared" si="198"/>
        <v>1.9304536808919022</v>
      </c>
      <c r="BA175" s="296">
        <f t="shared" si="199"/>
        <v>1.9456820580891989</v>
      </c>
      <c r="BB175" s="296">
        <f t="shared" si="200"/>
        <v>1.9566072605435691</v>
      </c>
      <c r="BC175" s="296">
        <f t="shared" si="201"/>
        <v>1.9649431277966842</v>
      </c>
      <c r="BD175" s="296">
        <f t="shared" si="202"/>
        <v>1.9727405583682822</v>
      </c>
      <c r="BE175" s="296">
        <f t="shared" si="203"/>
        <v>1.9782850757905608</v>
      </c>
      <c r="BF175" s="296">
        <f t="shared" si="204"/>
        <v>1.9824594563582476</v>
      </c>
      <c r="BG175" s="296">
        <f t="shared" si="205"/>
        <v>1.9863916120483234</v>
      </c>
      <c r="BH175" s="296">
        <f t="shared" si="206"/>
        <v>1.9891750728804762</v>
      </c>
      <c r="BI175" s="296">
        <f t="shared" si="207"/>
        <v>1.991256702655114</v>
      </c>
      <c r="BJ175" s="296">
        <f t="shared" si="208"/>
        <v>1.9932244266916135</v>
      </c>
      <c r="BK175" s="296">
        <f t="shared" si="209"/>
        <v>1.9946141759958236</v>
      </c>
      <c r="BL175" s="296">
        <f t="shared" si="210"/>
        <v>1.9956500370777017</v>
      </c>
      <c r="BM175" s="296">
        <f t="shared" si="211"/>
        <v>1.9966309295179934</v>
      </c>
      <c r="BN175" s="297">
        <f t="shared" si="212"/>
        <v>1.9973229253442835</v>
      </c>
      <c r="BO175" s="220"/>
    </row>
    <row r="176" spans="2:67" ht="42" customHeight="1">
      <c r="B176" s="421"/>
      <c r="C176" s="420"/>
      <c r="D176" s="438">
        <v>-0.1</v>
      </c>
      <c r="E176" s="439">
        <f t="shared" si="213"/>
        <v>-0.43478598507439559</v>
      </c>
      <c r="F176" s="444">
        <f t="shared" si="151"/>
        <v>-0.71739299253719779</v>
      </c>
      <c r="G176" s="444">
        <f t="shared" si="152"/>
        <v>-0.71729548643802477</v>
      </c>
      <c r="H176" s="296">
        <f t="shared" si="154"/>
        <v>-0.71725462856525746</v>
      </c>
      <c r="I176" s="296">
        <f t="shared" si="155"/>
        <v>-0.71719665230443119</v>
      </c>
      <c r="J176" s="296">
        <f t="shared" si="156"/>
        <v>-0.7171143877667624</v>
      </c>
      <c r="K176" s="296">
        <f t="shared" si="157"/>
        <v>-0.71699766431941425</v>
      </c>
      <c r="L176" s="296">
        <f t="shared" si="158"/>
        <v>-0.71683205704546427</v>
      </c>
      <c r="M176" s="296">
        <f t="shared" si="159"/>
        <v>-0.71659711190905728</v>
      </c>
      <c r="N176" s="296">
        <f t="shared" si="160"/>
        <v>-0.71626383523544102</v>
      </c>
      <c r="O176" s="296">
        <f t="shared" si="161"/>
        <v>-0.71579114737449112</v>
      </c>
      <c r="P176" s="296">
        <f t="shared" si="162"/>
        <v>-0.71512088286545794</v>
      </c>
      <c r="Q176" s="296">
        <f t="shared" si="163"/>
        <v>-0.71417076083790476</v>
      </c>
      <c r="R176" s="296">
        <f t="shared" si="164"/>
        <v>-0.71282454071872126</v>
      </c>
      <c r="S176" s="296">
        <f t="shared" si="165"/>
        <v>-0.71091831461795985</v>
      </c>
      <c r="T176" s="296">
        <f t="shared" si="166"/>
        <v>-0.70822157724936707</v>
      </c>
      <c r="U176" s="296">
        <f t="shared" si="167"/>
        <v>-0.70441139740405545</v>
      </c>
      <c r="V176" s="296">
        <f t="shared" si="168"/>
        <v>-0.6990378023333732</v>
      </c>
      <c r="W176" s="296">
        <f t="shared" si="169"/>
        <v>-0.69147862774872926</v>
      </c>
      <c r="X176" s="296">
        <f t="shared" si="170"/>
        <v>-0.6808830869592436</v>
      </c>
      <c r="Y176" s="296">
        <f t="shared" si="171"/>
        <v>-0.66610610061465325</v>
      </c>
      <c r="Z176" s="296">
        <f t="shared" si="172"/>
        <v>-0.645641515847861</v>
      </c>
      <c r="AA176" s="296">
        <f t="shared" si="173"/>
        <v>-0.61757375784623103</v>
      </c>
      <c r="AB176" s="296">
        <f t="shared" si="174"/>
        <v>-0.5795858303128143</v>
      </c>
      <c r="AC176" s="296">
        <f t="shared" si="175"/>
        <v>-0.529085233369742</v>
      </c>
      <c r="AD176" s="296">
        <f t="shared" si="176"/>
        <v>-0.49050106242976876</v>
      </c>
      <c r="AE176" s="296">
        <f t="shared" si="177"/>
        <v>-0.44000046548669647</v>
      </c>
      <c r="AF176" s="296">
        <f t="shared" si="178"/>
        <v>-0.38435685192036306</v>
      </c>
      <c r="AG176" s="296">
        <f t="shared" si="179"/>
        <v>-0.33385625497729077</v>
      </c>
      <c r="AH176" s="296">
        <f t="shared" si="180"/>
        <v>-0.26829823754626902</v>
      </c>
      <c r="AI176" s="296">
        <f t="shared" si="181"/>
        <v>-0.21347140826399302</v>
      </c>
      <c r="AJ176" s="296">
        <f t="shared" si="182"/>
        <v>-0.14791339083297128</v>
      </c>
      <c r="AK176" s="296">
        <f t="shared" si="183"/>
        <v>-8.4338989231816708E-2</v>
      </c>
      <c r="AL176" s="296">
        <f t="shared" si="184"/>
        <v>-1.8780971800794966E-2</v>
      </c>
      <c r="AM176" s="296">
        <f t="shared" si="185"/>
        <v>1.0059308575627368</v>
      </c>
      <c r="AN176" s="296">
        <f t="shared" si="186"/>
        <v>1.1368386092584868</v>
      </c>
      <c r="AO176" s="296">
        <f t="shared" si="187"/>
        <v>1.2641968509407635</v>
      </c>
      <c r="AP176" s="296">
        <f t="shared" si="188"/>
        <v>1.3810161799517742</v>
      </c>
      <c r="AQ176" s="296">
        <f t="shared" si="189"/>
        <v>1.482521394126598</v>
      </c>
      <c r="AR176" s="296">
        <f t="shared" si="190"/>
        <v>1.5666529546823891</v>
      </c>
      <c r="AS176" s="296">
        <f t="shared" si="191"/>
        <v>1.6482997643242829</v>
      </c>
      <c r="AT176" s="296">
        <f t="shared" si="192"/>
        <v>1.715344987740028</v>
      </c>
      <c r="AU176" s="296">
        <f t="shared" si="193"/>
        <v>1.7671207255860981</v>
      </c>
      <c r="AV176" s="296">
        <f t="shared" si="194"/>
        <v>1.8115153708595955</v>
      </c>
      <c r="AW176" s="296">
        <f t="shared" si="195"/>
        <v>1.8505370243320378</v>
      </c>
      <c r="AX176" s="296">
        <f t="shared" si="196"/>
        <v>1.8794097718477336</v>
      </c>
      <c r="AY176" s="296">
        <f t="shared" si="197"/>
        <v>1.9025115864089086</v>
      </c>
      <c r="AZ176" s="296">
        <f t="shared" si="198"/>
        <v>1.923585217712902</v>
      </c>
      <c r="BA176" s="296">
        <f t="shared" si="199"/>
        <v>1.938813594910199</v>
      </c>
      <c r="BB176" s="296">
        <f t="shared" si="200"/>
        <v>1.9505606910242004</v>
      </c>
      <c r="BC176" s="296">
        <f t="shared" si="201"/>
        <v>1.9614858934785704</v>
      </c>
      <c r="BD176" s="296">
        <f t="shared" si="202"/>
        <v>1.9692833240501684</v>
      </c>
      <c r="BE176" s="296">
        <f t="shared" si="203"/>
        <v>1.9751864938757193</v>
      </c>
      <c r="BF176" s="296">
        <f t="shared" si="204"/>
        <v>1.9807310112979979</v>
      </c>
      <c r="BG176" s="296">
        <f t="shared" si="205"/>
        <v>1.9846631669880737</v>
      </c>
      <c r="BH176" s="296">
        <f t="shared" si="206"/>
        <v>1.9876120306080152</v>
      </c>
      <c r="BI176" s="296">
        <f t="shared" si="207"/>
        <v>1.9903954914401678</v>
      </c>
      <c r="BJ176" s="296">
        <f t="shared" si="208"/>
        <v>1.9923632154766673</v>
      </c>
      <c r="BK176" s="296">
        <f t="shared" si="209"/>
        <v>1.9938319073549597</v>
      </c>
      <c r="BL176" s="296">
        <f t="shared" si="210"/>
        <v>1.9952216566591701</v>
      </c>
      <c r="BM176" s="296">
        <f t="shared" si="211"/>
        <v>1.9962025490994617</v>
      </c>
      <c r="BN176" s="297">
        <f t="shared" si="212"/>
        <v>1.996932951232413</v>
      </c>
      <c r="BO176" s="220"/>
    </row>
    <row r="177" spans="2:67" ht="42" customHeight="1">
      <c r="B177" s="421"/>
      <c r="C177" s="420"/>
      <c r="D177" s="440">
        <v>-0.15</v>
      </c>
      <c r="E177" s="439">
        <f t="shared" si="213"/>
        <v>-0.57823414646215143</v>
      </c>
      <c r="F177" s="444">
        <f t="shared" si="151"/>
        <v>-0.78911707323107572</v>
      </c>
      <c r="G177" s="444">
        <f t="shared" si="152"/>
        <v>-0.78901956713190269</v>
      </c>
      <c r="H177" s="296">
        <f t="shared" si="154"/>
        <v>-0.78897870925913538</v>
      </c>
      <c r="I177" s="296">
        <f t="shared" si="155"/>
        <v>-0.78892073299830912</v>
      </c>
      <c r="J177" s="296">
        <f t="shared" si="156"/>
        <v>-0.78883846846064032</v>
      </c>
      <c r="K177" s="296">
        <f t="shared" si="157"/>
        <v>-0.78872174501329217</v>
      </c>
      <c r="L177" s="296">
        <f t="shared" si="158"/>
        <v>-0.78855613773934219</v>
      </c>
      <c r="M177" s="296">
        <f t="shared" si="159"/>
        <v>-0.78832119260293521</v>
      </c>
      <c r="N177" s="296">
        <f t="shared" si="160"/>
        <v>-0.78798791592931894</v>
      </c>
      <c r="O177" s="296">
        <f t="shared" si="161"/>
        <v>-0.78751522806836904</v>
      </c>
      <c r="P177" s="296">
        <f t="shared" si="162"/>
        <v>-0.78684496355933586</v>
      </c>
      <c r="Q177" s="296">
        <f t="shared" si="163"/>
        <v>-0.78589484153178268</v>
      </c>
      <c r="R177" s="296">
        <f t="shared" si="164"/>
        <v>-0.78454862141259918</v>
      </c>
      <c r="S177" s="296">
        <f t="shared" si="165"/>
        <v>-0.78264239531183777</v>
      </c>
      <c r="T177" s="296">
        <f t="shared" si="166"/>
        <v>-0.779945657943245</v>
      </c>
      <c r="U177" s="296">
        <f t="shared" si="167"/>
        <v>-0.77613547809793337</v>
      </c>
      <c r="V177" s="296">
        <f t="shared" si="168"/>
        <v>-0.77076188302725113</v>
      </c>
      <c r="W177" s="296">
        <f t="shared" si="169"/>
        <v>-0.76320270844260718</v>
      </c>
      <c r="X177" s="296">
        <f t="shared" si="170"/>
        <v>-0.75260716765312152</v>
      </c>
      <c r="Y177" s="296">
        <f t="shared" si="171"/>
        <v>-0.73783018130853117</v>
      </c>
      <c r="Z177" s="296">
        <f t="shared" si="172"/>
        <v>-0.71736559654173893</v>
      </c>
      <c r="AA177" s="296">
        <f t="shared" si="173"/>
        <v>-0.68929783854010895</v>
      </c>
      <c r="AB177" s="296">
        <f t="shared" si="174"/>
        <v>-0.65130991100669222</v>
      </c>
      <c r="AC177" s="296">
        <f t="shared" si="175"/>
        <v>-0.61757375784623103</v>
      </c>
      <c r="AD177" s="296">
        <f t="shared" si="176"/>
        <v>-0.5795858303128143</v>
      </c>
      <c r="AE177" s="296">
        <f t="shared" si="177"/>
        <v>-0.529085233369742</v>
      </c>
      <c r="AF177" s="296">
        <f t="shared" si="178"/>
        <v>-0.49050106242976876</v>
      </c>
      <c r="AG177" s="296">
        <f t="shared" si="179"/>
        <v>-0.44000046548669647</v>
      </c>
      <c r="AH177" s="296">
        <f t="shared" si="180"/>
        <v>-0.38435685192036306</v>
      </c>
      <c r="AI177" s="296">
        <f t="shared" si="181"/>
        <v>-0.33385625497729077</v>
      </c>
      <c r="AJ177" s="296">
        <f t="shared" si="182"/>
        <v>-0.26829823754626902</v>
      </c>
      <c r="AK177" s="296">
        <f t="shared" si="183"/>
        <v>-0.21347140826399302</v>
      </c>
      <c r="AL177" s="296">
        <f t="shared" si="184"/>
        <v>-0.14791339083297128</v>
      </c>
      <c r="AM177" s="296">
        <f t="shared" si="185"/>
        <v>-8.4338989231816708E-2</v>
      </c>
      <c r="AN177" s="296">
        <f t="shared" si="186"/>
        <v>1.0757567039951539</v>
      </c>
      <c r="AO177" s="296">
        <f t="shared" si="187"/>
        <v>1.2031149456774308</v>
      </c>
      <c r="AP177" s="296">
        <f t="shared" si="188"/>
        <v>1.3199342746884415</v>
      </c>
      <c r="AQ177" s="296">
        <f t="shared" si="189"/>
        <v>1.4277239546971954</v>
      </c>
      <c r="AR177" s="296">
        <f t="shared" si="190"/>
        <v>1.5292291688720192</v>
      </c>
      <c r="AS177" s="296">
        <f t="shared" si="191"/>
        <v>1.6133607294278103</v>
      </c>
      <c r="AT177" s="296">
        <f t="shared" si="192"/>
        <v>1.6804059528435553</v>
      </c>
      <c r="AU177" s="296">
        <f t="shared" si="193"/>
        <v>1.7410528234609783</v>
      </c>
      <c r="AV177" s="296">
        <f t="shared" si="194"/>
        <v>1.7928285613070485</v>
      </c>
      <c r="AW177" s="296">
        <f t="shared" si="195"/>
        <v>1.8318502147794908</v>
      </c>
      <c r="AX177" s="296">
        <f t="shared" si="196"/>
        <v>1.8640004889141415</v>
      </c>
      <c r="AY177" s="296">
        <f t="shared" si="197"/>
        <v>1.8928732364298373</v>
      </c>
      <c r="AZ177" s="296">
        <f t="shared" si="198"/>
        <v>1.9139468677338307</v>
      </c>
      <c r="BA177" s="296">
        <f t="shared" si="199"/>
        <v>1.9304536808919022</v>
      </c>
      <c r="BB177" s="296">
        <f t="shared" si="200"/>
        <v>1.9456820580891989</v>
      </c>
      <c r="BC177" s="296">
        <f t="shared" si="201"/>
        <v>1.9566072605435691</v>
      </c>
      <c r="BD177" s="296">
        <f t="shared" si="202"/>
        <v>1.9649431277966842</v>
      </c>
      <c r="BE177" s="296">
        <f t="shared" si="203"/>
        <v>1.9727405583682822</v>
      </c>
      <c r="BF177" s="296">
        <f t="shared" si="204"/>
        <v>1.9782850757905608</v>
      </c>
      <c r="BG177" s="296">
        <f t="shared" si="205"/>
        <v>1.9824594563582476</v>
      </c>
      <c r="BH177" s="296">
        <f t="shared" si="206"/>
        <v>1.9863916120483234</v>
      </c>
      <c r="BI177" s="296">
        <f t="shared" si="207"/>
        <v>1.9891750728804762</v>
      </c>
      <c r="BJ177" s="296">
        <f t="shared" si="208"/>
        <v>1.991256702655114</v>
      </c>
      <c r="BK177" s="296">
        <f t="shared" si="209"/>
        <v>1.9932244266916135</v>
      </c>
      <c r="BL177" s="296">
        <f t="shared" si="210"/>
        <v>1.9946141759958236</v>
      </c>
      <c r="BM177" s="296">
        <f t="shared" si="211"/>
        <v>1.9956500370777017</v>
      </c>
      <c r="BN177" s="297">
        <f t="shared" si="212"/>
        <v>1.9966309295179934</v>
      </c>
      <c r="BO177" s="220"/>
    </row>
    <row r="178" spans="2:67" ht="42" customHeight="1">
      <c r="B178" s="421"/>
      <c r="C178" s="420"/>
      <c r="D178" s="438">
        <v>-0.2</v>
      </c>
      <c r="E178" s="439">
        <f t="shared" si="213"/>
        <v>-0.68991257371882098</v>
      </c>
      <c r="F178" s="444">
        <f t="shared" si="151"/>
        <v>-0.84495628685941049</v>
      </c>
      <c r="G178" s="444">
        <f t="shared" ref="G178:G204" si="214">_xlfn.IFS(($D1178-$C$142)&lt;-(G$142-$D$141),MIN((G$143+$E178)/2,F177),($D178-$C$8)&gt;-(G$142-$D$141),MAX((G$143+$E178)/2,F177),TRUE,(G$143+$E178)/2)</f>
        <v>-0.84485878076023746</v>
      </c>
      <c r="H178" s="296">
        <f t="shared" si="154"/>
        <v>-0.84481792288747015</v>
      </c>
      <c r="I178" s="296">
        <f t="shared" si="155"/>
        <v>-0.84475994662664389</v>
      </c>
      <c r="J178" s="296">
        <f t="shared" si="156"/>
        <v>-0.84467768208897509</v>
      </c>
      <c r="K178" s="296">
        <f t="shared" si="157"/>
        <v>-0.84456095864162695</v>
      </c>
      <c r="L178" s="296">
        <f t="shared" si="158"/>
        <v>-0.84439535136767696</v>
      </c>
      <c r="M178" s="296">
        <f t="shared" si="159"/>
        <v>-0.84416040623126998</v>
      </c>
      <c r="N178" s="296">
        <f t="shared" si="160"/>
        <v>-0.84382712955765371</v>
      </c>
      <c r="O178" s="296">
        <f t="shared" si="161"/>
        <v>-0.84335444169670382</v>
      </c>
      <c r="P178" s="296">
        <f t="shared" si="162"/>
        <v>-0.84268417718767064</v>
      </c>
      <c r="Q178" s="296">
        <f t="shared" si="163"/>
        <v>-0.84173405516011746</v>
      </c>
      <c r="R178" s="296">
        <f t="shared" si="164"/>
        <v>-0.84038783504093395</v>
      </c>
      <c r="S178" s="296">
        <f t="shared" si="165"/>
        <v>-0.83848160894017254</v>
      </c>
      <c r="T178" s="296">
        <f t="shared" si="166"/>
        <v>-0.83578487157157977</v>
      </c>
      <c r="U178" s="296">
        <f t="shared" si="167"/>
        <v>-0.83197469172626815</v>
      </c>
      <c r="V178" s="296">
        <f t="shared" si="168"/>
        <v>-0.8266010966555859</v>
      </c>
      <c r="W178" s="296">
        <f t="shared" si="169"/>
        <v>-0.81904192207094195</v>
      </c>
      <c r="X178" s="296">
        <f t="shared" si="170"/>
        <v>-0.80844638128145629</v>
      </c>
      <c r="Y178" s="296">
        <f t="shared" si="171"/>
        <v>-0.79366939493686595</v>
      </c>
      <c r="Z178" s="296">
        <f t="shared" si="172"/>
        <v>-0.7732048101700737</v>
      </c>
      <c r="AA178" s="296">
        <f t="shared" si="173"/>
        <v>-0.74513705216844373</v>
      </c>
      <c r="AB178" s="296">
        <f t="shared" si="174"/>
        <v>-0.71736559654173893</v>
      </c>
      <c r="AC178" s="296">
        <f t="shared" si="175"/>
        <v>-0.68929783854010895</v>
      </c>
      <c r="AD178" s="296">
        <f t="shared" si="176"/>
        <v>-0.65130991100669222</v>
      </c>
      <c r="AE178" s="296">
        <f t="shared" si="177"/>
        <v>-0.61757375784623103</v>
      </c>
      <c r="AF178" s="296">
        <f t="shared" si="178"/>
        <v>-0.5795858303128143</v>
      </c>
      <c r="AG178" s="296">
        <f t="shared" si="179"/>
        <v>-0.529085233369742</v>
      </c>
      <c r="AH178" s="296">
        <f t="shared" si="180"/>
        <v>-0.49050106242976876</v>
      </c>
      <c r="AI178" s="296">
        <f t="shared" si="181"/>
        <v>-0.44000046548669647</v>
      </c>
      <c r="AJ178" s="296">
        <f t="shared" si="182"/>
        <v>-0.38435685192036306</v>
      </c>
      <c r="AK178" s="296">
        <f t="shared" si="183"/>
        <v>-0.33385625497729077</v>
      </c>
      <c r="AL178" s="296">
        <f t="shared" si="184"/>
        <v>-0.26829823754626902</v>
      </c>
      <c r="AM178" s="296">
        <f t="shared" si="185"/>
        <v>-0.21347140826399302</v>
      </c>
      <c r="AN178" s="296">
        <f t="shared" si="186"/>
        <v>-0.14791339083297128</v>
      </c>
      <c r="AO178" s="296">
        <f t="shared" si="187"/>
        <v>1.1368386092584868</v>
      </c>
      <c r="AP178" s="296">
        <f t="shared" si="188"/>
        <v>1.2641968509407635</v>
      </c>
      <c r="AQ178" s="296">
        <f t="shared" si="189"/>
        <v>1.3810161799517742</v>
      </c>
      <c r="AR178" s="296">
        <f t="shared" si="190"/>
        <v>1.482521394126598</v>
      </c>
      <c r="AS178" s="296">
        <f t="shared" si="191"/>
        <v>1.5666529546823891</v>
      </c>
      <c r="AT178" s="296">
        <f t="shared" si="192"/>
        <v>1.6482997643242829</v>
      </c>
      <c r="AU178" s="296">
        <f t="shared" si="193"/>
        <v>1.715344987740028</v>
      </c>
      <c r="AV178" s="296">
        <f t="shared" si="194"/>
        <v>1.7671207255860981</v>
      </c>
      <c r="AW178" s="296">
        <f t="shared" si="195"/>
        <v>1.8115153708595955</v>
      </c>
      <c r="AX178" s="296">
        <f t="shared" si="196"/>
        <v>1.8505370243320378</v>
      </c>
      <c r="AY178" s="296">
        <f t="shared" si="197"/>
        <v>1.8794097718477336</v>
      </c>
      <c r="AZ178" s="296">
        <f t="shared" si="198"/>
        <v>1.9025115864089086</v>
      </c>
      <c r="BA178" s="296">
        <f t="shared" si="199"/>
        <v>1.923585217712902</v>
      </c>
      <c r="BB178" s="296">
        <f t="shared" si="200"/>
        <v>1.938813594910199</v>
      </c>
      <c r="BC178" s="296">
        <f t="shared" si="201"/>
        <v>1.9505606910242004</v>
      </c>
      <c r="BD178" s="296">
        <f t="shared" si="202"/>
        <v>1.9614858934785704</v>
      </c>
      <c r="BE178" s="296">
        <f t="shared" si="203"/>
        <v>1.9692833240501684</v>
      </c>
      <c r="BF178" s="296">
        <f t="shared" si="204"/>
        <v>1.9751864938757193</v>
      </c>
      <c r="BG178" s="296">
        <f t="shared" si="205"/>
        <v>1.9807310112979979</v>
      </c>
      <c r="BH178" s="296">
        <f t="shared" si="206"/>
        <v>1.9846631669880737</v>
      </c>
      <c r="BI178" s="296">
        <f t="shared" si="207"/>
        <v>1.9876120306080152</v>
      </c>
      <c r="BJ178" s="296">
        <f t="shared" si="208"/>
        <v>1.9903954914401678</v>
      </c>
      <c r="BK178" s="296">
        <f t="shared" si="209"/>
        <v>1.9923632154766673</v>
      </c>
      <c r="BL178" s="296">
        <f t="shared" si="210"/>
        <v>1.9938319073549597</v>
      </c>
      <c r="BM178" s="296">
        <f t="shared" si="211"/>
        <v>1.9952216566591701</v>
      </c>
      <c r="BN178" s="297">
        <f t="shared" si="212"/>
        <v>1.9962025490994617</v>
      </c>
      <c r="BO178" s="220"/>
    </row>
    <row r="179" spans="2:67" ht="42" customHeight="1">
      <c r="B179" s="421"/>
      <c r="C179" s="420"/>
      <c r="D179" s="440">
        <v>-0.25</v>
      </c>
      <c r="E179" s="439">
        <f t="shared" si="213"/>
        <v>-0.77460509140531997</v>
      </c>
      <c r="F179" s="444">
        <f t="shared" si="151"/>
        <v>-0.88730254570265998</v>
      </c>
      <c r="G179" s="444">
        <f t="shared" si="214"/>
        <v>-0.88720503960348696</v>
      </c>
      <c r="H179" s="296">
        <f t="shared" si="154"/>
        <v>-0.88716418173071965</v>
      </c>
      <c r="I179" s="296">
        <f t="shared" si="155"/>
        <v>-0.88710620546989338</v>
      </c>
      <c r="J179" s="296">
        <f t="shared" si="156"/>
        <v>-0.88702394093222459</v>
      </c>
      <c r="K179" s="296">
        <f t="shared" si="157"/>
        <v>-0.88690721748487644</v>
      </c>
      <c r="L179" s="296">
        <f t="shared" si="158"/>
        <v>-0.88674161021092646</v>
      </c>
      <c r="M179" s="296">
        <f t="shared" si="159"/>
        <v>-0.88650666507451947</v>
      </c>
      <c r="N179" s="296">
        <f t="shared" si="160"/>
        <v>-0.88617338840090321</v>
      </c>
      <c r="O179" s="296">
        <f t="shared" si="161"/>
        <v>-0.88570070053995331</v>
      </c>
      <c r="P179" s="296">
        <f t="shared" si="162"/>
        <v>-0.88503043603092013</v>
      </c>
      <c r="Q179" s="296">
        <f t="shared" si="163"/>
        <v>-0.88408031400336695</v>
      </c>
      <c r="R179" s="296">
        <f t="shared" si="164"/>
        <v>-0.88273409388418345</v>
      </c>
      <c r="S179" s="296">
        <f t="shared" si="165"/>
        <v>-0.88082786778342204</v>
      </c>
      <c r="T179" s="296">
        <f t="shared" si="166"/>
        <v>-0.87813113041482926</v>
      </c>
      <c r="U179" s="296">
        <f t="shared" si="167"/>
        <v>-0.87432095056951764</v>
      </c>
      <c r="V179" s="296">
        <f t="shared" si="168"/>
        <v>-0.86894735549883539</v>
      </c>
      <c r="W179" s="296">
        <f t="shared" si="169"/>
        <v>-0.86138818091419145</v>
      </c>
      <c r="X179" s="296">
        <f t="shared" si="170"/>
        <v>-0.85079264012470579</v>
      </c>
      <c r="Y179" s="296">
        <f t="shared" si="171"/>
        <v>-0.83601565378011544</v>
      </c>
      <c r="Z179" s="296">
        <f t="shared" si="172"/>
        <v>-0.81555106901332319</v>
      </c>
      <c r="AA179" s="296">
        <f t="shared" si="173"/>
        <v>-0.79366939493686595</v>
      </c>
      <c r="AB179" s="296">
        <f t="shared" si="174"/>
        <v>-0.7732048101700737</v>
      </c>
      <c r="AC179" s="296">
        <f t="shared" si="175"/>
        <v>-0.74513705216844373</v>
      </c>
      <c r="AD179" s="296">
        <f t="shared" si="176"/>
        <v>-0.71736559654173893</v>
      </c>
      <c r="AE179" s="296">
        <f t="shared" si="177"/>
        <v>-0.68929783854010895</v>
      </c>
      <c r="AF179" s="296">
        <f t="shared" si="178"/>
        <v>-0.65130991100669222</v>
      </c>
      <c r="AG179" s="296">
        <f t="shared" si="179"/>
        <v>-0.61757375784623103</v>
      </c>
      <c r="AH179" s="296">
        <f t="shared" si="180"/>
        <v>-0.5795858303128143</v>
      </c>
      <c r="AI179" s="296">
        <f t="shared" si="181"/>
        <v>-0.529085233369742</v>
      </c>
      <c r="AJ179" s="296">
        <f t="shared" si="182"/>
        <v>-0.49050106242976876</v>
      </c>
      <c r="AK179" s="296">
        <f t="shared" si="183"/>
        <v>-0.44000046548669647</v>
      </c>
      <c r="AL179" s="296">
        <f t="shared" si="184"/>
        <v>-0.38435685192036306</v>
      </c>
      <c r="AM179" s="296">
        <f t="shared" si="185"/>
        <v>-0.33385625497729077</v>
      </c>
      <c r="AN179" s="296">
        <f t="shared" si="186"/>
        <v>-0.26829823754626902</v>
      </c>
      <c r="AO179" s="296">
        <f t="shared" si="187"/>
        <v>-0.21347140826399302</v>
      </c>
      <c r="AP179" s="296">
        <f t="shared" si="188"/>
        <v>1.2031149456774308</v>
      </c>
      <c r="AQ179" s="296">
        <f t="shared" si="189"/>
        <v>1.3199342746884415</v>
      </c>
      <c r="AR179" s="296">
        <f t="shared" si="190"/>
        <v>1.4277239546971954</v>
      </c>
      <c r="AS179" s="296">
        <f t="shared" si="191"/>
        <v>1.5292291688720192</v>
      </c>
      <c r="AT179" s="296">
        <f t="shared" si="192"/>
        <v>1.6133607294278103</v>
      </c>
      <c r="AU179" s="296">
        <f t="shared" si="193"/>
        <v>1.6804059528435553</v>
      </c>
      <c r="AV179" s="296">
        <f t="shared" si="194"/>
        <v>1.7410528234609783</v>
      </c>
      <c r="AW179" s="296">
        <f t="shared" si="195"/>
        <v>1.7928285613070485</v>
      </c>
      <c r="AX179" s="296">
        <f t="shared" si="196"/>
        <v>1.8318502147794908</v>
      </c>
      <c r="AY179" s="296">
        <f t="shared" si="197"/>
        <v>1.8640004889141415</v>
      </c>
      <c r="AZ179" s="296">
        <f t="shared" si="198"/>
        <v>1.8928732364298373</v>
      </c>
      <c r="BA179" s="296">
        <f t="shared" si="199"/>
        <v>1.9139468677338307</v>
      </c>
      <c r="BB179" s="296">
        <f t="shared" si="200"/>
        <v>1.9304536808919022</v>
      </c>
      <c r="BC179" s="296">
        <f t="shared" si="201"/>
        <v>1.9456820580891989</v>
      </c>
      <c r="BD179" s="296">
        <f t="shared" si="202"/>
        <v>1.9566072605435691</v>
      </c>
      <c r="BE179" s="296">
        <f t="shared" si="203"/>
        <v>1.9649431277966842</v>
      </c>
      <c r="BF179" s="296">
        <f t="shared" si="204"/>
        <v>1.9727405583682822</v>
      </c>
      <c r="BG179" s="296">
        <f t="shared" si="205"/>
        <v>1.9782850757905608</v>
      </c>
      <c r="BH179" s="296">
        <f t="shared" si="206"/>
        <v>1.9824594563582476</v>
      </c>
      <c r="BI179" s="296">
        <f t="shared" si="207"/>
        <v>1.9863916120483234</v>
      </c>
      <c r="BJ179" s="296">
        <f t="shared" si="208"/>
        <v>1.9891750728804762</v>
      </c>
      <c r="BK179" s="296">
        <f t="shared" si="209"/>
        <v>1.991256702655114</v>
      </c>
      <c r="BL179" s="296">
        <f t="shared" si="210"/>
        <v>1.9932244266916135</v>
      </c>
      <c r="BM179" s="296">
        <f t="shared" si="211"/>
        <v>1.9946141759958236</v>
      </c>
      <c r="BN179" s="297">
        <f t="shared" si="212"/>
        <v>1.9956500370777017</v>
      </c>
      <c r="BO179" s="220"/>
    </row>
    <row r="180" spans="2:67" ht="42" customHeight="1">
      <c r="B180" s="421"/>
      <c r="C180" s="420"/>
      <c r="D180" s="438">
        <v>-0.3</v>
      </c>
      <c r="E180" s="439">
        <f t="shared" si="213"/>
        <v>-0.83756285614737402</v>
      </c>
      <c r="F180" s="444">
        <f t="shared" si="151"/>
        <v>-0.91878142807368701</v>
      </c>
      <c r="G180" s="444">
        <f t="shared" si="214"/>
        <v>-0.91868392197451398</v>
      </c>
      <c r="H180" s="296">
        <f t="shared" si="154"/>
        <v>-0.91864306410174668</v>
      </c>
      <c r="I180" s="296">
        <f t="shared" si="155"/>
        <v>-0.91858508784092041</v>
      </c>
      <c r="J180" s="296">
        <f t="shared" si="156"/>
        <v>-0.91850282330325161</v>
      </c>
      <c r="K180" s="296">
        <f t="shared" si="157"/>
        <v>-0.91838609985590347</v>
      </c>
      <c r="L180" s="296">
        <f t="shared" si="158"/>
        <v>-0.91822049258195348</v>
      </c>
      <c r="M180" s="296">
        <f t="shared" si="159"/>
        <v>-0.9179855474455465</v>
      </c>
      <c r="N180" s="296">
        <f t="shared" si="160"/>
        <v>-0.91765227077193023</v>
      </c>
      <c r="O180" s="296">
        <f t="shared" si="161"/>
        <v>-0.91717958291098034</v>
      </c>
      <c r="P180" s="296">
        <f t="shared" si="162"/>
        <v>-0.91650931840194716</v>
      </c>
      <c r="Q180" s="296">
        <f t="shared" si="163"/>
        <v>-0.91555919637439398</v>
      </c>
      <c r="R180" s="296">
        <f t="shared" si="164"/>
        <v>-0.91421297625521047</v>
      </c>
      <c r="S180" s="296">
        <f t="shared" si="165"/>
        <v>-0.91230675015444906</v>
      </c>
      <c r="T180" s="296">
        <f t="shared" si="166"/>
        <v>-0.90961001278585629</v>
      </c>
      <c r="U180" s="296">
        <f t="shared" si="167"/>
        <v>-0.90579983294054467</v>
      </c>
      <c r="V180" s="296">
        <f t="shared" si="168"/>
        <v>-0.90042623786986242</v>
      </c>
      <c r="W180" s="296">
        <f t="shared" si="169"/>
        <v>-0.89286706328521848</v>
      </c>
      <c r="X180" s="296">
        <f t="shared" si="170"/>
        <v>-0.88227152249573282</v>
      </c>
      <c r="Y180" s="296">
        <f t="shared" si="171"/>
        <v>-0.86749453615114247</v>
      </c>
      <c r="Z180" s="296">
        <f t="shared" si="172"/>
        <v>-0.85079264012470579</v>
      </c>
      <c r="AA180" s="296">
        <f t="shared" si="173"/>
        <v>-0.83601565378011544</v>
      </c>
      <c r="AB180" s="296">
        <f t="shared" si="174"/>
        <v>-0.81555106901332319</v>
      </c>
      <c r="AC180" s="296">
        <f t="shared" si="175"/>
        <v>-0.79366939493686595</v>
      </c>
      <c r="AD180" s="296">
        <f t="shared" si="176"/>
        <v>-0.7732048101700737</v>
      </c>
      <c r="AE180" s="296">
        <f t="shared" si="177"/>
        <v>-0.74513705216844373</v>
      </c>
      <c r="AF180" s="296">
        <f t="shared" si="178"/>
        <v>-0.71736559654173893</v>
      </c>
      <c r="AG180" s="296">
        <f t="shared" si="179"/>
        <v>-0.68929783854010895</v>
      </c>
      <c r="AH180" s="296">
        <f t="shared" si="180"/>
        <v>-0.65130991100669222</v>
      </c>
      <c r="AI180" s="296">
        <f t="shared" si="181"/>
        <v>-0.61757375784623103</v>
      </c>
      <c r="AJ180" s="296">
        <f t="shared" si="182"/>
        <v>-0.5795858303128143</v>
      </c>
      <c r="AK180" s="296">
        <f t="shared" si="183"/>
        <v>-0.529085233369742</v>
      </c>
      <c r="AL180" s="296">
        <f t="shared" si="184"/>
        <v>-0.49050106242976876</v>
      </c>
      <c r="AM180" s="296">
        <f t="shared" si="185"/>
        <v>-0.44000046548669647</v>
      </c>
      <c r="AN180" s="296">
        <f t="shared" si="186"/>
        <v>-0.38435685192036306</v>
      </c>
      <c r="AO180" s="296">
        <f t="shared" si="187"/>
        <v>-0.33385625497729077</v>
      </c>
      <c r="AP180" s="296">
        <f t="shared" si="188"/>
        <v>-0.26829823754626902</v>
      </c>
      <c r="AQ180" s="296">
        <f t="shared" si="189"/>
        <v>1.2641968509407635</v>
      </c>
      <c r="AR180" s="296">
        <f t="shared" si="190"/>
        <v>1.3810161799517742</v>
      </c>
      <c r="AS180" s="296">
        <f t="shared" si="191"/>
        <v>1.482521394126598</v>
      </c>
      <c r="AT180" s="296">
        <f t="shared" si="192"/>
        <v>1.5666529546823891</v>
      </c>
      <c r="AU180" s="296">
        <f t="shared" si="193"/>
        <v>1.6482997643242829</v>
      </c>
      <c r="AV180" s="296">
        <f t="shared" si="194"/>
        <v>1.715344987740028</v>
      </c>
      <c r="AW180" s="296">
        <f t="shared" si="195"/>
        <v>1.7671207255860981</v>
      </c>
      <c r="AX180" s="296">
        <f t="shared" si="196"/>
        <v>1.8115153708595955</v>
      </c>
      <c r="AY180" s="296">
        <f t="shared" si="197"/>
        <v>1.8505370243320378</v>
      </c>
      <c r="AZ180" s="296">
        <f t="shared" si="198"/>
        <v>1.8794097718477336</v>
      </c>
      <c r="BA180" s="296">
        <f t="shared" si="199"/>
        <v>1.9025115864089086</v>
      </c>
      <c r="BB180" s="296">
        <f t="shared" si="200"/>
        <v>1.923585217712902</v>
      </c>
      <c r="BC180" s="296">
        <f t="shared" si="201"/>
        <v>1.938813594910199</v>
      </c>
      <c r="BD180" s="296">
        <f t="shared" si="202"/>
        <v>1.9505606910242004</v>
      </c>
      <c r="BE180" s="296">
        <f t="shared" si="203"/>
        <v>1.9614858934785704</v>
      </c>
      <c r="BF180" s="296">
        <f t="shared" si="204"/>
        <v>1.9692833240501684</v>
      </c>
      <c r="BG180" s="296">
        <f t="shared" si="205"/>
        <v>1.9751864938757193</v>
      </c>
      <c r="BH180" s="296">
        <f t="shared" si="206"/>
        <v>1.9807310112979979</v>
      </c>
      <c r="BI180" s="296">
        <f t="shared" si="207"/>
        <v>1.9846631669880737</v>
      </c>
      <c r="BJ180" s="296">
        <f t="shared" si="208"/>
        <v>1.9876120306080152</v>
      </c>
      <c r="BK180" s="296">
        <f t="shared" si="209"/>
        <v>1.9903954914401678</v>
      </c>
      <c r="BL180" s="296">
        <f t="shared" si="210"/>
        <v>1.9923632154766673</v>
      </c>
      <c r="BM180" s="296">
        <f t="shared" si="211"/>
        <v>1.9938319073549597</v>
      </c>
      <c r="BN180" s="297">
        <f t="shared" si="212"/>
        <v>1.9952216566591701</v>
      </c>
      <c r="BO180" s="220"/>
    </row>
    <row r="181" spans="2:67" ht="42" customHeight="1">
      <c r="B181" s="421"/>
      <c r="C181" s="420"/>
      <c r="D181" s="440">
        <v>-0.35</v>
      </c>
      <c r="E181" s="439">
        <f t="shared" si="213"/>
        <v>-0.88367241593872681</v>
      </c>
      <c r="F181" s="444">
        <f t="shared" si="151"/>
        <v>-0.9418362079693634</v>
      </c>
      <c r="G181" s="444">
        <f t="shared" si="214"/>
        <v>-0.94173870187019038</v>
      </c>
      <c r="H181" s="296">
        <f t="shared" si="154"/>
        <v>-0.94169784399742307</v>
      </c>
      <c r="I181" s="296">
        <f t="shared" si="155"/>
        <v>-0.9416398677365968</v>
      </c>
      <c r="J181" s="296">
        <f t="shared" si="156"/>
        <v>-0.94155760319892801</v>
      </c>
      <c r="K181" s="296">
        <f t="shared" si="157"/>
        <v>-0.94144087975157986</v>
      </c>
      <c r="L181" s="296">
        <f t="shared" si="158"/>
        <v>-0.94127527247762988</v>
      </c>
      <c r="M181" s="296">
        <f t="shared" si="159"/>
        <v>-0.94104032734122289</v>
      </c>
      <c r="N181" s="296">
        <f t="shared" si="160"/>
        <v>-0.94070705066760663</v>
      </c>
      <c r="O181" s="296">
        <f t="shared" si="161"/>
        <v>-0.94023436280665673</v>
      </c>
      <c r="P181" s="296">
        <f t="shared" si="162"/>
        <v>-0.93956409829762355</v>
      </c>
      <c r="Q181" s="296">
        <f t="shared" si="163"/>
        <v>-0.93861397627007037</v>
      </c>
      <c r="R181" s="296">
        <f t="shared" si="164"/>
        <v>-0.93726775615088687</v>
      </c>
      <c r="S181" s="296">
        <f t="shared" si="165"/>
        <v>-0.93536153005012546</v>
      </c>
      <c r="T181" s="296">
        <f t="shared" si="166"/>
        <v>-0.93266479268153268</v>
      </c>
      <c r="U181" s="296">
        <f t="shared" si="167"/>
        <v>-0.92885461283622106</v>
      </c>
      <c r="V181" s="296">
        <f t="shared" si="168"/>
        <v>-0.92348101776553881</v>
      </c>
      <c r="W181" s="296">
        <f t="shared" si="169"/>
        <v>-0.91592184318089487</v>
      </c>
      <c r="X181" s="296">
        <f t="shared" si="170"/>
        <v>-0.90532630239140921</v>
      </c>
      <c r="Y181" s="296">
        <f t="shared" si="171"/>
        <v>-0.89286706328521848</v>
      </c>
      <c r="Z181" s="296">
        <f t="shared" si="172"/>
        <v>-0.88227152249573282</v>
      </c>
      <c r="AA181" s="296">
        <f t="shared" si="173"/>
        <v>-0.86749453615114247</v>
      </c>
      <c r="AB181" s="296">
        <f t="shared" si="174"/>
        <v>-0.85079264012470579</v>
      </c>
      <c r="AC181" s="296">
        <f t="shared" si="175"/>
        <v>-0.83601565378011544</v>
      </c>
      <c r="AD181" s="296">
        <f t="shared" si="176"/>
        <v>-0.81555106901332319</v>
      </c>
      <c r="AE181" s="296">
        <f t="shared" si="177"/>
        <v>-0.79366939493686595</v>
      </c>
      <c r="AF181" s="296">
        <f t="shared" si="178"/>
        <v>-0.7732048101700737</v>
      </c>
      <c r="AG181" s="296">
        <f t="shared" si="179"/>
        <v>-0.74513705216844373</v>
      </c>
      <c r="AH181" s="296">
        <f t="shared" si="180"/>
        <v>-0.71736559654173893</v>
      </c>
      <c r="AI181" s="296">
        <f t="shared" si="181"/>
        <v>-0.68929783854010895</v>
      </c>
      <c r="AJ181" s="296">
        <f t="shared" si="182"/>
        <v>-0.65130991100669222</v>
      </c>
      <c r="AK181" s="296">
        <f t="shared" si="183"/>
        <v>-0.61757375784623103</v>
      </c>
      <c r="AL181" s="296">
        <f t="shared" si="184"/>
        <v>-0.5795858303128143</v>
      </c>
      <c r="AM181" s="296">
        <f t="shared" si="185"/>
        <v>-0.529085233369742</v>
      </c>
      <c r="AN181" s="296">
        <f t="shared" si="186"/>
        <v>-0.49050106242976876</v>
      </c>
      <c r="AO181" s="296">
        <f t="shared" si="187"/>
        <v>-0.44000046548669647</v>
      </c>
      <c r="AP181" s="296">
        <f t="shared" si="188"/>
        <v>-0.38435685192036306</v>
      </c>
      <c r="AQ181" s="296">
        <f t="shared" si="189"/>
        <v>-0.33385625497729077</v>
      </c>
      <c r="AR181" s="296">
        <f t="shared" si="190"/>
        <v>1.3199342746884415</v>
      </c>
      <c r="AS181" s="296">
        <f t="shared" si="191"/>
        <v>1.4277239546971954</v>
      </c>
      <c r="AT181" s="296">
        <f t="shared" si="192"/>
        <v>1.5292291688720192</v>
      </c>
      <c r="AU181" s="296">
        <f t="shared" si="193"/>
        <v>1.6133607294278103</v>
      </c>
      <c r="AV181" s="296">
        <f t="shared" si="194"/>
        <v>1.6804059528435553</v>
      </c>
      <c r="AW181" s="296">
        <f t="shared" si="195"/>
        <v>1.7410528234609783</v>
      </c>
      <c r="AX181" s="296">
        <f t="shared" si="196"/>
        <v>1.7928285613070485</v>
      </c>
      <c r="AY181" s="296">
        <f t="shared" si="197"/>
        <v>1.8318502147794908</v>
      </c>
      <c r="AZ181" s="296">
        <f t="shared" si="198"/>
        <v>1.8640004889141415</v>
      </c>
      <c r="BA181" s="296">
        <f t="shared" si="199"/>
        <v>1.8928732364298373</v>
      </c>
      <c r="BB181" s="296">
        <f t="shared" si="200"/>
        <v>1.9139468677338307</v>
      </c>
      <c r="BC181" s="296">
        <f t="shared" si="201"/>
        <v>1.9304536808919022</v>
      </c>
      <c r="BD181" s="296">
        <f t="shared" si="202"/>
        <v>1.9456820580891989</v>
      </c>
      <c r="BE181" s="296">
        <f t="shared" si="203"/>
        <v>1.9566072605435691</v>
      </c>
      <c r="BF181" s="296">
        <f t="shared" si="204"/>
        <v>1.9649431277966842</v>
      </c>
      <c r="BG181" s="296">
        <f t="shared" si="205"/>
        <v>1.9727405583682822</v>
      </c>
      <c r="BH181" s="296">
        <f t="shared" si="206"/>
        <v>1.9782850757905608</v>
      </c>
      <c r="BI181" s="296">
        <f t="shared" si="207"/>
        <v>1.9824594563582476</v>
      </c>
      <c r="BJ181" s="296">
        <f t="shared" si="208"/>
        <v>1.9863916120483234</v>
      </c>
      <c r="BK181" s="296">
        <f t="shared" si="209"/>
        <v>1.9891750728804762</v>
      </c>
      <c r="BL181" s="296">
        <f t="shared" si="210"/>
        <v>1.991256702655114</v>
      </c>
      <c r="BM181" s="296">
        <f t="shared" si="211"/>
        <v>1.9932244266916135</v>
      </c>
      <c r="BN181" s="297">
        <f t="shared" si="212"/>
        <v>1.9946141759958236</v>
      </c>
      <c r="BO181" s="220"/>
    </row>
    <row r="182" spans="2:67" ht="42" customHeight="1">
      <c r="B182" s="421"/>
      <c r="C182" s="420"/>
      <c r="D182" s="438">
        <v>-0.4</v>
      </c>
      <c r="E182" s="439">
        <f t="shared" si="213"/>
        <v>-0.9170757738747124</v>
      </c>
      <c r="F182" s="444">
        <f t="shared" si="151"/>
        <v>-0.9585378869373562</v>
      </c>
      <c r="G182" s="444">
        <f t="shared" si="214"/>
        <v>-0.95844038083818317</v>
      </c>
      <c r="H182" s="296">
        <f t="shared" si="154"/>
        <v>-0.95839952296541586</v>
      </c>
      <c r="I182" s="296">
        <f t="shared" si="155"/>
        <v>-0.9583415467045896</v>
      </c>
      <c r="J182" s="296">
        <f t="shared" si="156"/>
        <v>-0.9582592821669208</v>
      </c>
      <c r="K182" s="296">
        <f t="shared" si="157"/>
        <v>-0.95814255871957266</v>
      </c>
      <c r="L182" s="296">
        <f t="shared" si="158"/>
        <v>-0.95797695144562267</v>
      </c>
      <c r="M182" s="296">
        <f t="shared" si="159"/>
        <v>-0.95774200630921569</v>
      </c>
      <c r="N182" s="296">
        <f t="shared" si="160"/>
        <v>-0.95740872963559942</v>
      </c>
      <c r="O182" s="296">
        <f t="shared" si="161"/>
        <v>-0.95693604177464953</v>
      </c>
      <c r="P182" s="296">
        <f t="shared" si="162"/>
        <v>-0.95626577726561635</v>
      </c>
      <c r="Q182" s="296">
        <f t="shared" si="163"/>
        <v>-0.95531565523806317</v>
      </c>
      <c r="R182" s="296">
        <f t="shared" si="164"/>
        <v>-0.95396943511887966</v>
      </c>
      <c r="S182" s="296">
        <f t="shared" si="165"/>
        <v>-0.95206320901811825</v>
      </c>
      <c r="T182" s="296">
        <f t="shared" si="166"/>
        <v>-0.94936647164952548</v>
      </c>
      <c r="U182" s="296">
        <f t="shared" si="167"/>
        <v>-0.94555629180421386</v>
      </c>
      <c r="V182" s="296">
        <f t="shared" si="168"/>
        <v>-0.94018269673353161</v>
      </c>
      <c r="W182" s="296">
        <f t="shared" si="169"/>
        <v>-0.93262352214888766</v>
      </c>
      <c r="X182" s="296">
        <f t="shared" si="170"/>
        <v>-0.92348101776553881</v>
      </c>
      <c r="Y182" s="296">
        <f t="shared" si="171"/>
        <v>-0.91592184318089487</v>
      </c>
      <c r="Z182" s="296">
        <f t="shared" si="172"/>
        <v>-0.90532630239140921</v>
      </c>
      <c r="AA182" s="296">
        <f t="shared" si="173"/>
        <v>-0.89286706328521848</v>
      </c>
      <c r="AB182" s="296">
        <f t="shared" si="174"/>
        <v>-0.88227152249573282</v>
      </c>
      <c r="AC182" s="296">
        <f t="shared" si="175"/>
        <v>-0.86749453615114247</v>
      </c>
      <c r="AD182" s="296">
        <f t="shared" si="176"/>
        <v>-0.85079264012470579</v>
      </c>
      <c r="AE182" s="296">
        <f t="shared" si="177"/>
        <v>-0.83601565378011544</v>
      </c>
      <c r="AF182" s="296">
        <f t="shared" si="178"/>
        <v>-0.81555106901332319</v>
      </c>
      <c r="AG182" s="296">
        <f t="shared" si="179"/>
        <v>-0.79366939493686595</v>
      </c>
      <c r="AH182" s="296">
        <f t="shared" si="180"/>
        <v>-0.7732048101700737</v>
      </c>
      <c r="AI182" s="296">
        <f t="shared" si="181"/>
        <v>-0.74513705216844373</v>
      </c>
      <c r="AJ182" s="296">
        <f t="shared" si="182"/>
        <v>-0.71736559654173893</v>
      </c>
      <c r="AK182" s="296">
        <f t="shared" si="183"/>
        <v>-0.68929783854010895</v>
      </c>
      <c r="AL182" s="296">
        <f t="shared" si="184"/>
        <v>-0.65130991100669222</v>
      </c>
      <c r="AM182" s="296">
        <f t="shared" si="185"/>
        <v>-0.61757375784623103</v>
      </c>
      <c r="AN182" s="296">
        <f t="shared" si="186"/>
        <v>-0.5795858303128143</v>
      </c>
      <c r="AO182" s="296">
        <f t="shared" si="187"/>
        <v>-0.529085233369742</v>
      </c>
      <c r="AP182" s="296">
        <f t="shared" si="188"/>
        <v>-0.49050106242976876</v>
      </c>
      <c r="AQ182" s="296">
        <f t="shared" si="189"/>
        <v>-0.44000046548669647</v>
      </c>
      <c r="AR182" s="296">
        <f t="shared" si="190"/>
        <v>-0.38435685192036306</v>
      </c>
      <c r="AS182" s="296">
        <f t="shared" si="191"/>
        <v>1.3810161799517742</v>
      </c>
      <c r="AT182" s="296">
        <f t="shared" si="192"/>
        <v>1.482521394126598</v>
      </c>
      <c r="AU182" s="296">
        <f t="shared" si="193"/>
        <v>1.5666529546823891</v>
      </c>
      <c r="AV182" s="296">
        <f t="shared" si="194"/>
        <v>1.6482997643242829</v>
      </c>
      <c r="AW182" s="296">
        <f t="shared" si="195"/>
        <v>1.715344987740028</v>
      </c>
      <c r="AX182" s="296">
        <f t="shared" si="196"/>
        <v>1.7671207255860981</v>
      </c>
      <c r="AY182" s="296">
        <f t="shared" si="197"/>
        <v>1.8115153708595955</v>
      </c>
      <c r="AZ182" s="296">
        <f t="shared" si="198"/>
        <v>1.8505370243320378</v>
      </c>
      <c r="BA182" s="296">
        <f t="shared" si="199"/>
        <v>1.8794097718477336</v>
      </c>
      <c r="BB182" s="296">
        <f t="shared" si="200"/>
        <v>1.9025115864089086</v>
      </c>
      <c r="BC182" s="296">
        <f t="shared" si="201"/>
        <v>1.923585217712902</v>
      </c>
      <c r="BD182" s="296">
        <f t="shared" si="202"/>
        <v>1.938813594910199</v>
      </c>
      <c r="BE182" s="296">
        <f t="shared" si="203"/>
        <v>1.9505606910242004</v>
      </c>
      <c r="BF182" s="296">
        <f t="shared" si="204"/>
        <v>1.9614858934785704</v>
      </c>
      <c r="BG182" s="296">
        <f t="shared" si="205"/>
        <v>1.9692833240501684</v>
      </c>
      <c r="BH182" s="296">
        <f t="shared" si="206"/>
        <v>1.9751864938757193</v>
      </c>
      <c r="BI182" s="296">
        <f t="shared" si="207"/>
        <v>1.9807310112979979</v>
      </c>
      <c r="BJ182" s="296">
        <f t="shared" si="208"/>
        <v>1.9846631669880737</v>
      </c>
      <c r="BK182" s="296">
        <f t="shared" si="209"/>
        <v>1.9876120306080152</v>
      </c>
      <c r="BL182" s="296">
        <f t="shared" si="210"/>
        <v>1.9903954914401678</v>
      </c>
      <c r="BM182" s="296">
        <f t="shared" si="211"/>
        <v>1.9923632154766673</v>
      </c>
      <c r="BN182" s="297">
        <f t="shared" si="212"/>
        <v>1.9938319073549597</v>
      </c>
      <c r="BO182" s="220"/>
    </row>
    <row r="183" spans="2:67" ht="42" customHeight="1">
      <c r="B183" s="421"/>
      <c r="C183" s="420"/>
      <c r="D183" s="440">
        <v>-0.45</v>
      </c>
      <c r="E183" s="439">
        <f t="shared" si="213"/>
        <v>-0.94108335854731573</v>
      </c>
      <c r="F183" s="444">
        <f t="shared" si="151"/>
        <v>-0.97054167927365786</v>
      </c>
      <c r="G183" s="444">
        <f t="shared" si="214"/>
        <v>-0.97044417317448484</v>
      </c>
      <c r="H183" s="296">
        <f t="shared" si="154"/>
        <v>-0.97040331530171753</v>
      </c>
      <c r="I183" s="296">
        <f t="shared" si="155"/>
        <v>-0.97034533904089126</v>
      </c>
      <c r="J183" s="296">
        <f t="shared" si="156"/>
        <v>-0.97026307450322247</v>
      </c>
      <c r="K183" s="296">
        <f t="shared" si="157"/>
        <v>-0.97014635105587432</v>
      </c>
      <c r="L183" s="296">
        <f t="shared" si="158"/>
        <v>-0.96998074378192434</v>
      </c>
      <c r="M183" s="296">
        <f t="shared" si="159"/>
        <v>-0.96974579864551735</v>
      </c>
      <c r="N183" s="296">
        <f t="shared" si="160"/>
        <v>-0.96941252197190109</v>
      </c>
      <c r="O183" s="296">
        <f t="shared" si="161"/>
        <v>-0.96893983411095119</v>
      </c>
      <c r="P183" s="296">
        <f t="shared" si="162"/>
        <v>-0.96826956960191801</v>
      </c>
      <c r="Q183" s="296">
        <f t="shared" si="163"/>
        <v>-0.96731944757436483</v>
      </c>
      <c r="R183" s="296">
        <f t="shared" si="164"/>
        <v>-0.96597322745518133</v>
      </c>
      <c r="S183" s="296">
        <f t="shared" si="165"/>
        <v>-0.96406700135441992</v>
      </c>
      <c r="T183" s="296">
        <f t="shared" si="166"/>
        <v>-0.96137026398582714</v>
      </c>
      <c r="U183" s="296">
        <f t="shared" si="167"/>
        <v>-0.95756008414051552</v>
      </c>
      <c r="V183" s="296">
        <f t="shared" si="168"/>
        <v>-0.95218648906983328</v>
      </c>
      <c r="W183" s="296">
        <f t="shared" si="169"/>
        <v>-0.94555629180421386</v>
      </c>
      <c r="X183" s="296">
        <f t="shared" si="170"/>
        <v>-0.94018269673353161</v>
      </c>
      <c r="Y183" s="296">
        <f t="shared" si="171"/>
        <v>-0.93262352214888766</v>
      </c>
      <c r="Z183" s="296">
        <f t="shared" si="172"/>
        <v>-0.92348101776553881</v>
      </c>
      <c r="AA183" s="296">
        <f t="shared" si="173"/>
        <v>-0.91592184318089487</v>
      </c>
      <c r="AB183" s="296">
        <f t="shared" si="174"/>
        <v>-0.90532630239140921</v>
      </c>
      <c r="AC183" s="296">
        <f t="shared" si="175"/>
        <v>-0.89286706328521848</v>
      </c>
      <c r="AD183" s="296">
        <f t="shared" si="176"/>
        <v>-0.88227152249573282</v>
      </c>
      <c r="AE183" s="296">
        <f t="shared" si="177"/>
        <v>-0.86749453615114247</v>
      </c>
      <c r="AF183" s="296">
        <f t="shared" si="178"/>
        <v>-0.85079264012470579</v>
      </c>
      <c r="AG183" s="296">
        <f t="shared" si="179"/>
        <v>-0.83601565378011544</v>
      </c>
      <c r="AH183" s="296">
        <f t="shared" si="180"/>
        <v>-0.81555106901332319</v>
      </c>
      <c r="AI183" s="296">
        <f t="shared" si="181"/>
        <v>-0.79366939493686595</v>
      </c>
      <c r="AJ183" s="296">
        <f t="shared" si="182"/>
        <v>-0.7732048101700737</v>
      </c>
      <c r="AK183" s="296">
        <f t="shared" si="183"/>
        <v>-0.74513705216844373</v>
      </c>
      <c r="AL183" s="296">
        <f t="shared" si="184"/>
        <v>-0.71736559654173893</v>
      </c>
      <c r="AM183" s="296">
        <f t="shared" si="185"/>
        <v>-0.68929783854010895</v>
      </c>
      <c r="AN183" s="296">
        <f t="shared" si="186"/>
        <v>-0.65130991100669222</v>
      </c>
      <c r="AO183" s="296">
        <f t="shared" si="187"/>
        <v>-0.61757375784623103</v>
      </c>
      <c r="AP183" s="296">
        <f t="shared" si="188"/>
        <v>-0.5795858303128143</v>
      </c>
      <c r="AQ183" s="296">
        <f t="shared" si="189"/>
        <v>-0.529085233369742</v>
      </c>
      <c r="AR183" s="296">
        <f t="shared" si="190"/>
        <v>-0.49050106242976876</v>
      </c>
      <c r="AS183" s="296">
        <f t="shared" si="191"/>
        <v>-0.44000046548669647</v>
      </c>
      <c r="AT183" s="296">
        <f t="shared" si="192"/>
        <v>1.4277239546971954</v>
      </c>
      <c r="AU183" s="296">
        <f t="shared" si="193"/>
        <v>1.5292291688720192</v>
      </c>
      <c r="AV183" s="296">
        <f t="shared" si="194"/>
        <v>1.6133607294278103</v>
      </c>
      <c r="AW183" s="296">
        <f t="shared" si="195"/>
        <v>1.6804059528435553</v>
      </c>
      <c r="AX183" s="296">
        <f t="shared" si="196"/>
        <v>1.7410528234609783</v>
      </c>
      <c r="AY183" s="296">
        <f t="shared" si="197"/>
        <v>1.7928285613070485</v>
      </c>
      <c r="AZ183" s="296">
        <f t="shared" si="198"/>
        <v>1.8318502147794908</v>
      </c>
      <c r="BA183" s="296">
        <f t="shared" si="199"/>
        <v>1.8640004889141415</v>
      </c>
      <c r="BB183" s="296">
        <f t="shared" si="200"/>
        <v>1.8928732364298373</v>
      </c>
      <c r="BC183" s="296">
        <f t="shared" si="201"/>
        <v>1.9139468677338307</v>
      </c>
      <c r="BD183" s="296">
        <f t="shared" si="202"/>
        <v>1.9304536808919022</v>
      </c>
      <c r="BE183" s="296">
        <f t="shared" si="203"/>
        <v>1.9456820580891989</v>
      </c>
      <c r="BF183" s="296">
        <f t="shared" si="204"/>
        <v>1.9566072605435691</v>
      </c>
      <c r="BG183" s="296">
        <f t="shared" si="205"/>
        <v>1.9649431277966842</v>
      </c>
      <c r="BH183" s="296">
        <f t="shared" si="206"/>
        <v>1.9727405583682822</v>
      </c>
      <c r="BI183" s="296">
        <f t="shared" si="207"/>
        <v>1.9782850757905608</v>
      </c>
      <c r="BJ183" s="296">
        <f t="shared" si="208"/>
        <v>1.9824594563582476</v>
      </c>
      <c r="BK183" s="296">
        <f t="shared" si="209"/>
        <v>1.9863916120483234</v>
      </c>
      <c r="BL183" s="296">
        <f t="shared" si="210"/>
        <v>1.9891750728804762</v>
      </c>
      <c r="BM183" s="296">
        <f t="shared" si="211"/>
        <v>1.991256702655114</v>
      </c>
      <c r="BN183" s="297">
        <f t="shared" si="212"/>
        <v>1.9932244266916135</v>
      </c>
      <c r="BO183" s="220"/>
    </row>
    <row r="184" spans="2:67" ht="42" customHeight="1">
      <c r="B184" s="421"/>
      <c r="C184" s="420"/>
      <c r="D184" s="438">
        <v>-0.5</v>
      </c>
      <c r="E184" s="439">
        <f t="shared" si="213"/>
        <v>-0.95823995310991039</v>
      </c>
      <c r="F184" s="444">
        <f t="shared" si="151"/>
        <v>-0.9791199765549552</v>
      </c>
      <c r="G184" s="444">
        <f t="shared" si="214"/>
        <v>-0.97902247045578217</v>
      </c>
      <c r="H184" s="296">
        <f t="shared" si="154"/>
        <v>-0.97898161258301486</v>
      </c>
      <c r="I184" s="296">
        <f t="shared" si="155"/>
        <v>-0.9789236363221886</v>
      </c>
      <c r="J184" s="296">
        <f t="shared" si="156"/>
        <v>-0.9788413717845198</v>
      </c>
      <c r="K184" s="296">
        <f t="shared" si="157"/>
        <v>-0.97872464833717165</v>
      </c>
      <c r="L184" s="296">
        <f t="shared" si="158"/>
        <v>-0.97855904106322167</v>
      </c>
      <c r="M184" s="296">
        <f t="shared" si="159"/>
        <v>-0.97832409592681469</v>
      </c>
      <c r="N184" s="296">
        <f t="shared" si="160"/>
        <v>-0.97799081925319842</v>
      </c>
      <c r="O184" s="296">
        <f t="shared" si="161"/>
        <v>-0.97751813139224852</v>
      </c>
      <c r="P184" s="296">
        <f t="shared" si="162"/>
        <v>-0.97684786688321534</v>
      </c>
      <c r="Q184" s="296">
        <f t="shared" si="163"/>
        <v>-0.97589774485566216</v>
      </c>
      <c r="R184" s="296">
        <f t="shared" si="164"/>
        <v>-0.97455152473647866</v>
      </c>
      <c r="S184" s="296">
        <f t="shared" si="165"/>
        <v>-0.97264529863571725</v>
      </c>
      <c r="T184" s="296">
        <f t="shared" si="166"/>
        <v>-0.96994856126712448</v>
      </c>
      <c r="U184" s="296">
        <f t="shared" si="167"/>
        <v>-0.96613838142181285</v>
      </c>
      <c r="V184" s="296">
        <f t="shared" si="168"/>
        <v>-0.96137026398582714</v>
      </c>
      <c r="W184" s="296">
        <f t="shared" si="169"/>
        <v>-0.95756008414051552</v>
      </c>
      <c r="X184" s="296">
        <f t="shared" si="170"/>
        <v>-0.95218648906983328</v>
      </c>
      <c r="Y184" s="296">
        <f t="shared" si="171"/>
        <v>-0.94555629180421386</v>
      </c>
      <c r="Z184" s="296">
        <f t="shared" si="172"/>
        <v>-0.94018269673353161</v>
      </c>
      <c r="AA184" s="296">
        <f t="shared" si="173"/>
        <v>-0.93262352214888766</v>
      </c>
      <c r="AB184" s="296">
        <f t="shared" si="174"/>
        <v>-0.92348101776553881</v>
      </c>
      <c r="AC184" s="296">
        <f t="shared" si="175"/>
        <v>-0.91592184318089487</v>
      </c>
      <c r="AD184" s="296">
        <f t="shared" si="176"/>
        <v>-0.90532630239140921</v>
      </c>
      <c r="AE184" s="296">
        <f t="shared" si="177"/>
        <v>-0.89286706328521848</v>
      </c>
      <c r="AF184" s="296">
        <f t="shared" si="178"/>
        <v>-0.88227152249573282</v>
      </c>
      <c r="AG184" s="296">
        <f t="shared" si="179"/>
        <v>-0.86749453615114247</v>
      </c>
      <c r="AH184" s="296">
        <f t="shared" si="180"/>
        <v>-0.85079264012470579</v>
      </c>
      <c r="AI184" s="296">
        <f t="shared" si="181"/>
        <v>-0.83601565378011544</v>
      </c>
      <c r="AJ184" s="296">
        <f t="shared" si="182"/>
        <v>-0.81555106901332319</v>
      </c>
      <c r="AK184" s="296">
        <f t="shared" si="183"/>
        <v>-0.79366939493686595</v>
      </c>
      <c r="AL184" s="296">
        <f t="shared" si="184"/>
        <v>-0.7732048101700737</v>
      </c>
      <c r="AM184" s="296">
        <f t="shared" si="185"/>
        <v>-0.74513705216844373</v>
      </c>
      <c r="AN184" s="296">
        <f t="shared" si="186"/>
        <v>-0.71736559654173893</v>
      </c>
      <c r="AO184" s="296">
        <f t="shared" si="187"/>
        <v>-0.68929783854010895</v>
      </c>
      <c r="AP184" s="296">
        <f t="shared" si="188"/>
        <v>-0.65130991100669222</v>
      </c>
      <c r="AQ184" s="296">
        <f t="shared" si="189"/>
        <v>-0.61757375784623103</v>
      </c>
      <c r="AR184" s="296">
        <f t="shared" si="190"/>
        <v>-0.5795858303128143</v>
      </c>
      <c r="AS184" s="296">
        <f t="shared" si="191"/>
        <v>-0.529085233369742</v>
      </c>
      <c r="AT184" s="296">
        <f t="shared" si="192"/>
        <v>-0.49050106242976876</v>
      </c>
      <c r="AU184" s="296">
        <f t="shared" si="193"/>
        <v>1.482521394126598</v>
      </c>
      <c r="AV184" s="296">
        <f t="shared" si="194"/>
        <v>1.5666529546823891</v>
      </c>
      <c r="AW184" s="296">
        <f t="shared" si="195"/>
        <v>1.6482997643242829</v>
      </c>
      <c r="AX184" s="296">
        <f t="shared" si="196"/>
        <v>1.715344987740028</v>
      </c>
      <c r="AY184" s="296">
        <f t="shared" si="197"/>
        <v>1.7671207255860981</v>
      </c>
      <c r="AZ184" s="296">
        <f t="shared" si="198"/>
        <v>1.8115153708595955</v>
      </c>
      <c r="BA184" s="296">
        <f t="shared" si="199"/>
        <v>1.8505370243320378</v>
      </c>
      <c r="BB184" s="296">
        <f t="shared" si="200"/>
        <v>1.8794097718477336</v>
      </c>
      <c r="BC184" s="296">
        <f t="shared" si="201"/>
        <v>1.9025115864089086</v>
      </c>
      <c r="BD184" s="296">
        <f t="shared" si="202"/>
        <v>1.923585217712902</v>
      </c>
      <c r="BE184" s="296">
        <f t="shared" si="203"/>
        <v>1.938813594910199</v>
      </c>
      <c r="BF184" s="296">
        <f t="shared" si="204"/>
        <v>1.9505606910242004</v>
      </c>
      <c r="BG184" s="296">
        <f t="shared" si="205"/>
        <v>1.9614858934785704</v>
      </c>
      <c r="BH184" s="296">
        <f t="shared" si="206"/>
        <v>1.9692833240501684</v>
      </c>
      <c r="BI184" s="296">
        <f t="shared" si="207"/>
        <v>1.9751864938757193</v>
      </c>
      <c r="BJ184" s="296">
        <f t="shared" si="208"/>
        <v>1.9807310112979979</v>
      </c>
      <c r="BK184" s="296">
        <f t="shared" si="209"/>
        <v>1.9846631669880737</v>
      </c>
      <c r="BL184" s="296">
        <f t="shared" si="210"/>
        <v>1.9876120306080152</v>
      </c>
      <c r="BM184" s="296">
        <f t="shared" si="211"/>
        <v>1.9903954914401678</v>
      </c>
      <c r="BN184" s="297">
        <f t="shared" si="212"/>
        <v>1.9923632154766673</v>
      </c>
      <c r="BO184" s="220"/>
    </row>
    <row r="185" spans="2:67" ht="42" customHeight="1">
      <c r="B185" s="421"/>
      <c r="C185" s="420"/>
      <c r="D185" s="440">
        <v>-0.55000000000000004</v>
      </c>
      <c r="E185" s="439">
        <f t="shared" si="213"/>
        <v>-0.97045072274515798</v>
      </c>
      <c r="F185" s="444">
        <f t="shared" si="151"/>
        <v>-0.98522536137257899</v>
      </c>
      <c r="G185" s="444">
        <f t="shared" si="214"/>
        <v>-0.98512785527340596</v>
      </c>
      <c r="H185" s="296">
        <f t="shared" si="154"/>
        <v>-0.98508699740063865</v>
      </c>
      <c r="I185" s="296">
        <f t="shared" si="155"/>
        <v>-0.98502902113981239</v>
      </c>
      <c r="J185" s="296">
        <f t="shared" si="156"/>
        <v>-0.98494675660214359</v>
      </c>
      <c r="K185" s="296">
        <f t="shared" si="157"/>
        <v>-0.98483003315479545</v>
      </c>
      <c r="L185" s="296">
        <f t="shared" si="158"/>
        <v>-0.98466442588084546</v>
      </c>
      <c r="M185" s="296">
        <f t="shared" si="159"/>
        <v>-0.98442948074443848</v>
      </c>
      <c r="N185" s="296">
        <f t="shared" si="160"/>
        <v>-0.98409620407082221</v>
      </c>
      <c r="O185" s="296">
        <f t="shared" si="161"/>
        <v>-0.98362351620987232</v>
      </c>
      <c r="P185" s="296">
        <f t="shared" si="162"/>
        <v>-0.98295325170083914</v>
      </c>
      <c r="Q185" s="296">
        <f t="shared" si="163"/>
        <v>-0.98200312967328596</v>
      </c>
      <c r="R185" s="296">
        <f t="shared" si="164"/>
        <v>-0.98065690955410245</v>
      </c>
      <c r="S185" s="296">
        <f t="shared" si="165"/>
        <v>-0.97875068345334104</v>
      </c>
      <c r="T185" s="296">
        <f t="shared" si="166"/>
        <v>-0.97605394608474827</v>
      </c>
      <c r="U185" s="296">
        <f t="shared" si="167"/>
        <v>-0.97264529863571725</v>
      </c>
      <c r="V185" s="296">
        <f t="shared" si="168"/>
        <v>-0.96994856126712448</v>
      </c>
      <c r="W185" s="296">
        <f t="shared" si="169"/>
        <v>-0.96613838142181285</v>
      </c>
      <c r="X185" s="296">
        <f t="shared" si="170"/>
        <v>-0.96137026398582714</v>
      </c>
      <c r="Y185" s="296">
        <f t="shared" si="171"/>
        <v>-0.95756008414051552</v>
      </c>
      <c r="Z185" s="296">
        <f t="shared" si="172"/>
        <v>-0.95218648906983328</v>
      </c>
      <c r="AA185" s="296">
        <f t="shared" si="173"/>
        <v>-0.94555629180421386</v>
      </c>
      <c r="AB185" s="296">
        <f t="shared" si="174"/>
        <v>-0.94018269673353161</v>
      </c>
      <c r="AC185" s="296">
        <f t="shared" si="175"/>
        <v>-0.93262352214888766</v>
      </c>
      <c r="AD185" s="296">
        <f t="shared" si="176"/>
        <v>-0.92348101776553881</v>
      </c>
      <c r="AE185" s="296">
        <f t="shared" si="177"/>
        <v>-0.91592184318089487</v>
      </c>
      <c r="AF185" s="296">
        <f t="shared" si="178"/>
        <v>-0.90532630239140921</v>
      </c>
      <c r="AG185" s="296">
        <f t="shared" si="179"/>
        <v>-0.89286706328521848</v>
      </c>
      <c r="AH185" s="296">
        <f t="shared" si="180"/>
        <v>-0.88227152249573282</v>
      </c>
      <c r="AI185" s="296">
        <f t="shared" si="181"/>
        <v>-0.86749453615114247</v>
      </c>
      <c r="AJ185" s="296">
        <f t="shared" si="182"/>
        <v>-0.85079264012470579</v>
      </c>
      <c r="AK185" s="296">
        <f t="shared" si="183"/>
        <v>-0.83601565378011544</v>
      </c>
      <c r="AL185" s="296">
        <f t="shared" si="184"/>
        <v>-0.81555106901332319</v>
      </c>
      <c r="AM185" s="296">
        <f t="shared" si="185"/>
        <v>-0.79366939493686595</v>
      </c>
      <c r="AN185" s="296">
        <f t="shared" si="186"/>
        <v>-0.7732048101700737</v>
      </c>
      <c r="AO185" s="296">
        <f t="shared" si="187"/>
        <v>-0.74513705216844373</v>
      </c>
      <c r="AP185" s="296">
        <f t="shared" si="188"/>
        <v>-0.71736559654173893</v>
      </c>
      <c r="AQ185" s="296">
        <f t="shared" si="189"/>
        <v>-0.68929783854010895</v>
      </c>
      <c r="AR185" s="296">
        <f t="shared" si="190"/>
        <v>-0.65130991100669222</v>
      </c>
      <c r="AS185" s="296">
        <f t="shared" si="191"/>
        <v>-0.61757375784623103</v>
      </c>
      <c r="AT185" s="296">
        <f t="shared" si="192"/>
        <v>-0.5795858303128143</v>
      </c>
      <c r="AU185" s="296">
        <f t="shared" si="193"/>
        <v>-0.529085233369742</v>
      </c>
      <c r="AV185" s="296">
        <f t="shared" si="194"/>
        <v>1.5292291688720192</v>
      </c>
      <c r="AW185" s="296">
        <f t="shared" si="195"/>
        <v>1.6133607294278103</v>
      </c>
      <c r="AX185" s="296">
        <f t="shared" si="196"/>
        <v>1.6804059528435553</v>
      </c>
      <c r="AY185" s="296">
        <f t="shared" si="197"/>
        <v>1.7410528234609783</v>
      </c>
      <c r="AZ185" s="296">
        <f t="shared" si="198"/>
        <v>1.7928285613070485</v>
      </c>
      <c r="BA185" s="296">
        <f t="shared" si="199"/>
        <v>1.8318502147794908</v>
      </c>
      <c r="BB185" s="296">
        <f t="shared" si="200"/>
        <v>1.8640004889141415</v>
      </c>
      <c r="BC185" s="296">
        <f t="shared" si="201"/>
        <v>1.8928732364298373</v>
      </c>
      <c r="BD185" s="296">
        <f t="shared" si="202"/>
        <v>1.9139468677338307</v>
      </c>
      <c r="BE185" s="296">
        <f t="shared" si="203"/>
        <v>1.9304536808919022</v>
      </c>
      <c r="BF185" s="296">
        <f t="shared" si="204"/>
        <v>1.9456820580891989</v>
      </c>
      <c r="BG185" s="296">
        <f t="shared" si="205"/>
        <v>1.9566072605435691</v>
      </c>
      <c r="BH185" s="296">
        <f t="shared" si="206"/>
        <v>1.9649431277966842</v>
      </c>
      <c r="BI185" s="296">
        <f t="shared" si="207"/>
        <v>1.9727405583682822</v>
      </c>
      <c r="BJ185" s="296">
        <f t="shared" si="208"/>
        <v>1.9782850757905608</v>
      </c>
      <c r="BK185" s="296">
        <f t="shared" si="209"/>
        <v>1.9824594563582476</v>
      </c>
      <c r="BL185" s="296">
        <f t="shared" si="210"/>
        <v>1.9863916120483234</v>
      </c>
      <c r="BM185" s="296">
        <f t="shared" si="211"/>
        <v>1.9891750728804762</v>
      </c>
      <c r="BN185" s="297">
        <f t="shared" si="212"/>
        <v>1.991256702655114</v>
      </c>
      <c r="BO185" s="220"/>
    </row>
    <row r="186" spans="2:67" ht="42" customHeight="1">
      <c r="B186" s="421"/>
      <c r="C186" s="420"/>
      <c r="D186" s="438">
        <v>-0.6</v>
      </c>
      <c r="E186" s="439">
        <f t="shared" si="213"/>
        <v>-0.97911623056992836</v>
      </c>
      <c r="F186" s="444">
        <f t="shared" si="151"/>
        <v>-0.98955811528496418</v>
      </c>
      <c r="G186" s="444">
        <f t="shared" si="214"/>
        <v>-0.98946060918579115</v>
      </c>
      <c r="H186" s="296">
        <f t="shared" si="154"/>
        <v>-0.98941975131302384</v>
      </c>
      <c r="I186" s="296">
        <f t="shared" si="155"/>
        <v>-0.98936177505219758</v>
      </c>
      <c r="J186" s="296">
        <f t="shared" si="156"/>
        <v>-0.98927951051452878</v>
      </c>
      <c r="K186" s="296">
        <f t="shared" si="157"/>
        <v>-0.98916278706718064</v>
      </c>
      <c r="L186" s="296">
        <f t="shared" si="158"/>
        <v>-0.98899717979323065</v>
      </c>
      <c r="M186" s="296">
        <f t="shared" si="159"/>
        <v>-0.98876223465682367</v>
      </c>
      <c r="N186" s="296">
        <f t="shared" si="160"/>
        <v>-0.9884289579832074</v>
      </c>
      <c r="O186" s="296">
        <f t="shared" si="161"/>
        <v>-0.98795627012225751</v>
      </c>
      <c r="P186" s="296">
        <f t="shared" si="162"/>
        <v>-0.98728600561322433</v>
      </c>
      <c r="Q186" s="296">
        <f t="shared" si="163"/>
        <v>-0.98633588358567115</v>
      </c>
      <c r="R186" s="296">
        <f t="shared" si="164"/>
        <v>-0.98498966346648764</v>
      </c>
      <c r="S186" s="296">
        <f t="shared" si="165"/>
        <v>-0.98308343736572623</v>
      </c>
      <c r="T186" s="296">
        <f t="shared" si="166"/>
        <v>-0.98065690955410245</v>
      </c>
      <c r="U186" s="296">
        <f t="shared" si="167"/>
        <v>-0.97875068345334104</v>
      </c>
      <c r="V186" s="296">
        <f t="shared" si="168"/>
        <v>-0.97605394608474827</v>
      </c>
      <c r="W186" s="296">
        <f t="shared" si="169"/>
        <v>-0.97264529863571725</v>
      </c>
      <c r="X186" s="296">
        <f t="shared" si="170"/>
        <v>-0.96994856126712448</v>
      </c>
      <c r="Y186" s="296">
        <f t="shared" si="171"/>
        <v>-0.96613838142181285</v>
      </c>
      <c r="Z186" s="296">
        <f t="shared" si="172"/>
        <v>-0.96137026398582714</v>
      </c>
      <c r="AA186" s="296">
        <f t="shared" si="173"/>
        <v>-0.95756008414051552</v>
      </c>
      <c r="AB186" s="296">
        <f t="shared" si="174"/>
        <v>-0.95218648906983328</v>
      </c>
      <c r="AC186" s="296">
        <f t="shared" si="175"/>
        <v>-0.94555629180421386</v>
      </c>
      <c r="AD186" s="296">
        <f t="shared" si="176"/>
        <v>-0.94018269673353161</v>
      </c>
      <c r="AE186" s="296">
        <f t="shared" si="177"/>
        <v>-0.93262352214888766</v>
      </c>
      <c r="AF186" s="296">
        <f t="shared" si="178"/>
        <v>-0.92348101776553881</v>
      </c>
      <c r="AG186" s="296">
        <f t="shared" si="179"/>
        <v>-0.91592184318089487</v>
      </c>
      <c r="AH186" s="296">
        <f t="shared" si="180"/>
        <v>-0.90532630239140921</v>
      </c>
      <c r="AI186" s="296">
        <f t="shared" si="181"/>
        <v>-0.89286706328521848</v>
      </c>
      <c r="AJ186" s="296">
        <f t="shared" si="182"/>
        <v>-0.88227152249573282</v>
      </c>
      <c r="AK186" s="296">
        <f t="shared" si="183"/>
        <v>-0.86749453615114247</v>
      </c>
      <c r="AL186" s="296">
        <f t="shared" si="184"/>
        <v>-0.85079264012470579</v>
      </c>
      <c r="AM186" s="296">
        <f t="shared" si="185"/>
        <v>-0.83601565378011544</v>
      </c>
      <c r="AN186" s="296">
        <f t="shared" si="186"/>
        <v>-0.81555106901332319</v>
      </c>
      <c r="AO186" s="296">
        <f t="shared" si="187"/>
        <v>-0.79366939493686595</v>
      </c>
      <c r="AP186" s="296">
        <f t="shared" si="188"/>
        <v>-0.7732048101700737</v>
      </c>
      <c r="AQ186" s="296">
        <f t="shared" si="189"/>
        <v>-0.74513705216844373</v>
      </c>
      <c r="AR186" s="296">
        <f t="shared" si="190"/>
        <v>-0.71736559654173893</v>
      </c>
      <c r="AS186" s="296">
        <f t="shared" si="191"/>
        <v>-0.68929783854010895</v>
      </c>
      <c r="AT186" s="296">
        <f t="shared" si="192"/>
        <v>-0.65130991100669222</v>
      </c>
      <c r="AU186" s="296">
        <f t="shared" si="193"/>
        <v>-0.61757375784623103</v>
      </c>
      <c r="AV186" s="296">
        <f t="shared" si="194"/>
        <v>-0.5795858303128143</v>
      </c>
      <c r="AW186" s="296">
        <f t="shared" si="195"/>
        <v>1.5666529546823891</v>
      </c>
      <c r="AX186" s="296">
        <f t="shared" si="196"/>
        <v>1.6482997643242829</v>
      </c>
      <c r="AY186" s="296">
        <f t="shared" si="197"/>
        <v>1.715344987740028</v>
      </c>
      <c r="AZ186" s="296">
        <f t="shared" si="198"/>
        <v>1.7671207255860981</v>
      </c>
      <c r="BA186" s="296">
        <f t="shared" si="199"/>
        <v>1.8115153708595955</v>
      </c>
      <c r="BB186" s="296">
        <f t="shared" si="200"/>
        <v>1.8505370243320378</v>
      </c>
      <c r="BC186" s="296">
        <f t="shared" si="201"/>
        <v>1.8794097718477336</v>
      </c>
      <c r="BD186" s="296">
        <f t="shared" si="202"/>
        <v>1.9025115864089086</v>
      </c>
      <c r="BE186" s="296">
        <f t="shared" si="203"/>
        <v>1.923585217712902</v>
      </c>
      <c r="BF186" s="296">
        <f t="shared" si="204"/>
        <v>1.938813594910199</v>
      </c>
      <c r="BG186" s="296">
        <f t="shared" si="205"/>
        <v>1.9505606910242004</v>
      </c>
      <c r="BH186" s="296">
        <f t="shared" si="206"/>
        <v>1.9614858934785704</v>
      </c>
      <c r="BI186" s="296">
        <f t="shared" si="207"/>
        <v>1.9692833240501684</v>
      </c>
      <c r="BJ186" s="296">
        <f t="shared" si="208"/>
        <v>1.9751864938757193</v>
      </c>
      <c r="BK186" s="296">
        <f t="shared" si="209"/>
        <v>1.9807310112979979</v>
      </c>
      <c r="BL186" s="296">
        <f t="shared" si="210"/>
        <v>1.9846631669880737</v>
      </c>
      <c r="BM186" s="296">
        <f t="shared" si="211"/>
        <v>1.9876120306080152</v>
      </c>
      <c r="BN186" s="297">
        <f t="shared" si="212"/>
        <v>1.9903954914401678</v>
      </c>
      <c r="BO186" s="220"/>
    </row>
    <row r="187" spans="2:67" ht="42" customHeight="1">
      <c r="B187" s="421"/>
      <c r="C187" s="420"/>
      <c r="D187" s="440">
        <v>-0.65</v>
      </c>
      <c r="E187" s="439">
        <f t="shared" si="213"/>
        <v>-0.98525314067688363</v>
      </c>
      <c r="F187" s="444">
        <f t="shared" si="151"/>
        <v>-0.99262657033844182</v>
      </c>
      <c r="G187" s="444">
        <f t="shared" si="214"/>
        <v>-0.99252906423926879</v>
      </c>
      <c r="H187" s="296">
        <f t="shared" si="154"/>
        <v>-0.99248820636650148</v>
      </c>
      <c r="I187" s="296">
        <f t="shared" si="155"/>
        <v>-0.99243023010567522</v>
      </c>
      <c r="J187" s="296">
        <f t="shared" si="156"/>
        <v>-0.99234796556800642</v>
      </c>
      <c r="K187" s="296">
        <f t="shared" si="157"/>
        <v>-0.99223124212065827</v>
      </c>
      <c r="L187" s="296">
        <f t="shared" si="158"/>
        <v>-0.99206563484670829</v>
      </c>
      <c r="M187" s="296">
        <f t="shared" si="159"/>
        <v>-0.99183068971030131</v>
      </c>
      <c r="N187" s="296">
        <f t="shared" si="160"/>
        <v>-0.99149741303668504</v>
      </c>
      <c r="O187" s="296">
        <f t="shared" si="161"/>
        <v>-0.99102472517573514</v>
      </c>
      <c r="P187" s="296">
        <f t="shared" si="162"/>
        <v>-0.99035446066670196</v>
      </c>
      <c r="Q187" s="296">
        <f t="shared" si="163"/>
        <v>-0.98940433863914878</v>
      </c>
      <c r="R187" s="296">
        <f t="shared" si="164"/>
        <v>-0.98805811851996528</v>
      </c>
      <c r="S187" s="296">
        <f t="shared" si="165"/>
        <v>-0.98633588358567115</v>
      </c>
      <c r="T187" s="296">
        <f t="shared" si="166"/>
        <v>-0.98498966346648764</v>
      </c>
      <c r="U187" s="296">
        <f t="shared" si="167"/>
        <v>-0.98308343736572623</v>
      </c>
      <c r="V187" s="296">
        <f t="shared" si="168"/>
        <v>-0.98065690955410245</v>
      </c>
      <c r="W187" s="296">
        <f t="shared" si="169"/>
        <v>-0.97875068345334104</v>
      </c>
      <c r="X187" s="296">
        <f t="shared" si="170"/>
        <v>-0.97605394608474827</v>
      </c>
      <c r="Y187" s="296">
        <f t="shared" si="171"/>
        <v>-0.97264529863571725</v>
      </c>
      <c r="Z187" s="296">
        <f t="shared" si="172"/>
        <v>-0.96994856126712448</v>
      </c>
      <c r="AA187" s="296">
        <f t="shared" si="173"/>
        <v>-0.96613838142181285</v>
      </c>
      <c r="AB187" s="296">
        <f t="shared" si="174"/>
        <v>-0.96137026398582714</v>
      </c>
      <c r="AC187" s="296">
        <f t="shared" si="175"/>
        <v>-0.95756008414051552</v>
      </c>
      <c r="AD187" s="296">
        <f t="shared" si="176"/>
        <v>-0.95218648906983328</v>
      </c>
      <c r="AE187" s="296">
        <f t="shared" si="177"/>
        <v>-0.94555629180421386</v>
      </c>
      <c r="AF187" s="296">
        <f t="shared" si="178"/>
        <v>-0.94018269673353161</v>
      </c>
      <c r="AG187" s="296">
        <f t="shared" si="179"/>
        <v>-0.93262352214888766</v>
      </c>
      <c r="AH187" s="296">
        <f t="shared" si="180"/>
        <v>-0.92348101776553881</v>
      </c>
      <c r="AI187" s="296">
        <f t="shared" si="181"/>
        <v>-0.91592184318089487</v>
      </c>
      <c r="AJ187" s="296">
        <f t="shared" si="182"/>
        <v>-0.90532630239140921</v>
      </c>
      <c r="AK187" s="296">
        <f t="shared" si="183"/>
        <v>-0.89286706328521848</v>
      </c>
      <c r="AL187" s="296">
        <f t="shared" si="184"/>
        <v>-0.88227152249573282</v>
      </c>
      <c r="AM187" s="296">
        <f t="shared" si="185"/>
        <v>-0.86749453615114247</v>
      </c>
      <c r="AN187" s="296">
        <f t="shared" si="186"/>
        <v>-0.85079264012470579</v>
      </c>
      <c r="AO187" s="296">
        <f t="shared" si="187"/>
        <v>-0.83601565378011544</v>
      </c>
      <c r="AP187" s="296">
        <f t="shared" si="188"/>
        <v>-0.81555106901332319</v>
      </c>
      <c r="AQ187" s="296">
        <f t="shared" si="189"/>
        <v>-0.79366939493686595</v>
      </c>
      <c r="AR187" s="296">
        <f t="shared" si="190"/>
        <v>-0.7732048101700737</v>
      </c>
      <c r="AS187" s="296">
        <f t="shared" si="191"/>
        <v>-0.74513705216844373</v>
      </c>
      <c r="AT187" s="296">
        <f t="shared" si="192"/>
        <v>-0.71736559654173893</v>
      </c>
      <c r="AU187" s="296">
        <f t="shared" si="193"/>
        <v>-0.68929783854010895</v>
      </c>
      <c r="AV187" s="296">
        <f t="shared" si="194"/>
        <v>-0.65130991100669222</v>
      </c>
      <c r="AW187" s="296">
        <f t="shared" si="195"/>
        <v>-0.61757375784623103</v>
      </c>
      <c r="AX187" s="296">
        <f t="shared" si="196"/>
        <v>1.6133607294278103</v>
      </c>
      <c r="AY187" s="296">
        <f t="shared" si="197"/>
        <v>1.6804059528435553</v>
      </c>
      <c r="AZ187" s="296">
        <f t="shared" si="198"/>
        <v>1.7410528234609783</v>
      </c>
      <c r="BA187" s="296">
        <f t="shared" si="199"/>
        <v>1.7928285613070485</v>
      </c>
      <c r="BB187" s="296">
        <f t="shared" si="200"/>
        <v>1.8318502147794908</v>
      </c>
      <c r="BC187" s="296">
        <f t="shared" si="201"/>
        <v>1.8640004889141415</v>
      </c>
      <c r="BD187" s="296">
        <f t="shared" si="202"/>
        <v>1.8928732364298373</v>
      </c>
      <c r="BE187" s="296">
        <f t="shared" si="203"/>
        <v>1.9139468677338307</v>
      </c>
      <c r="BF187" s="296">
        <f t="shared" si="204"/>
        <v>1.9304536808919022</v>
      </c>
      <c r="BG187" s="296">
        <f t="shared" si="205"/>
        <v>1.9456820580891989</v>
      </c>
      <c r="BH187" s="296">
        <f t="shared" si="206"/>
        <v>1.9566072605435691</v>
      </c>
      <c r="BI187" s="296">
        <f t="shared" si="207"/>
        <v>1.9649431277966842</v>
      </c>
      <c r="BJ187" s="296">
        <f t="shared" si="208"/>
        <v>1.9727405583682822</v>
      </c>
      <c r="BK187" s="296">
        <f t="shared" si="209"/>
        <v>1.9782850757905608</v>
      </c>
      <c r="BL187" s="296">
        <f t="shared" si="210"/>
        <v>1.9824594563582476</v>
      </c>
      <c r="BM187" s="296">
        <f t="shared" si="211"/>
        <v>1.9863916120483234</v>
      </c>
      <c r="BN187" s="297">
        <f t="shared" si="212"/>
        <v>1.9891750728804762</v>
      </c>
      <c r="BO187" s="220"/>
    </row>
    <row r="188" spans="2:67" ht="42" customHeight="1">
      <c r="B188" s="421"/>
      <c r="C188" s="420"/>
      <c r="D188" s="438">
        <v>-0.7</v>
      </c>
      <c r="E188" s="439">
        <f t="shared" si="213"/>
        <v>-0.98959295658264468</v>
      </c>
      <c r="F188" s="444">
        <f t="shared" si="151"/>
        <v>-0.99479647829132234</v>
      </c>
      <c r="G188" s="444">
        <f t="shared" si="214"/>
        <v>-0.99469897219214931</v>
      </c>
      <c r="H188" s="296">
        <f t="shared" si="154"/>
        <v>-0.994658114319382</v>
      </c>
      <c r="I188" s="296">
        <f t="shared" si="155"/>
        <v>-0.99460013805855574</v>
      </c>
      <c r="J188" s="296">
        <f t="shared" si="156"/>
        <v>-0.99451787352088694</v>
      </c>
      <c r="K188" s="296">
        <f t="shared" si="157"/>
        <v>-0.9944011500735388</v>
      </c>
      <c r="L188" s="296">
        <f t="shared" si="158"/>
        <v>-0.99423554279958881</v>
      </c>
      <c r="M188" s="296">
        <f t="shared" si="159"/>
        <v>-0.99400059766318183</v>
      </c>
      <c r="N188" s="296">
        <f t="shared" si="160"/>
        <v>-0.99366732098956556</v>
      </c>
      <c r="O188" s="296">
        <f t="shared" si="161"/>
        <v>-0.99319463312861567</v>
      </c>
      <c r="P188" s="296">
        <f t="shared" si="162"/>
        <v>-0.99252436861958249</v>
      </c>
      <c r="Q188" s="296">
        <f t="shared" si="163"/>
        <v>-0.99157424659202931</v>
      </c>
      <c r="R188" s="296">
        <f t="shared" si="164"/>
        <v>-0.99035446066670196</v>
      </c>
      <c r="S188" s="296">
        <f t="shared" si="165"/>
        <v>-0.98940433863914878</v>
      </c>
      <c r="T188" s="296">
        <f t="shared" si="166"/>
        <v>-0.98805811851996528</v>
      </c>
      <c r="U188" s="296">
        <f t="shared" si="167"/>
        <v>-0.98633588358567115</v>
      </c>
      <c r="V188" s="296">
        <f t="shared" si="168"/>
        <v>-0.98498966346648764</v>
      </c>
      <c r="W188" s="296">
        <f t="shared" si="169"/>
        <v>-0.98308343736572623</v>
      </c>
      <c r="X188" s="296">
        <f t="shared" si="170"/>
        <v>-0.98065690955410245</v>
      </c>
      <c r="Y188" s="296">
        <f t="shared" si="171"/>
        <v>-0.97875068345334104</v>
      </c>
      <c r="Z188" s="296">
        <f t="shared" si="172"/>
        <v>-0.97605394608474827</v>
      </c>
      <c r="AA188" s="296">
        <f t="shared" si="173"/>
        <v>-0.97264529863571725</v>
      </c>
      <c r="AB188" s="296">
        <f t="shared" si="174"/>
        <v>-0.96994856126712448</v>
      </c>
      <c r="AC188" s="296">
        <f t="shared" si="175"/>
        <v>-0.96613838142181285</v>
      </c>
      <c r="AD188" s="296">
        <f t="shared" si="176"/>
        <v>-0.96137026398582714</v>
      </c>
      <c r="AE188" s="296">
        <f t="shared" si="177"/>
        <v>-0.95756008414051552</v>
      </c>
      <c r="AF188" s="296">
        <f t="shared" si="178"/>
        <v>-0.95218648906983328</v>
      </c>
      <c r="AG188" s="296">
        <f t="shared" si="179"/>
        <v>-0.94555629180421386</v>
      </c>
      <c r="AH188" s="296">
        <f t="shared" si="180"/>
        <v>-0.94018269673353161</v>
      </c>
      <c r="AI188" s="296">
        <f t="shared" si="181"/>
        <v>-0.93262352214888766</v>
      </c>
      <c r="AJ188" s="296">
        <f t="shared" si="182"/>
        <v>-0.92348101776553881</v>
      </c>
      <c r="AK188" s="296">
        <f t="shared" si="183"/>
        <v>-0.91592184318089487</v>
      </c>
      <c r="AL188" s="296">
        <f t="shared" si="184"/>
        <v>-0.90532630239140921</v>
      </c>
      <c r="AM188" s="296">
        <f t="shared" si="185"/>
        <v>-0.89286706328521848</v>
      </c>
      <c r="AN188" s="296">
        <f t="shared" si="186"/>
        <v>-0.88227152249573282</v>
      </c>
      <c r="AO188" s="296">
        <f t="shared" si="187"/>
        <v>-0.86749453615114247</v>
      </c>
      <c r="AP188" s="296">
        <f t="shared" si="188"/>
        <v>-0.85079264012470579</v>
      </c>
      <c r="AQ188" s="296">
        <f t="shared" si="189"/>
        <v>-0.83601565378011544</v>
      </c>
      <c r="AR188" s="296">
        <f t="shared" si="190"/>
        <v>-0.81555106901332319</v>
      </c>
      <c r="AS188" s="296">
        <f t="shared" si="191"/>
        <v>-0.79366939493686595</v>
      </c>
      <c r="AT188" s="296">
        <f t="shared" si="192"/>
        <v>-0.7732048101700737</v>
      </c>
      <c r="AU188" s="296">
        <f t="shared" si="193"/>
        <v>-0.74513705216844373</v>
      </c>
      <c r="AV188" s="296">
        <f t="shared" si="194"/>
        <v>-0.71736559654173893</v>
      </c>
      <c r="AW188" s="296">
        <f t="shared" si="195"/>
        <v>-0.68929783854010895</v>
      </c>
      <c r="AX188" s="296">
        <f t="shared" si="196"/>
        <v>-0.65130991100669222</v>
      </c>
      <c r="AY188" s="296">
        <f t="shared" si="197"/>
        <v>1.6482997643242829</v>
      </c>
      <c r="AZ188" s="296">
        <f t="shared" si="198"/>
        <v>1.715344987740028</v>
      </c>
      <c r="BA188" s="296">
        <f t="shared" si="199"/>
        <v>1.7671207255860981</v>
      </c>
      <c r="BB188" s="296">
        <f t="shared" si="200"/>
        <v>1.8115153708595955</v>
      </c>
      <c r="BC188" s="296">
        <f t="shared" si="201"/>
        <v>1.8505370243320378</v>
      </c>
      <c r="BD188" s="296">
        <f t="shared" si="202"/>
        <v>1.8794097718477336</v>
      </c>
      <c r="BE188" s="296">
        <f t="shared" si="203"/>
        <v>1.9025115864089086</v>
      </c>
      <c r="BF188" s="296">
        <f t="shared" si="204"/>
        <v>1.923585217712902</v>
      </c>
      <c r="BG188" s="296">
        <f t="shared" si="205"/>
        <v>1.938813594910199</v>
      </c>
      <c r="BH188" s="296">
        <f t="shared" si="206"/>
        <v>1.9505606910242004</v>
      </c>
      <c r="BI188" s="296">
        <f t="shared" si="207"/>
        <v>1.9614858934785704</v>
      </c>
      <c r="BJ188" s="296">
        <f t="shared" si="208"/>
        <v>1.9692833240501684</v>
      </c>
      <c r="BK188" s="296">
        <f t="shared" si="209"/>
        <v>1.9751864938757193</v>
      </c>
      <c r="BL188" s="296">
        <f t="shared" si="210"/>
        <v>1.9807310112979979</v>
      </c>
      <c r="BM188" s="296">
        <f t="shared" si="211"/>
        <v>1.9846631669880737</v>
      </c>
      <c r="BN188" s="297">
        <f t="shared" si="212"/>
        <v>1.9876120306080152</v>
      </c>
      <c r="BO188" s="220"/>
    </row>
    <row r="189" spans="2:67" ht="42" customHeight="1">
      <c r="B189" s="421"/>
      <c r="C189" s="420"/>
      <c r="D189" s="440">
        <v>-0.75</v>
      </c>
      <c r="E189" s="439">
        <f t="shared" si="213"/>
        <v>-0.99265875978500295</v>
      </c>
      <c r="F189" s="444">
        <f t="shared" si="151"/>
        <v>-0.99632937989250148</v>
      </c>
      <c r="G189" s="444">
        <f t="shared" si="214"/>
        <v>-0.99623187379332845</v>
      </c>
      <c r="H189" s="296">
        <f t="shared" si="154"/>
        <v>-0.99619101592056114</v>
      </c>
      <c r="I189" s="296">
        <f t="shared" si="155"/>
        <v>-0.99613303965973488</v>
      </c>
      <c r="J189" s="296">
        <f t="shared" si="156"/>
        <v>-0.99605077512206608</v>
      </c>
      <c r="K189" s="296">
        <f t="shared" si="157"/>
        <v>-0.99593405167471794</v>
      </c>
      <c r="L189" s="296">
        <f t="shared" si="158"/>
        <v>-0.99576844440076795</v>
      </c>
      <c r="M189" s="296">
        <f t="shared" si="159"/>
        <v>-0.99553349926436097</v>
      </c>
      <c r="N189" s="296">
        <f t="shared" si="160"/>
        <v>-0.9952002225907447</v>
      </c>
      <c r="O189" s="296">
        <f t="shared" si="161"/>
        <v>-0.9947275347297948</v>
      </c>
      <c r="P189" s="296">
        <f t="shared" si="162"/>
        <v>-0.99405727022076162</v>
      </c>
      <c r="Q189" s="296">
        <f t="shared" si="163"/>
        <v>-0.99319463312861567</v>
      </c>
      <c r="R189" s="296">
        <f t="shared" si="164"/>
        <v>-0.99252436861958249</v>
      </c>
      <c r="S189" s="296">
        <f t="shared" si="165"/>
        <v>-0.99157424659202931</v>
      </c>
      <c r="T189" s="296">
        <f t="shared" si="166"/>
        <v>-0.99035446066670196</v>
      </c>
      <c r="U189" s="296">
        <f t="shared" si="167"/>
        <v>-0.98940433863914878</v>
      </c>
      <c r="V189" s="296">
        <f t="shared" si="168"/>
        <v>-0.98805811851996528</v>
      </c>
      <c r="W189" s="296">
        <f t="shared" si="169"/>
        <v>-0.98633588358567115</v>
      </c>
      <c r="X189" s="296">
        <f t="shared" si="170"/>
        <v>-0.98498966346648764</v>
      </c>
      <c r="Y189" s="296">
        <f t="shared" si="171"/>
        <v>-0.98308343736572623</v>
      </c>
      <c r="Z189" s="296">
        <f t="shared" si="172"/>
        <v>-0.98065690955410245</v>
      </c>
      <c r="AA189" s="296">
        <f t="shared" si="173"/>
        <v>-0.97875068345334104</v>
      </c>
      <c r="AB189" s="296">
        <f t="shared" si="174"/>
        <v>-0.97605394608474827</v>
      </c>
      <c r="AC189" s="296">
        <f t="shared" si="175"/>
        <v>-0.97264529863571725</v>
      </c>
      <c r="AD189" s="296">
        <f t="shared" si="176"/>
        <v>-0.96994856126712448</v>
      </c>
      <c r="AE189" s="296">
        <f t="shared" si="177"/>
        <v>-0.96613838142181285</v>
      </c>
      <c r="AF189" s="296">
        <f t="shared" si="178"/>
        <v>-0.96137026398582714</v>
      </c>
      <c r="AG189" s="296">
        <f t="shared" si="179"/>
        <v>-0.95756008414051552</v>
      </c>
      <c r="AH189" s="296">
        <f t="shared" si="180"/>
        <v>-0.95218648906983328</v>
      </c>
      <c r="AI189" s="296">
        <f t="shared" si="181"/>
        <v>-0.94555629180421386</v>
      </c>
      <c r="AJ189" s="296">
        <f t="shared" si="182"/>
        <v>-0.94018269673353161</v>
      </c>
      <c r="AK189" s="296">
        <f t="shared" si="183"/>
        <v>-0.93262352214888766</v>
      </c>
      <c r="AL189" s="296">
        <f t="shared" si="184"/>
        <v>-0.92348101776553881</v>
      </c>
      <c r="AM189" s="296">
        <f t="shared" si="185"/>
        <v>-0.91592184318089487</v>
      </c>
      <c r="AN189" s="296">
        <f t="shared" si="186"/>
        <v>-0.90532630239140921</v>
      </c>
      <c r="AO189" s="296">
        <f t="shared" si="187"/>
        <v>-0.89286706328521848</v>
      </c>
      <c r="AP189" s="296">
        <f t="shared" si="188"/>
        <v>-0.88227152249573282</v>
      </c>
      <c r="AQ189" s="296">
        <f t="shared" si="189"/>
        <v>-0.86749453615114247</v>
      </c>
      <c r="AR189" s="296">
        <f t="shared" si="190"/>
        <v>-0.85079264012470579</v>
      </c>
      <c r="AS189" s="296">
        <f t="shared" si="191"/>
        <v>-0.83601565378011544</v>
      </c>
      <c r="AT189" s="296">
        <f t="shared" si="192"/>
        <v>-0.81555106901332319</v>
      </c>
      <c r="AU189" s="296">
        <f t="shared" si="193"/>
        <v>-0.79366939493686595</v>
      </c>
      <c r="AV189" s="296">
        <f t="shared" si="194"/>
        <v>-0.7732048101700737</v>
      </c>
      <c r="AW189" s="296">
        <f t="shared" si="195"/>
        <v>-0.74513705216844373</v>
      </c>
      <c r="AX189" s="296">
        <f t="shared" si="196"/>
        <v>-0.71736559654173893</v>
      </c>
      <c r="AY189" s="296">
        <f t="shared" si="197"/>
        <v>-0.68929783854010895</v>
      </c>
      <c r="AZ189" s="296">
        <f t="shared" si="198"/>
        <v>1.6804059528435553</v>
      </c>
      <c r="BA189" s="296">
        <f t="shared" si="199"/>
        <v>1.7410528234609783</v>
      </c>
      <c r="BB189" s="296">
        <f t="shared" si="200"/>
        <v>1.7928285613070485</v>
      </c>
      <c r="BC189" s="296">
        <f t="shared" si="201"/>
        <v>1.8318502147794908</v>
      </c>
      <c r="BD189" s="296">
        <f t="shared" si="202"/>
        <v>1.8640004889141415</v>
      </c>
      <c r="BE189" s="296">
        <f t="shared" si="203"/>
        <v>1.8928732364298373</v>
      </c>
      <c r="BF189" s="296">
        <f t="shared" si="204"/>
        <v>1.9139468677338307</v>
      </c>
      <c r="BG189" s="296">
        <f t="shared" si="205"/>
        <v>1.9304536808919022</v>
      </c>
      <c r="BH189" s="296">
        <f t="shared" si="206"/>
        <v>1.9456820580891989</v>
      </c>
      <c r="BI189" s="296">
        <f t="shared" si="207"/>
        <v>1.9566072605435691</v>
      </c>
      <c r="BJ189" s="296">
        <f t="shared" si="208"/>
        <v>1.9649431277966842</v>
      </c>
      <c r="BK189" s="296">
        <f t="shared" si="209"/>
        <v>1.9727405583682822</v>
      </c>
      <c r="BL189" s="296">
        <f t="shared" si="210"/>
        <v>1.9782850757905608</v>
      </c>
      <c r="BM189" s="296">
        <f t="shared" si="211"/>
        <v>1.9824594563582476</v>
      </c>
      <c r="BN189" s="297">
        <f t="shared" si="212"/>
        <v>1.9863916120483234</v>
      </c>
      <c r="BO189" s="220"/>
    </row>
    <row r="190" spans="2:67" ht="42" customHeight="1">
      <c r="B190" s="421"/>
      <c r="C190" s="420"/>
      <c r="D190" s="438">
        <v>-0.8</v>
      </c>
      <c r="E190" s="439">
        <f t="shared" si="213"/>
        <v>-0.994822974269296</v>
      </c>
      <c r="F190" s="444">
        <f t="shared" si="151"/>
        <v>-0.997411487134648</v>
      </c>
      <c r="G190" s="444">
        <f t="shared" si="214"/>
        <v>-0.99731398103547497</v>
      </c>
      <c r="H190" s="296">
        <f t="shared" si="154"/>
        <v>-0.99727312316270766</v>
      </c>
      <c r="I190" s="296">
        <f t="shared" si="155"/>
        <v>-0.9972151469018814</v>
      </c>
      <c r="J190" s="296">
        <f t="shared" si="156"/>
        <v>-0.9971328823642126</v>
      </c>
      <c r="K190" s="296">
        <f t="shared" si="157"/>
        <v>-0.99701615891686446</v>
      </c>
      <c r="L190" s="296">
        <f t="shared" si="158"/>
        <v>-0.99685055164291447</v>
      </c>
      <c r="M190" s="296">
        <f t="shared" si="159"/>
        <v>-0.99661560650650749</v>
      </c>
      <c r="N190" s="296">
        <f t="shared" si="160"/>
        <v>-0.99628232983289122</v>
      </c>
      <c r="O190" s="296">
        <f t="shared" si="161"/>
        <v>-0.99580964197194133</v>
      </c>
      <c r="P190" s="296">
        <f t="shared" si="162"/>
        <v>-0.9952002225907447</v>
      </c>
      <c r="Q190" s="296">
        <f t="shared" si="163"/>
        <v>-0.9947275347297948</v>
      </c>
      <c r="R190" s="296">
        <f t="shared" si="164"/>
        <v>-0.99405727022076162</v>
      </c>
      <c r="S190" s="296">
        <f t="shared" si="165"/>
        <v>-0.99319463312861567</v>
      </c>
      <c r="T190" s="296">
        <f t="shared" si="166"/>
        <v>-0.99252436861958249</v>
      </c>
      <c r="U190" s="296">
        <f t="shared" si="167"/>
        <v>-0.99157424659202931</v>
      </c>
      <c r="V190" s="296">
        <f t="shared" si="168"/>
        <v>-0.99035446066670196</v>
      </c>
      <c r="W190" s="296">
        <f t="shared" si="169"/>
        <v>-0.98940433863914878</v>
      </c>
      <c r="X190" s="296">
        <f t="shared" si="170"/>
        <v>-0.98805811851996528</v>
      </c>
      <c r="Y190" s="296">
        <f t="shared" si="171"/>
        <v>-0.98633588358567115</v>
      </c>
      <c r="Z190" s="296">
        <f t="shared" si="172"/>
        <v>-0.98498966346648764</v>
      </c>
      <c r="AA190" s="296">
        <f t="shared" si="173"/>
        <v>-0.98308343736572623</v>
      </c>
      <c r="AB190" s="296">
        <f t="shared" si="174"/>
        <v>-0.98065690955410245</v>
      </c>
      <c r="AC190" s="296">
        <f t="shared" si="175"/>
        <v>-0.97875068345334104</v>
      </c>
      <c r="AD190" s="296">
        <f t="shared" si="176"/>
        <v>-0.97605394608474827</v>
      </c>
      <c r="AE190" s="296">
        <f t="shared" si="177"/>
        <v>-0.97264529863571725</v>
      </c>
      <c r="AF190" s="296">
        <f t="shared" si="178"/>
        <v>-0.96994856126712448</v>
      </c>
      <c r="AG190" s="296">
        <f t="shared" si="179"/>
        <v>-0.96613838142181285</v>
      </c>
      <c r="AH190" s="296">
        <f t="shared" si="180"/>
        <v>-0.96137026398582714</v>
      </c>
      <c r="AI190" s="296">
        <f t="shared" si="181"/>
        <v>-0.95756008414051552</v>
      </c>
      <c r="AJ190" s="296">
        <f t="shared" si="182"/>
        <v>-0.95218648906983328</v>
      </c>
      <c r="AK190" s="296">
        <f t="shared" si="183"/>
        <v>-0.94555629180421386</v>
      </c>
      <c r="AL190" s="296">
        <f t="shared" si="184"/>
        <v>-0.94018269673353161</v>
      </c>
      <c r="AM190" s="296">
        <f t="shared" si="185"/>
        <v>-0.93262352214888766</v>
      </c>
      <c r="AN190" s="296">
        <f t="shared" si="186"/>
        <v>-0.92348101776553881</v>
      </c>
      <c r="AO190" s="296">
        <f t="shared" si="187"/>
        <v>-0.91592184318089487</v>
      </c>
      <c r="AP190" s="296">
        <f t="shared" si="188"/>
        <v>-0.90532630239140921</v>
      </c>
      <c r="AQ190" s="296">
        <f t="shared" si="189"/>
        <v>-0.89286706328521848</v>
      </c>
      <c r="AR190" s="296">
        <f t="shared" si="190"/>
        <v>-0.88227152249573282</v>
      </c>
      <c r="AS190" s="296">
        <f t="shared" si="191"/>
        <v>-0.86749453615114247</v>
      </c>
      <c r="AT190" s="296">
        <f t="shared" si="192"/>
        <v>-0.85079264012470579</v>
      </c>
      <c r="AU190" s="296">
        <f t="shared" si="193"/>
        <v>-0.83601565378011544</v>
      </c>
      <c r="AV190" s="296">
        <f t="shared" si="194"/>
        <v>-0.81555106901332319</v>
      </c>
      <c r="AW190" s="296">
        <f t="shared" si="195"/>
        <v>-0.79366939493686595</v>
      </c>
      <c r="AX190" s="296">
        <f t="shared" si="196"/>
        <v>-0.7732048101700737</v>
      </c>
      <c r="AY190" s="296">
        <f t="shared" si="197"/>
        <v>-0.74513705216844373</v>
      </c>
      <c r="AZ190" s="296">
        <f t="shared" si="198"/>
        <v>-0.71736559654173893</v>
      </c>
      <c r="BA190" s="296">
        <f t="shared" si="199"/>
        <v>1.715344987740028</v>
      </c>
      <c r="BB190" s="296">
        <f t="shared" si="200"/>
        <v>1.7671207255860981</v>
      </c>
      <c r="BC190" s="296">
        <f t="shared" si="201"/>
        <v>1.8115153708595955</v>
      </c>
      <c r="BD190" s="296">
        <f t="shared" si="202"/>
        <v>1.8505370243320378</v>
      </c>
      <c r="BE190" s="296">
        <f t="shared" si="203"/>
        <v>1.8794097718477336</v>
      </c>
      <c r="BF190" s="296">
        <f t="shared" si="204"/>
        <v>1.9025115864089086</v>
      </c>
      <c r="BG190" s="296">
        <f t="shared" si="205"/>
        <v>1.923585217712902</v>
      </c>
      <c r="BH190" s="296">
        <f t="shared" si="206"/>
        <v>1.938813594910199</v>
      </c>
      <c r="BI190" s="296">
        <f t="shared" si="207"/>
        <v>1.9505606910242004</v>
      </c>
      <c r="BJ190" s="296">
        <f t="shared" si="208"/>
        <v>1.9614858934785704</v>
      </c>
      <c r="BK190" s="296">
        <f t="shared" si="209"/>
        <v>1.9692833240501684</v>
      </c>
      <c r="BL190" s="296">
        <f t="shared" si="210"/>
        <v>1.9751864938757193</v>
      </c>
      <c r="BM190" s="296">
        <f t="shared" si="211"/>
        <v>1.9807310112979979</v>
      </c>
      <c r="BN190" s="297">
        <f t="shared" si="212"/>
        <v>1.9846631669880737</v>
      </c>
      <c r="BO190" s="220"/>
    </row>
    <row r="191" spans="2:67" ht="42" customHeight="1">
      <c r="B191" s="421"/>
      <c r="C191" s="420"/>
      <c r="D191" s="440">
        <v>-0.85</v>
      </c>
      <c r="E191" s="439">
        <f t="shared" si="213"/>
        <v>-0.99634995151724581</v>
      </c>
      <c r="F191" s="444">
        <f t="shared" si="151"/>
        <v>-0.99817497575862291</v>
      </c>
      <c r="G191" s="444">
        <f t="shared" si="214"/>
        <v>-0.99807746965944988</v>
      </c>
      <c r="H191" s="296">
        <f t="shared" si="154"/>
        <v>-0.99803661178668257</v>
      </c>
      <c r="I191" s="296">
        <f t="shared" si="155"/>
        <v>-0.99797863552585631</v>
      </c>
      <c r="J191" s="296">
        <f t="shared" si="156"/>
        <v>-0.99789637098818751</v>
      </c>
      <c r="K191" s="296">
        <f t="shared" si="157"/>
        <v>-0.99777964754083937</v>
      </c>
      <c r="L191" s="296">
        <f t="shared" si="158"/>
        <v>-0.99761404026688938</v>
      </c>
      <c r="M191" s="296">
        <f t="shared" si="159"/>
        <v>-0.9973790951304824</v>
      </c>
      <c r="N191" s="296">
        <f t="shared" si="160"/>
        <v>-0.99704581845686613</v>
      </c>
      <c r="O191" s="296">
        <f t="shared" si="161"/>
        <v>-0.99661560650650749</v>
      </c>
      <c r="P191" s="296">
        <f t="shared" si="162"/>
        <v>-0.99628232983289122</v>
      </c>
      <c r="Q191" s="296">
        <f t="shared" si="163"/>
        <v>-0.99580964197194133</v>
      </c>
      <c r="R191" s="296">
        <f t="shared" si="164"/>
        <v>-0.9952002225907447</v>
      </c>
      <c r="S191" s="296">
        <f t="shared" si="165"/>
        <v>-0.9947275347297948</v>
      </c>
      <c r="T191" s="296">
        <f t="shared" si="166"/>
        <v>-0.99405727022076162</v>
      </c>
      <c r="U191" s="296">
        <f t="shared" si="167"/>
        <v>-0.99319463312861567</v>
      </c>
      <c r="V191" s="296">
        <f t="shared" si="168"/>
        <v>-0.99252436861958249</v>
      </c>
      <c r="W191" s="296">
        <f t="shared" si="169"/>
        <v>-0.99157424659202931</v>
      </c>
      <c r="X191" s="296">
        <f t="shared" si="170"/>
        <v>-0.99035446066670196</v>
      </c>
      <c r="Y191" s="296">
        <f t="shared" si="171"/>
        <v>-0.98940433863914878</v>
      </c>
      <c r="Z191" s="296">
        <f t="shared" si="172"/>
        <v>-0.98805811851996528</v>
      </c>
      <c r="AA191" s="296">
        <f t="shared" si="173"/>
        <v>-0.98633588358567115</v>
      </c>
      <c r="AB191" s="296">
        <f t="shared" si="174"/>
        <v>-0.98498966346648764</v>
      </c>
      <c r="AC191" s="296">
        <f t="shared" si="175"/>
        <v>-0.98308343736572623</v>
      </c>
      <c r="AD191" s="296">
        <f t="shared" si="176"/>
        <v>-0.98065690955410245</v>
      </c>
      <c r="AE191" s="296">
        <f t="shared" si="177"/>
        <v>-0.97875068345334104</v>
      </c>
      <c r="AF191" s="296">
        <f t="shared" si="178"/>
        <v>-0.97605394608474827</v>
      </c>
      <c r="AG191" s="296">
        <f t="shared" si="179"/>
        <v>-0.97264529863571725</v>
      </c>
      <c r="AH191" s="296">
        <f t="shared" si="180"/>
        <v>-0.96994856126712448</v>
      </c>
      <c r="AI191" s="296">
        <f t="shared" si="181"/>
        <v>-0.96613838142181285</v>
      </c>
      <c r="AJ191" s="296">
        <f t="shared" si="182"/>
        <v>-0.96137026398582714</v>
      </c>
      <c r="AK191" s="296">
        <f t="shared" si="183"/>
        <v>-0.95756008414051552</v>
      </c>
      <c r="AL191" s="296">
        <f t="shared" si="184"/>
        <v>-0.95218648906983328</v>
      </c>
      <c r="AM191" s="296">
        <f t="shared" si="185"/>
        <v>-0.94555629180421386</v>
      </c>
      <c r="AN191" s="296">
        <f t="shared" si="186"/>
        <v>-0.94018269673353161</v>
      </c>
      <c r="AO191" s="296">
        <f t="shared" si="187"/>
        <v>-0.93262352214888766</v>
      </c>
      <c r="AP191" s="296">
        <f t="shared" si="188"/>
        <v>-0.92348101776553881</v>
      </c>
      <c r="AQ191" s="296">
        <f t="shared" si="189"/>
        <v>-0.91592184318089487</v>
      </c>
      <c r="AR191" s="296">
        <f t="shared" si="190"/>
        <v>-0.90532630239140921</v>
      </c>
      <c r="AS191" s="296">
        <f t="shared" si="191"/>
        <v>-0.89286706328521848</v>
      </c>
      <c r="AT191" s="296">
        <f t="shared" si="192"/>
        <v>-0.88227152249573282</v>
      </c>
      <c r="AU191" s="296">
        <f t="shared" si="193"/>
        <v>-0.86749453615114247</v>
      </c>
      <c r="AV191" s="296">
        <f t="shared" si="194"/>
        <v>-0.85079264012470579</v>
      </c>
      <c r="AW191" s="296">
        <f t="shared" si="195"/>
        <v>-0.83601565378011544</v>
      </c>
      <c r="AX191" s="296">
        <f t="shared" si="196"/>
        <v>-0.81555106901332319</v>
      </c>
      <c r="AY191" s="296">
        <f t="shared" si="197"/>
        <v>-0.79366939493686595</v>
      </c>
      <c r="AZ191" s="296">
        <f t="shared" si="198"/>
        <v>-0.7732048101700737</v>
      </c>
      <c r="BA191" s="296">
        <f t="shared" si="199"/>
        <v>-0.74513705216844373</v>
      </c>
      <c r="BB191" s="296">
        <f t="shared" si="200"/>
        <v>1.7410528234609783</v>
      </c>
      <c r="BC191" s="296">
        <f t="shared" si="201"/>
        <v>1.7928285613070485</v>
      </c>
      <c r="BD191" s="296">
        <f t="shared" si="202"/>
        <v>1.8318502147794908</v>
      </c>
      <c r="BE191" s="296">
        <f t="shared" si="203"/>
        <v>1.8640004889141415</v>
      </c>
      <c r="BF191" s="296">
        <f t="shared" si="204"/>
        <v>1.8928732364298373</v>
      </c>
      <c r="BG191" s="296">
        <f t="shared" si="205"/>
        <v>1.9139468677338307</v>
      </c>
      <c r="BH191" s="296">
        <f t="shared" si="206"/>
        <v>1.9304536808919022</v>
      </c>
      <c r="BI191" s="296">
        <f t="shared" si="207"/>
        <v>1.9456820580891989</v>
      </c>
      <c r="BJ191" s="296">
        <f t="shared" si="208"/>
        <v>1.9566072605435691</v>
      </c>
      <c r="BK191" s="296">
        <f t="shared" si="209"/>
        <v>1.9649431277966842</v>
      </c>
      <c r="BL191" s="296">
        <f t="shared" si="210"/>
        <v>1.9727405583682822</v>
      </c>
      <c r="BM191" s="296">
        <f t="shared" si="211"/>
        <v>1.9782850757905608</v>
      </c>
      <c r="BN191" s="297">
        <f t="shared" si="212"/>
        <v>1.9824594563582476</v>
      </c>
      <c r="BO191" s="220"/>
    </row>
    <row r="192" spans="2:67" ht="42" customHeight="1">
      <c r="B192" s="421"/>
      <c r="C192" s="420"/>
      <c r="D192" s="438">
        <v>-0.9</v>
      </c>
      <c r="E192" s="439">
        <f t="shared" si="213"/>
        <v>-0.9974269298007914</v>
      </c>
      <c r="F192" s="444">
        <f t="shared" si="151"/>
        <v>-0.9987134649003957</v>
      </c>
      <c r="G192" s="444">
        <f t="shared" si="214"/>
        <v>-0.99861595880122267</v>
      </c>
      <c r="H192" s="296">
        <f t="shared" si="154"/>
        <v>-0.99857510092845536</v>
      </c>
      <c r="I192" s="296">
        <f t="shared" si="155"/>
        <v>-0.9985171246676291</v>
      </c>
      <c r="J192" s="296">
        <f t="shared" si="156"/>
        <v>-0.9984348601299603</v>
      </c>
      <c r="K192" s="296">
        <f t="shared" si="157"/>
        <v>-0.99831813668261216</v>
      </c>
      <c r="L192" s="296">
        <f t="shared" si="158"/>
        <v>-0.99815252940866217</v>
      </c>
      <c r="M192" s="296">
        <f t="shared" si="159"/>
        <v>-0.99791758427225519</v>
      </c>
      <c r="N192" s="296">
        <f t="shared" si="160"/>
        <v>-0.99761404026688938</v>
      </c>
      <c r="O192" s="296">
        <f t="shared" si="161"/>
        <v>-0.9973790951304824</v>
      </c>
      <c r="P192" s="296">
        <f t="shared" si="162"/>
        <v>-0.99704581845686613</v>
      </c>
      <c r="Q192" s="296">
        <f t="shared" si="163"/>
        <v>-0.99661560650650749</v>
      </c>
      <c r="R192" s="296">
        <f t="shared" si="164"/>
        <v>-0.99628232983289122</v>
      </c>
      <c r="S192" s="296">
        <f t="shared" si="165"/>
        <v>-0.99580964197194133</v>
      </c>
      <c r="T192" s="296">
        <f t="shared" si="166"/>
        <v>-0.9952002225907447</v>
      </c>
      <c r="U192" s="296">
        <f t="shared" si="167"/>
        <v>-0.9947275347297948</v>
      </c>
      <c r="V192" s="296">
        <f t="shared" si="168"/>
        <v>-0.99405727022076162</v>
      </c>
      <c r="W192" s="296">
        <f t="shared" si="169"/>
        <v>-0.99319463312861567</v>
      </c>
      <c r="X192" s="296">
        <f t="shared" si="170"/>
        <v>-0.99252436861958249</v>
      </c>
      <c r="Y192" s="296">
        <f t="shared" si="171"/>
        <v>-0.99157424659202931</v>
      </c>
      <c r="Z192" s="296">
        <f t="shared" si="172"/>
        <v>-0.99035446066670196</v>
      </c>
      <c r="AA192" s="296">
        <f t="shared" si="173"/>
        <v>-0.98940433863914878</v>
      </c>
      <c r="AB192" s="296">
        <f t="shared" si="174"/>
        <v>-0.98805811851996528</v>
      </c>
      <c r="AC192" s="296">
        <f t="shared" si="175"/>
        <v>-0.98633588358567115</v>
      </c>
      <c r="AD192" s="296">
        <f t="shared" si="176"/>
        <v>-0.98498966346648764</v>
      </c>
      <c r="AE192" s="296">
        <f t="shared" si="177"/>
        <v>-0.98308343736572623</v>
      </c>
      <c r="AF192" s="296">
        <f t="shared" si="178"/>
        <v>-0.98065690955410245</v>
      </c>
      <c r="AG192" s="296">
        <f t="shared" si="179"/>
        <v>-0.97875068345334104</v>
      </c>
      <c r="AH192" s="296">
        <f t="shared" si="180"/>
        <v>-0.97605394608474827</v>
      </c>
      <c r="AI192" s="296">
        <f t="shared" si="181"/>
        <v>-0.97264529863571725</v>
      </c>
      <c r="AJ192" s="296">
        <f t="shared" si="182"/>
        <v>-0.96994856126712448</v>
      </c>
      <c r="AK192" s="296">
        <f t="shared" si="183"/>
        <v>-0.96613838142181285</v>
      </c>
      <c r="AL192" s="296">
        <f t="shared" si="184"/>
        <v>-0.96137026398582714</v>
      </c>
      <c r="AM192" s="296">
        <f t="shared" si="185"/>
        <v>-0.95756008414051552</v>
      </c>
      <c r="AN192" s="296">
        <f t="shared" si="186"/>
        <v>-0.95218648906983328</v>
      </c>
      <c r="AO192" s="296">
        <f t="shared" si="187"/>
        <v>-0.94555629180421386</v>
      </c>
      <c r="AP192" s="296">
        <f t="shared" si="188"/>
        <v>-0.94018269673353161</v>
      </c>
      <c r="AQ192" s="296">
        <f t="shared" si="189"/>
        <v>-0.93262352214888766</v>
      </c>
      <c r="AR192" s="296">
        <f t="shared" si="190"/>
        <v>-0.92348101776553881</v>
      </c>
      <c r="AS192" s="296">
        <f t="shared" si="191"/>
        <v>-0.91592184318089487</v>
      </c>
      <c r="AT192" s="296">
        <f t="shared" si="192"/>
        <v>-0.90532630239140921</v>
      </c>
      <c r="AU192" s="296">
        <f t="shared" si="193"/>
        <v>-0.89286706328521848</v>
      </c>
      <c r="AV192" s="296">
        <f t="shared" si="194"/>
        <v>-0.88227152249573282</v>
      </c>
      <c r="AW192" s="296">
        <f t="shared" si="195"/>
        <v>-0.86749453615114247</v>
      </c>
      <c r="AX192" s="296">
        <f t="shared" si="196"/>
        <v>-0.85079264012470579</v>
      </c>
      <c r="AY192" s="296">
        <f t="shared" si="197"/>
        <v>-0.83601565378011544</v>
      </c>
      <c r="AZ192" s="296">
        <f t="shared" si="198"/>
        <v>-0.81555106901332319</v>
      </c>
      <c r="BA192" s="296">
        <f t="shared" si="199"/>
        <v>-0.79366939493686595</v>
      </c>
      <c r="BB192" s="296">
        <f t="shared" si="200"/>
        <v>-0.7732048101700737</v>
      </c>
      <c r="BC192" s="296">
        <f t="shared" si="201"/>
        <v>1.7671207255860981</v>
      </c>
      <c r="BD192" s="296">
        <f t="shared" si="202"/>
        <v>1.8115153708595955</v>
      </c>
      <c r="BE192" s="296">
        <f t="shared" si="203"/>
        <v>1.8505370243320378</v>
      </c>
      <c r="BF192" s="296">
        <f t="shared" si="204"/>
        <v>1.8794097718477336</v>
      </c>
      <c r="BG192" s="296">
        <f t="shared" si="205"/>
        <v>1.9025115864089086</v>
      </c>
      <c r="BH192" s="296">
        <f t="shared" si="206"/>
        <v>1.923585217712902</v>
      </c>
      <c r="BI192" s="296">
        <f t="shared" si="207"/>
        <v>1.938813594910199</v>
      </c>
      <c r="BJ192" s="296">
        <f t="shared" si="208"/>
        <v>1.9505606910242004</v>
      </c>
      <c r="BK192" s="296">
        <f t="shared" si="209"/>
        <v>1.9614858934785704</v>
      </c>
      <c r="BL192" s="296">
        <f t="shared" si="210"/>
        <v>1.9692833240501684</v>
      </c>
      <c r="BM192" s="296">
        <f t="shared" si="211"/>
        <v>1.9751864938757193</v>
      </c>
      <c r="BN192" s="297">
        <f t="shared" si="212"/>
        <v>1.9807310112979979</v>
      </c>
      <c r="BO192" s="220"/>
    </row>
    <row r="193" spans="1:189" ht="42" customHeight="1">
      <c r="B193" s="421"/>
      <c r="C193" s="420"/>
      <c r="D193" s="440">
        <v>-0.95</v>
      </c>
      <c r="E193" s="439">
        <f t="shared" si="213"/>
        <v>-0.99818632869889168</v>
      </c>
      <c r="F193" s="444">
        <f t="shared" si="151"/>
        <v>-0.99909316434944584</v>
      </c>
      <c r="G193" s="444">
        <f t="shared" si="214"/>
        <v>-0.99899565825027281</v>
      </c>
      <c r="H193" s="296">
        <f t="shared" si="154"/>
        <v>-0.9989548003775055</v>
      </c>
      <c r="I193" s="296">
        <f t="shared" si="155"/>
        <v>-0.99889682411667924</v>
      </c>
      <c r="J193" s="296">
        <f t="shared" si="156"/>
        <v>-0.99881455957901044</v>
      </c>
      <c r="K193" s="296">
        <f t="shared" si="157"/>
        <v>-0.9986978361316623</v>
      </c>
      <c r="L193" s="296">
        <f t="shared" si="158"/>
        <v>-0.99853222885771231</v>
      </c>
      <c r="M193" s="296">
        <f t="shared" si="159"/>
        <v>-0.99831813668261216</v>
      </c>
      <c r="N193" s="296">
        <f t="shared" si="160"/>
        <v>-0.99815252940866217</v>
      </c>
      <c r="O193" s="296">
        <f t="shared" si="161"/>
        <v>-0.99791758427225519</v>
      </c>
      <c r="P193" s="296">
        <f t="shared" si="162"/>
        <v>-0.99761404026688938</v>
      </c>
      <c r="Q193" s="296">
        <f t="shared" si="163"/>
        <v>-0.9973790951304824</v>
      </c>
      <c r="R193" s="296">
        <f t="shared" si="164"/>
        <v>-0.99704581845686613</v>
      </c>
      <c r="S193" s="296">
        <f t="shared" si="165"/>
        <v>-0.99661560650650749</v>
      </c>
      <c r="T193" s="296">
        <f t="shared" si="166"/>
        <v>-0.99628232983289122</v>
      </c>
      <c r="U193" s="296">
        <f t="shared" si="167"/>
        <v>-0.99580964197194133</v>
      </c>
      <c r="V193" s="296">
        <f t="shared" si="168"/>
        <v>-0.9952002225907447</v>
      </c>
      <c r="W193" s="296">
        <f t="shared" si="169"/>
        <v>-0.9947275347297948</v>
      </c>
      <c r="X193" s="296">
        <f t="shared" si="170"/>
        <v>-0.99405727022076162</v>
      </c>
      <c r="Y193" s="296">
        <f t="shared" si="171"/>
        <v>-0.99319463312861567</v>
      </c>
      <c r="Z193" s="296">
        <f t="shared" si="172"/>
        <v>-0.99252436861958249</v>
      </c>
      <c r="AA193" s="296">
        <f t="shared" si="173"/>
        <v>-0.99157424659202931</v>
      </c>
      <c r="AB193" s="296">
        <f t="shared" si="174"/>
        <v>-0.99035446066670196</v>
      </c>
      <c r="AC193" s="296">
        <f t="shared" si="175"/>
        <v>-0.98940433863914878</v>
      </c>
      <c r="AD193" s="296">
        <f t="shared" si="176"/>
        <v>-0.98805811851996528</v>
      </c>
      <c r="AE193" s="296">
        <f t="shared" si="177"/>
        <v>-0.98633588358567115</v>
      </c>
      <c r="AF193" s="296">
        <f t="shared" si="178"/>
        <v>-0.98498966346648764</v>
      </c>
      <c r="AG193" s="296">
        <f t="shared" si="179"/>
        <v>-0.98308343736572623</v>
      </c>
      <c r="AH193" s="296">
        <f t="shared" si="180"/>
        <v>-0.98065690955410245</v>
      </c>
      <c r="AI193" s="296">
        <f t="shared" si="181"/>
        <v>-0.97875068345334104</v>
      </c>
      <c r="AJ193" s="296">
        <f t="shared" si="182"/>
        <v>-0.97605394608474827</v>
      </c>
      <c r="AK193" s="296">
        <f t="shared" si="183"/>
        <v>-0.97264529863571725</v>
      </c>
      <c r="AL193" s="296">
        <f t="shared" si="184"/>
        <v>-0.96994856126712448</v>
      </c>
      <c r="AM193" s="296">
        <f t="shared" si="185"/>
        <v>-0.96613838142181285</v>
      </c>
      <c r="AN193" s="296">
        <f t="shared" si="186"/>
        <v>-0.96137026398582714</v>
      </c>
      <c r="AO193" s="296">
        <f t="shared" si="187"/>
        <v>-0.95756008414051552</v>
      </c>
      <c r="AP193" s="296">
        <f t="shared" si="188"/>
        <v>-0.95218648906983328</v>
      </c>
      <c r="AQ193" s="296">
        <f t="shared" si="189"/>
        <v>-0.94555629180421386</v>
      </c>
      <c r="AR193" s="296">
        <f t="shared" si="190"/>
        <v>-0.94018269673353161</v>
      </c>
      <c r="AS193" s="296">
        <f t="shared" si="191"/>
        <v>-0.93262352214888766</v>
      </c>
      <c r="AT193" s="296">
        <f t="shared" si="192"/>
        <v>-0.92348101776553881</v>
      </c>
      <c r="AU193" s="296">
        <f t="shared" si="193"/>
        <v>-0.91592184318089487</v>
      </c>
      <c r="AV193" s="296">
        <f t="shared" si="194"/>
        <v>-0.90532630239140921</v>
      </c>
      <c r="AW193" s="296">
        <f t="shared" si="195"/>
        <v>-0.89286706328521848</v>
      </c>
      <c r="AX193" s="296">
        <f t="shared" si="196"/>
        <v>-0.88227152249573282</v>
      </c>
      <c r="AY193" s="296">
        <f t="shared" si="197"/>
        <v>-0.86749453615114247</v>
      </c>
      <c r="AZ193" s="296">
        <f t="shared" si="198"/>
        <v>-0.85079264012470579</v>
      </c>
      <c r="BA193" s="296">
        <f t="shared" si="199"/>
        <v>-0.83601565378011544</v>
      </c>
      <c r="BB193" s="296">
        <f t="shared" si="200"/>
        <v>-0.81555106901332319</v>
      </c>
      <c r="BC193" s="296">
        <f t="shared" si="201"/>
        <v>-0.79366939493686595</v>
      </c>
      <c r="BD193" s="296">
        <f t="shared" si="202"/>
        <v>1.7928285613070485</v>
      </c>
      <c r="BE193" s="296">
        <f t="shared" si="203"/>
        <v>1.8318502147794908</v>
      </c>
      <c r="BF193" s="296">
        <f t="shared" si="204"/>
        <v>1.8640004889141415</v>
      </c>
      <c r="BG193" s="296">
        <f t="shared" si="205"/>
        <v>1.8928732364298373</v>
      </c>
      <c r="BH193" s="296">
        <f t="shared" si="206"/>
        <v>1.9139468677338307</v>
      </c>
      <c r="BI193" s="296">
        <f t="shared" si="207"/>
        <v>1.9304536808919022</v>
      </c>
      <c r="BJ193" s="296">
        <f t="shared" si="208"/>
        <v>1.9456820580891989</v>
      </c>
      <c r="BK193" s="296">
        <f t="shared" si="209"/>
        <v>1.9566072605435691</v>
      </c>
      <c r="BL193" s="296">
        <f t="shared" si="210"/>
        <v>1.9649431277966842</v>
      </c>
      <c r="BM193" s="296">
        <f t="shared" si="211"/>
        <v>1.9727405583682822</v>
      </c>
      <c r="BN193" s="297">
        <f t="shared" si="212"/>
        <v>1.9782850757905608</v>
      </c>
      <c r="BO193" s="220"/>
    </row>
    <row r="194" spans="1:189" ht="42" customHeight="1">
      <c r="B194" s="421"/>
      <c r="C194" s="420"/>
      <c r="D194" s="438">
        <v>-1</v>
      </c>
      <c r="E194" s="439">
        <f t="shared" si="213"/>
        <v>-0.99872169921668297</v>
      </c>
      <c r="F194" s="444">
        <f t="shared" si="151"/>
        <v>-0.99936084960834148</v>
      </c>
      <c r="G194" s="444">
        <f t="shared" si="214"/>
        <v>-0.99926334350916846</v>
      </c>
      <c r="H194" s="296">
        <f t="shared" si="154"/>
        <v>-0.99922248563640115</v>
      </c>
      <c r="I194" s="296">
        <f t="shared" si="155"/>
        <v>-0.99916450937557488</v>
      </c>
      <c r="J194" s="296">
        <f t="shared" si="156"/>
        <v>-0.99908224483790609</v>
      </c>
      <c r="K194" s="296">
        <f t="shared" si="157"/>
        <v>-0.99896552139055794</v>
      </c>
      <c r="L194" s="296">
        <f t="shared" si="158"/>
        <v>-0.99881455957901044</v>
      </c>
      <c r="M194" s="296">
        <f t="shared" si="159"/>
        <v>-0.9986978361316623</v>
      </c>
      <c r="N194" s="296">
        <f t="shared" si="160"/>
        <v>-0.99853222885771231</v>
      </c>
      <c r="O194" s="296">
        <f t="shared" si="161"/>
        <v>-0.99831813668261216</v>
      </c>
      <c r="P194" s="296">
        <f t="shared" si="162"/>
        <v>-0.99815252940866217</v>
      </c>
      <c r="Q194" s="296">
        <f t="shared" si="163"/>
        <v>-0.99791758427225519</v>
      </c>
      <c r="R194" s="296">
        <f t="shared" si="164"/>
        <v>-0.99761404026688938</v>
      </c>
      <c r="S194" s="296">
        <f t="shared" si="165"/>
        <v>-0.9973790951304824</v>
      </c>
      <c r="T194" s="296">
        <f t="shared" si="166"/>
        <v>-0.99704581845686613</v>
      </c>
      <c r="U194" s="296">
        <f t="shared" si="167"/>
        <v>-0.99661560650650749</v>
      </c>
      <c r="V194" s="296">
        <f t="shared" si="168"/>
        <v>-0.99628232983289122</v>
      </c>
      <c r="W194" s="296">
        <f t="shared" si="169"/>
        <v>-0.99580964197194133</v>
      </c>
      <c r="X194" s="296">
        <f t="shared" si="170"/>
        <v>-0.9952002225907447</v>
      </c>
      <c r="Y194" s="296">
        <f t="shared" si="171"/>
        <v>-0.9947275347297948</v>
      </c>
      <c r="Z194" s="296">
        <f t="shared" si="172"/>
        <v>-0.99405727022076162</v>
      </c>
      <c r="AA194" s="296">
        <f t="shared" si="173"/>
        <v>-0.99319463312861567</v>
      </c>
      <c r="AB194" s="296">
        <f t="shared" si="174"/>
        <v>-0.99252436861958249</v>
      </c>
      <c r="AC194" s="296">
        <f t="shared" si="175"/>
        <v>-0.99157424659202931</v>
      </c>
      <c r="AD194" s="296">
        <f t="shared" si="176"/>
        <v>-0.99035446066670196</v>
      </c>
      <c r="AE194" s="296">
        <f t="shared" si="177"/>
        <v>-0.98940433863914878</v>
      </c>
      <c r="AF194" s="296">
        <f t="shared" si="178"/>
        <v>-0.98805811851996528</v>
      </c>
      <c r="AG194" s="296">
        <f t="shared" si="179"/>
        <v>-0.98633588358567115</v>
      </c>
      <c r="AH194" s="296">
        <f t="shared" si="180"/>
        <v>-0.98498966346648764</v>
      </c>
      <c r="AI194" s="296">
        <f t="shared" si="181"/>
        <v>-0.98308343736572623</v>
      </c>
      <c r="AJ194" s="296">
        <f t="shared" si="182"/>
        <v>-0.98065690955410245</v>
      </c>
      <c r="AK194" s="296">
        <f t="shared" si="183"/>
        <v>-0.97875068345334104</v>
      </c>
      <c r="AL194" s="296">
        <f t="shared" si="184"/>
        <v>-0.97605394608474827</v>
      </c>
      <c r="AM194" s="296">
        <f t="shared" si="185"/>
        <v>-0.97264529863571725</v>
      </c>
      <c r="AN194" s="296">
        <f t="shared" si="186"/>
        <v>-0.96994856126712448</v>
      </c>
      <c r="AO194" s="296">
        <f t="shared" si="187"/>
        <v>-0.96613838142181285</v>
      </c>
      <c r="AP194" s="296">
        <f t="shared" si="188"/>
        <v>-0.96137026398582714</v>
      </c>
      <c r="AQ194" s="296">
        <f t="shared" si="189"/>
        <v>-0.95756008414051552</v>
      </c>
      <c r="AR194" s="296">
        <f t="shared" si="190"/>
        <v>-0.95218648906983328</v>
      </c>
      <c r="AS194" s="296">
        <f t="shared" si="191"/>
        <v>-0.94555629180421386</v>
      </c>
      <c r="AT194" s="296">
        <f t="shared" si="192"/>
        <v>-0.94018269673353161</v>
      </c>
      <c r="AU194" s="296">
        <f t="shared" si="193"/>
        <v>-0.93262352214888766</v>
      </c>
      <c r="AV194" s="296">
        <f t="shared" si="194"/>
        <v>-0.92348101776553881</v>
      </c>
      <c r="AW194" s="296">
        <f t="shared" si="195"/>
        <v>-0.91592184318089487</v>
      </c>
      <c r="AX194" s="296">
        <f t="shared" si="196"/>
        <v>-0.90532630239140921</v>
      </c>
      <c r="AY194" s="296">
        <f t="shared" si="197"/>
        <v>-0.89286706328521848</v>
      </c>
      <c r="AZ194" s="296">
        <f t="shared" si="198"/>
        <v>-0.88227152249573282</v>
      </c>
      <c r="BA194" s="296">
        <f t="shared" si="199"/>
        <v>-0.86749453615114247</v>
      </c>
      <c r="BB194" s="296">
        <f t="shared" si="200"/>
        <v>-0.85079264012470579</v>
      </c>
      <c r="BC194" s="296">
        <f t="shared" si="201"/>
        <v>-0.83601565378011544</v>
      </c>
      <c r="BD194" s="296">
        <f t="shared" si="202"/>
        <v>-0.81555106901332319</v>
      </c>
      <c r="BE194" s="296">
        <f t="shared" si="203"/>
        <v>1.8115153708595955</v>
      </c>
      <c r="BF194" s="296">
        <f t="shared" si="204"/>
        <v>1.8505370243320378</v>
      </c>
      <c r="BG194" s="296">
        <f t="shared" si="205"/>
        <v>1.8794097718477336</v>
      </c>
      <c r="BH194" s="296">
        <f t="shared" si="206"/>
        <v>1.9025115864089086</v>
      </c>
      <c r="BI194" s="296">
        <f t="shared" si="207"/>
        <v>1.923585217712902</v>
      </c>
      <c r="BJ194" s="296">
        <f t="shared" si="208"/>
        <v>1.938813594910199</v>
      </c>
      <c r="BK194" s="296">
        <f t="shared" si="209"/>
        <v>1.9505606910242004</v>
      </c>
      <c r="BL194" s="296">
        <f t="shared" si="210"/>
        <v>1.9614858934785704</v>
      </c>
      <c r="BM194" s="296">
        <f t="shared" si="211"/>
        <v>1.9692833240501684</v>
      </c>
      <c r="BN194" s="297">
        <f t="shared" si="212"/>
        <v>1.9751864938757193</v>
      </c>
      <c r="BO194" s="220"/>
    </row>
    <row r="195" spans="1:189" ht="42" customHeight="1">
      <c r="B195" s="421"/>
      <c r="C195" s="420"/>
      <c r="D195" s="440">
        <v>-1.05</v>
      </c>
      <c r="E195" s="439">
        <f t="shared" si="213"/>
        <v>-0.99909908329833375</v>
      </c>
      <c r="F195" s="444">
        <f t="shared" si="151"/>
        <v>-0.99954954164916687</v>
      </c>
      <c r="G195" s="444">
        <f t="shared" si="214"/>
        <v>-0.99945203554999384</v>
      </c>
      <c r="H195" s="296">
        <f t="shared" si="154"/>
        <v>-0.99941117767722654</v>
      </c>
      <c r="I195" s="296">
        <f t="shared" si="155"/>
        <v>-0.99935320141640027</v>
      </c>
      <c r="J195" s="296">
        <f t="shared" si="156"/>
        <v>-0.99927093687873147</v>
      </c>
      <c r="K195" s="296">
        <f t="shared" si="157"/>
        <v>-0.99916450937557488</v>
      </c>
      <c r="L195" s="296">
        <f t="shared" si="158"/>
        <v>-0.99908224483790609</v>
      </c>
      <c r="M195" s="296">
        <f t="shared" si="159"/>
        <v>-0.99896552139055794</v>
      </c>
      <c r="N195" s="296">
        <f t="shared" si="160"/>
        <v>-0.99881455957901044</v>
      </c>
      <c r="O195" s="296">
        <f t="shared" si="161"/>
        <v>-0.9986978361316623</v>
      </c>
      <c r="P195" s="296">
        <f t="shared" si="162"/>
        <v>-0.99853222885771231</v>
      </c>
      <c r="Q195" s="296">
        <f t="shared" si="163"/>
        <v>-0.99831813668261216</v>
      </c>
      <c r="R195" s="296">
        <f t="shared" si="164"/>
        <v>-0.99815252940866217</v>
      </c>
      <c r="S195" s="296">
        <f t="shared" si="165"/>
        <v>-0.99791758427225519</v>
      </c>
      <c r="T195" s="296">
        <f t="shared" si="166"/>
        <v>-0.99761404026688938</v>
      </c>
      <c r="U195" s="296">
        <f t="shared" si="167"/>
        <v>-0.9973790951304824</v>
      </c>
      <c r="V195" s="296">
        <f t="shared" si="168"/>
        <v>-0.99704581845686613</v>
      </c>
      <c r="W195" s="296">
        <f t="shared" si="169"/>
        <v>-0.99661560650650749</v>
      </c>
      <c r="X195" s="296">
        <f t="shared" si="170"/>
        <v>-0.99628232983289122</v>
      </c>
      <c r="Y195" s="296">
        <f t="shared" si="171"/>
        <v>-0.99580964197194133</v>
      </c>
      <c r="Z195" s="296">
        <f t="shared" si="172"/>
        <v>-0.9952002225907447</v>
      </c>
      <c r="AA195" s="296">
        <f t="shared" si="173"/>
        <v>-0.9947275347297948</v>
      </c>
      <c r="AB195" s="296">
        <f t="shared" si="174"/>
        <v>-0.99405727022076162</v>
      </c>
      <c r="AC195" s="296">
        <f t="shared" si="175"/>
        <v>-0.99319463312861567</v>
      </c>
      <c r="AD195" s="296">
        <f t="shared" si="176"/>
        <v>-0.99252436861958249</v>
      </c>
      <c r="AE195" s="296">
        <f t="shared" si="177"/>
        <v>-0.99157424659202931</v>
      </c>
      <c r="AF195" s="296">
        <f t="shared" si="178"/>
        <v>-0.99035446066670196</v>
      </c>
      <c r="AG195" s="296">
        <f t="shared" si="179"/>
        <v>-0.98940433863914878</v>
      </c>
      <c r="AH195" s="296">
        <f t="shared" si="180"/>
        <v>-0.98805811851996528</v>
      </c>
      <c r="AI195" s="296">
        <f t="shared" si="181"/>
        <v>-0.98633588358567115</v>
      </c>
      <c r="AJ195" s="296">
        <f t="shared" si="182"/>
        <v>-0.98498966346648764</v>
      </c>
      <c r="AK195" s="296">
        <f t="shared" si="183"/>
        <v>-0.98308343736572623</v>
      </c>
      <c r="AL195" s="296">
        <f t="shared" si="184"/>
        <v>-0.98065690955410245</v>
      </c>
      <c r="AM195" s="296">
        <f t="shared" si="185"/>
        <v>-0.97875068345334104</v>
      </c>
      <c r="AN195" s="296">
        <f t="shared" si="186"/>
        <v>-0.97605394608474827</v>
      </c>
      <c r="AO195" s="296">
        <f t="shared" si="187"/>
        <v>-0.97264529863571725</v>
      </c>
      <c r="AP195" s="296">
        <f t="shared" si="188"/>
        <v>-0.96994856126712448</v>
      </c>
      <c r="AQ195" s="296">
        <f t="shared" si="189"/>
        <v>-0.96613838142181285</v>
      </c>
      <c r="AR195" s="296">
        <f t="shared" si="190"/>
        <v>-0.96137026398582714</v>
      </c>
      <c r="AS195" s="296">
        <f t="shared" si="191"/>
        <v>-0.95756008414051552</v>
      </c>
      <c r="AT195" s="296">
        <f t="shared" si="192"/>
        <v>-0.95218648906983328</v>
      </c>
      <c r="AU195" s="296">
        <f t="shared" si="193"/>
        <v>-0.94555629180421386</v>
      </c>
      <c r="AV195" s="296">
        <f t="shared" si="194"/>
        <v>-0.94018269673353161</v>
      </c>
      <c r="AW195" s="296">
        <f t="shared" si="195"/>
        <v>-0.93262352214888766</v>
      </c>
      <c r="AX195" s="296">
        <f t="shared" si="196"/>
        <v>-0.92348101776553881</v>
      </c>
      <c r="AY195" s="296">
        <f t="shared" si="197"/>
        <v>-0.91592184318089487</v>
      </c>
      <c r="AZ195" s="296">
        <f t="shared" si="198"/>
        <v>-0.90532630239140921</v>
      </c>
      <c r="BA195" s="296">
        <f t="shared" si="199"/>
        <v>-0.89286706328521848</v>
      </c>
      <c r="BB195" s="296">
        <f t="shared" si="200"/>
        <v>-0.88227152249573282</v>
      </c>
      <c r="BC195" s="296">
        <f t="shared" si="201"/>
        <v>-0.86749453615114247</v>
      </c>
      <c r="BD195" s="296">
        <f t="shared" si="202"/>
        <v>-0.85079264012470579</v>
      </c>
      <c r="BE195" s="296">
        <f t="shared" si="203"/>
        <v>-0.83601565378011544</v>
      </c>
      <c r="BF195" s="296">
        <f t="shared" si="204"/>
        <v>1.8318502147794908</v>
      </c>
      <c r="BG195" s="296">
        <f t="shared" si="205"/>
        <v>1.8640004889141415</v>
      </c>
      <c r="BH195" s="296">
        <f t="shared" si="206"/>
        <v>1.8928732364298373</v>
      </c>
      <c r="BI195" s="296">
        <f t="shared" si="207"/>
        <v>1.9139468677338307</v>
      </c>
      <c r="BJ195" s="296">
        <f t="shared" si="208"/>
        <v>1.9304536808919022</v>
      </c>
      <c r="BK195" s="296">
        <f t="shared" si="209"/>
        <v>1.9456820580891989</v>
      </c>
      <c r="BL195" s="296">
        <f t="shared" si="210"/>
        <v>1.9566072605435691</v>
      </c>
      <c r="BM195" s="296">
        <f t="shared" si="211"/>
        <v>1.9649431277966842</v>
      </c>
      <c r="BN195" s="297">
        <f t="shared" si="212"/>
        <v>1.9727405583682822</v>
      </c>
      <c r="BO195" s="220"/>
    </row>
    <row r="196" spans="1:189" ht="42" customHeight="1">
      <c r="B196" s="421"/>
      <c r="C196" s="420"/>
      <c r="D196" s="438">
        <v>-1.1000000000000001</v>
      </c>
      <c r="E196" s="439">
        <f t="shared" si="213"/>
        <v>-0.99936507842324218</v>
      </c>
      <c r="F196" s="444">
        <f t="shared" si="151"/>
        <v>-0.99968253921162109</v>
      </c>
      <c r="G196" s="444">
        <f t="shared" si="214"/>
        <v>-0.99958503311244806</v>
      </c>
      <c r="H196" s="296">
        <f t="shared" si="154"/>
        <v>-0.99954954164916687</v>
      </c>
      <c r="I196" s="296">
        <f t="shared" si="155"/>
        <v>-0.99948619897885449</v>
      </c>
      <c r="J196" s="296">
        <f t="shared" si="156"/>
        <v>-0.99941117767722654</v>
      </c>
      <c r="K196" s="296">
        <f t="shared" si="157"/>
        <v>-0.99935320141640027</v>
      </c>
      <c r="L196" s="296">
        <f t="shared" si="158"/>
        <v>-0.99927093687873147</v>
      </c>
      <c r="M196" s="296">
        <f t="shared" si="159"/>
        <v>-0.99916450937557488</v>
      </c>
      <c r="N196" s="296">
        <f t="shared" si="160"/>
        <v>-0.99908224483790609</v>
      </c>
      <c r="O196" s="296">
        <f t="shared" si="161"/>
        <v>-0.99896552139055794</v>
      </c>
      <c r="P196" s="296">
        <f t="shared" si="162"/>
        <v>-0.99881455957901044</v>
      </c>
      <c r="Q196" s="296">
        <f t="shared" si="163"/>
        <v>-0.9986978361316623</v>
      </c>
      <c r="R196" s="296">
        <f t="shared" si="164"/>
        <v>-0.99853222885771231</v>
      </c>
      <c r="S196" s="296">
        <f t="shared" si="165"/>
        <v>-0.99831813668261216</v>
      </c>
      <c r="T196" s="296">
        <f t="shared" si="166"/>
        <v>-0.99815252940866217</v>
      </c>
      <c r="U196" s="296">
        <f t="shared" si="167"/>
        <v>-0.99791758427225519</v>
      </c>
      <c r="V196" s="296">
        <f t="shared" si="168"/>
        <v>-0.99761404026688938</v>
      </c>
      <c r="W196" s="296">
        <f t="shared" si="169"/>
        <v>-0.9973790951304824</v>
      </c>
      <c r="X196" s="296">
        <f t="shared" si="170"/>
        <v>-0.99704581845686613</v>
      </c>
      <c r="Y196" s="296">
        <f t="shared" si="171"/>
        <v>-0.99661560650650749</v>
      </c>
      <c r="Z196" s="296">
        <f t="shared" si="172"/>
        <v>-0.99628232983289122</v>
      </c>
      <c r="AA196" s="296">
        <f t="shared" si="173"/>
        <v>-0.99580964197194133</v>
      </c>
      <c r="AB196" s="296">
        <f t="shared" si="174"/>
        <v>-0.9952002225907447</v>
      </c>
      <c r="AC196" s="296">
        <f t="shared" si="175"/>
        <v>-0.9947275347297948</v>
      </c>
      <c r="AD196" s="296">
        <f t="shared" si="176"/>
        <v>-0.99405727022076162</v>
      </c>
      <c r="AE196" s="296">
        <f t="shared" si="177"/>
        <v>-0.99319463312861567</v>
      </c>
      <c r="AF196" s="296">
        <f t="shared" si="178"/>
        <v>-0.99252436861958249</v>
      </c>
      <c r="AG196" s="296">
        <f t="shared" si="179"/>
        <v>-0.99157424659202931</v>
      </c>
      <c r="AH196" s="296">
        <f t="shared" si="180"/>
        <v>-0.99035446066670196</v>
      </c>
      <c r="AI196" s="296">
        <f t="shared" si="181"/>
        <v>-0.98940433863914878</v>
      </c>
      <c r="AJ196" s="296">
        <f t="shared" si="182"/>
        <v>-0.98805811851996528</v>
      </c>
      <c r="AK196" s="296">
        <f t="shared" si="183"/>
        <v>-0.98633588358567115</v>
      </c>
      <c r="AL196" s="296">
        <f t="shared" si="184"/>
        <v>-0.98498966346648764</v>
      </c>
      <c r="AM196" s="296">
        <f t="shared" si="185"/>
        <v>-0.98308343736572623</v>
      </c>
      <c r="AN196" s="296">
        <f t="shared" si="186"/>
        <v>-0.98065690955410245</v>
      </c>
      <c r="AO196" s="296">
        <f t="shared" si="187"/>
        <v>-0.97875068345334104</v>
      </c>
      <c r="AP196" s="296">
        <f t="shared" si="188"/>
        <v>-0.97605394608474827</v>
      </c>
      <c r="AQ196" s="296">
        <f t="shared" si="189"/>
        <v>-0.97264529863571725</v>
      </c>
      <c r="AR196" s="296">
        <f t="shared" si="190"/>
        <v>-0.96994856126712448</v>
      </c>
      <c r="AS196" s="296">
        <f t="shared" si="191"/>
        <v>-0.96613838142181285</v>
      </c>
      <c r="AT196" s="296">
        <f t="shared" si="192"/>
        <v>-0.96137026398582714</v>
      </c>
      <c r="AU196" s="296">
        <f t="shared" si="193"/>
        <v>-0.95756008414051552</v>
      </c>
      <c r="AV196" s="296">
        <f t="shared" si="194"/>
        <v>-0.95218648906983328</v>
      </c>
      <c r="AW196" s="296">
        <f t="shared" si="195"/>
        <v>-0.94555629180421386</v>
      </c>
      <c r="AX196" s="296">
        <f t="shared" si="196"/>
        <v>-0.94018269673353161</v>
      </c>
      <c r="AY196" s="296">
        <f t="shared" si="197"/>
        <v>-0.93262352214888766</v>
      </c>
      <c r="AZ196" s="296">
        <f t="shared" si="198"/>
        <v>-0.92348101776553881</v>
      </c>
      <c r="BA196" s="296">
        <f t="shared" si="199"/>
        <v>-0.91592184318089487</v>
      </c>
      <c r="BB196" s="296">
        <f t="shared" si="200"/>
        <v>-0.90532630239140921</v>
      </c>
      <c r="BC196" s="296">
        <f t="shared" si="201"/>
        <v>-0.89286706328521848</v>
      </c>
      <c r="BD196" s="296">
        <f t="shared" si="202"/>
        <v>-0.88227152249573282</v>
      </c>
      <c r="BE196" s="296">
        <f t="shared" si="203"/>
        <v>-0.86749453615114247</v>
      </c>
      <c r="BF196" s="296">
        <f t="shared" si="204"/>
        <v>-0.85079264012470579</v>
      </c>
      <c r="BG196" s="296">
        <f t="shared" si="205"/>
        <v>1.8505370243320378</v>
      </c>
      <c r="BH196" s="296">
        <f t="shared" si="206"/>
        <v>1.8794097718477336</v>
      </c>
      <c r="BI196" s="296">
        <f t="shared" si="207"/>
        <v>1.9025115864089086</v>
      </c>
      <c r="BJ196" s="296">
        <f t="shared" si="208"/>
        <v>1.923585217712902</v>
      </c>
      <c r="BK196" s="296">
        <f t="shared" si="209"/>
        <v>1.938813594910199</v>
      </c>
      <c r="BL196" s="296">
        <f t="shared" si="210"/>
        <v>1.9505606910242004</v>
      </c>
      <c r="BM196" s="296">
        <f t="shared" si="211"/>
        <v>1.9614858934785704</v>
      </c>
      <c r="BN196" s="297">
        <f t="shared" si="212"/>
        <v>1.9692833240501684</v>
      </c>
      <c r="BO196" s="220"/>
    </row>
    <row r="197" spans="1:189" ht="42" customHeight="1">
      <c r="B197" s="421"/>
      <c r="C197" s="420"/>
      <c r="D197" s="440">
        <v>-1.1499999999999999</v>
      </c>
      <c r="E197" s="439">
        <f t="shared" si="213"/>
        <v>-0.99955255036136492</v>
      </c>
      <c r="F197" s="444">
        <f t="shared" si="151"/>
        <v>-0.99977627518068246</v>
      </c>
      <c r="G197" s="444">
        <f t="shared" si="214"/>
        <v>-0.99968253921162109</v>
      </c>
      <c r="H197" s="296">
        <f t="shared" si="154"/>
        <v>-0.99968253921162109</v>
      </c>
      <c r="I197" s="296">
        <f t="shared" si="155"/>
        <v>-0.99958503311244806</v>
      </c>
      <c r="J197" s="296">
        <f t="shared" si="156"/>
        <v>-0.99954954164916687</v>
      </c>
      <c r="K197" s="296">
        <f t="shared" si="157"/>
        <v>-0.99948619897885449</v>
      </c>
      <c r="L197" s="296">
        <f t="shared" si="158"/>
        <v>-0.99941117767722654</v>
      </c>
      <c r="M197" s="296">
        <f t="shared" si="159"/>
        <v>-0.99935320141640027</v>
      </c>
      <c r="N197" s="296">
        <f t="shared" si="160"/>
        <v>-0.99927093687873147</v>
      </c>
      <c r="O197" s="296">
        <f t="shared" si="161"/>
        <v>-0.99916450937557488</v>
      </c>
      <c r="P197" s="296">
        <f t="shared" si="162"/>
        <v>-0.99908224483790609</v>
      </c>
      <c r="Q197" s="296">
        <f t="shared" si="163"/>
        <v>-0.99896552139055794</v>
      </c>
      <c r="R197" s="296">
        <f t="shared" si="164"/>
        <v>-0.99881455957901044</v>
      </c>
      <c r="S197" s="296">
        <f t="shared" si="165"/>
        <v>-0.9986978361316623</v>
      </c>
      <c r="T197" s="296">
        <f t="shared" si="166"/>
        <v>-0.99853222885771231</v>
      </c>
      <c r="U197" s="296">
        <f t="shared" si="167"/>
        <v>-0.99831813668261216</v>
      </c>
      <c r="V197" s="296">
        <f t="shared" si="168"/>
        <v>-0.99815252940866217</v>
      </c>
      <c r="W197" s="296">
        <f t="shared" si="169"/>
        <v>-0.99791758427225519</v>
      </c>
      <c r="X197" s="296">
        <f t="shared" si="170"/>
        <v>-0.99761404026688938</v>
      </c>
      <c r="Y197" s="296">
        <f t="shared" si="171"/>
        <v>-0.9973790951304824</v>
      </c>
      <c r="Z197" s="296">
        <f t="shared" si="172"/>
        <v>-0.99704581845686613</v>
      </c>
      <c r="AA197" s="296">
        <f t="shared" si="173"/>
        <v>-0.99661560650650749</v>
      </c>
      <c r="AB197" s="296">
        <f t="shared" si="174"/>
        <v>-0.99628232983289122</v>
      </c>
      <c r="AC197" s="296">
        <f t="shared" si="175"/>
        <v>-0.99580964197194133</v>
      </c>
      <c r="AD197" s="296">
        <f t="shared" si="176"/>
        <v>-0.9952002225907447</v>
      </c>
      <c r="AE197" s="296">
        <f t="shared" si="177"/>
        <v>-0.9947275347297948</v>
      </c>
      <c r="AF197" s="296">
        <f t="shared" si="178"/>
        <v>-0.99405727022076162</v>
      </c>
      <c r="AG197" s="296">
        <f t="shared" si="179"/>
        <v>-0.99319463312861567</v>
      </c>
      <c r="AH197" s="296">
        <f t="shared" si="180"/>
        <v>-0.99252436861958249</v>
      </c>
      <c r="AI197" s="296">
        <f t="shared" si="181"/>
        <v>-0.99157424659202931</v>
      </c>
      <c r="AJ197" s="296">
        <f t="shared" si="182"/>
        <v>-0.99035446066670196</v>
      </c>
      <c r="AK197" s="296">
        <f t="shared" si="183"/>
        <v>-0.98940433863914878</v>
      </c>
      <c r="AL197" s="296">
        <f t="shared" si="184"/>
        <v>-0.98805811851996528</v>
      </c>
      <c r="AM197" s="296">
        <f t="shared" si="185"/>
        <v>-0.98633588358567115</v>
      </c>
      <c r="AN197" s="296">
        <f t="shared" si="186"/>
        <v>-0.98498966346648764</v>
      </c>
      <c r="AO197" s="296">
        <f t="shared" si="187"/>
        <v>-0.98308343736572623</v>
      </c>
      <c r="AP197" s="296">
        <f t="shared" si="188"/>
        <v>-0.98065690955410245</v>
      </c>
      <c r="AQ197" s="296">
        <f t="shared" si="189"/>
        <v>-0.97875068345334104</v>
      </c>
      <c r="AR197" s="296">
        <f t="shared" si="190"/>
        <v>-0.97605394608474827</v>
      </c>
      <c r="AS197" s="296">
        <f t="shared" si="191"/>
        <v>-0.97264529863571725</v>
      </c>
      <c r="AT197" s="296">
        <f t="shared" si="192"/>
        <v>-0.96994856126712448</v>
      </c>
      <c r="AU197" s="296">
        <f t="shared" si="193"/>
        <v>-0.96613838142181285</v>
      </c>
      <c r="AV197" s="296">
        <f t="shared" si="194"/>
        <v>-0.96137026398582714</v>
      </c>
      <c r="AW197" s="296">
        <f t="shared" si="195"/>
        <v>-0.95756008414051552</v>
      </c>
      <c r="AX197" s="296">
        <f t="shared" si="196"/>
        <v>-0.95218648906983328</v>
      </c>
      <c r="AY197" s="296">
        <f t="shared" si="197"/>
        <v>-0.94555629180421386</v>
      </c>
      <c r="AZ197" s="296">
        <f t="shared" si="198"/>
        <v>-0.94018269673353161</v>
      </c>
      <c r="BA197" s="296">
        <f t="shared" si="199"/>
        <v>-0.93262352214888766</v>
      </c>
      <c r="BB197" s="296">
        <f t="shared" si="200"/>
        <v>-0.92348101776553881</v>
      </c>
      <c r="BC197" s="296">
        <f t="shared" si="201"/>
        <v>-0.91592184318089487</v>
      </c>
      <c r="BD197" s="296">
        <f t="shared" si="202"/>
        <v>-0.90532630239140921</v>
      </c>
      <c r="BE197" s="296">
        <f t="shared" si="203"/>
        <v>-0.89286706328521848</v>
      </c>
      <c r="BF197" s="296">
        <f t="shared" si="204"/>
        <v>-0.88227152249573282</v>
      </c>
      <c r="BG197" s="296">
        <f t="shared" si="205"/>
        <v>-0.86749453615114247</v>
      </c>
      <c r="BH197" s="296">
        <f t="shared" si="206"/>
        <v>1.8640004889141415</v>
      </c>
      <c r="BI197" s="296">
        <f t="shared" si="207"/>
        <v>1.8928732364298373</v>
      </c>
      <c r="BJ197" s="296">
        <f t="shared" si="208"/>
        <v>1.9139468677338307</v>
      </c>
      <c r="BK197" s="296">
        <f t="shared" si="209"/>
        <v>1.9304536808919022</v>
      </c>
      <c r="BL197" s="296">
        <f t="shared" si="210"/>
        <v>1.9456820580891989</v>
      </c>
      <c r="BM197" s="296">
        <f t="shared" si="211"/>
        <v>1.9566072605435691</v>
      </c>
      <c r="BN197" s="297">
        <f t="shared" si="212"/>
        <v>1.9649431277966842</v>
      </c>
      <c r="BO197" s="220"/>
    </row>
    <row r="198" spans="1:189" ht="42" customHeight="1">
      <c r="B198" s="421"/>
      <c r="C198" s="420"/>
      <c r="D198" s="438">
        <v>-1.2</v>
      </c>
      <c r="E198" s="439">
        <f t="shared" si="213"/>
        <v>-0.99968467368012526</v>
      </c>
      <c r="F198" s="444">
        <f t="shared" si="151"/>
        <v>-0.99984233684006263</v>
      </c>
      <c r="G198" s="444">
        <f t="shared" si="214"/>
        <v>-0.99977627518068246</v>
      </c>
      <c r="H198" s="296">
        <f t="shared" si="154"/>
        <v>-0.99977627518068246</v>
      </c>
      <c r="I198" s="296">
        <f t="shared" si="155"/>
        <v>-0.99968253921162109</v>
      </c>
      <c r="J198" s="296">
        <f t="shared" si="156"/>
        <v>-0.99968253921162109</v>
      </c>
      <c r="K198" s="296">
        <f t="shared" si="157"/>
        <v>-0.99958503311244806</v>
      </c>
      <c r="L198" s="296">
        <f t="shared" si="158"/>
        <v>-0.99954954164916687</v>
      </c>
      <c r="M198" s="296">
        <f t="shared" si="159"/>
        <v>-0.99948619897885449</v>
      </c>
      <c r="N198" s="296">
        <f t="shared" si="160"/>
        <v>-0.99941117767722654</v>
      </c>
      <c r="O198" s="296">
        <f t="shared" si="161"/>
        <v>-0.99935320141640027</v>
      </c>
      <c r="P198" s="296">
        <f t="shared" si="162"/>
        <v>-0.99927093687873147</v>
      </c>
      <c r="Q198" s="296">
        <f t="shared" si="163"/>
        <v>-0.99916450937557488</v>
      </c>
      <c r="R198" s="296">
        <f t="shared" si="164"/>
        <v>-0.99908224483790609</v>
      </c>
      <c r="S198" s="296">
        <f t="shared" si="165"/>
        <v>-0.99896552139055794</v>
      </c>
      <c r="T198" s="296">
        <f t="shared" si="166"/>
        <v>-0.99881455957901044</v>
      </c>
      <c r="U198" s="296">
        <f t="shared" si="167"/>
        <v>-0.9986978361316623</v>
      </c>
      <c r="V198" s="296">
        <f t="shared" si="168"/>
        <v>-0.99853222885771231</v>
      </c>
      <c r="W198" s="296">
        <f t="shared" si="169"/>
        <v>-0.99831813668261216</v>
      </c>
      <c r="X198" s="296">
        <f t="shared" si="170"/>
        <v>-0.99815252940866217</v>
      </c>
      <c r="Y198" s="296">
        <f t="shared" si="171"/>
        <v>-0.99791758427225519</v>
      </c>
      <c r="Z198" s="296">
        <f t="shared" si="172"/>
        <v>-0.99761404026688938</v>
      </c>
      <c r="AA198" s="296">
        <f t="shared" si="173"/>
        <v>-0.9973790951304824</v>
      </c>
      <c r="AB198" s="296">
        <f t="shared" si="174"/>
        <v>-0.99704581845686613</v>
      </c>
      <c r="AC198" s="296">
        <f t="shared" si="175"/>
        <v>-0.99661560650650749</v>
      </c>
      <c r="AD198" s="296">
        <f t="shared" si="176"/>
        <v>-0.99628232983289122</v>
      </c>
      <c r="AE198" s="296">
        <f t="shared" si="177"/>
        <v>-0.99580964197194133</v>
      </c>
      <c r="AF198" s="296">
        <f t="shared" si="178"/>
        <v>-0.9952002225907447</v>
      </c>
      <c r="AG198" s="296">
        <f t="shared" si="179"/>
        <v>-0.9947275347297948</v>
      </c>
      <c r="AH198" s="296">
        <f t="shared" si="180"/>
        <v>-0.99405727022076162</v>
      </c>
      <c r="AI198" s="296">
        <f t="shared" si="181"/>
        <v>-0.99319463312861567</v>
      </c>
      <c r="AJ198" s="296">
        <f t="shared" si="182"/>
        <v>-0.99252436861958249</v>
      </c>
      <c r="AK198" s="296">
        <f t="shared" si="183"/>
        <v>-0.99157424659202931</v>
      </c>
      <c r="AL198" s="296">
        <f t="shared" si="184"/>
        <v>-0.99035446066670196</v>
      </c>
      <c r="AM198" s="296">
        <f t="shared" si="185"/>
        <v>-0.98940433863914878</v>
      </c>
      <c r="AN198" s="296">
        <f t="shared" si="186"/>
        <v>-0.98805811851996528</v>
      </c>
      <c r="AO198" s="296">
        <f t="shared" si="187"/>
        <v>-0.98633588358567115</v>
      </c>
      <c r="AP198" s="296">
        <f t="shared" si="188"/>
        <v>-0.98498966346648764</v>
      </c>
      <c r="AQ198" s="296">
        <f t="shared" si="189"/>
        <v>-0.98308343736572623</v>
      </c>
      <c r="AR198" s="296">
        <f t="shared" si="190"/>
        <v>-0.98065690955410245</v>
      </c>
      <c r="AS198" s="296">
        <f t="shared" si="191"/>
        <v>-0.97875068345334104</v>
      </c>
      <c r="AT198" s="296">
        <f t="shared" si="192"/>
        <v>-0.97605394608474827</v>
      </c>
      <c r="AU198" s="296">
        <f t="shared" si="193"/>
        <v>-0.97264529863571725</v>
      </c>
      <c r="AV198" s="296">
        <f t="shared" si="194"/>
        <v>-0.96994856126712448</v>
      </c>
      <c r="AW198" s="296">
        <f t="shared" si="195"/>
        <v>-0.96613838142181285</v>
      </c>
      <c r="AX198" s="296">
        <f t="shared" si="196"/>
        <v>-0.96137026398582714</v>
      </c>
      <c r="AY198" s="296">
        <f t="shared" si="197"/>
        <v>-0.95756008414051552</v>
      </c>
      <c r="AZ198" s="296">
        <f t="shared" si="198"/>
        <v>-0.95218648906983328</v>
      </c>
      <c r="BA198" s="296">
        <f t="shared" si="199"/>
        <v>-0.94555629180421386</v>
      </c>
      <c r="BB198" s="296">
        <f t="shared" si="200"/>
        <v>-0.94018269673353161</v>
      </c>
      <c r="BC198" s="296">
        <f t="shared" si="201"/>
        <v>-0.93262352214888766</v>
      </c>
      <c r="BD198" s="296">
        <f t="shared" si="202"/>
        <v>-0.92348101776553881</v>
      </c>
      <c r="BE198" s="296">
        <f t="shared" si="203"/>
        <v>-0.91592184318089487</v>
      </c>
      <c r="BF198" s="296">
        <f t="shared" si="204"/>
        <v>-0.90532630239140921</v>
      </c>
      <c r="BG198" s="296">
        <f t="shared" si="205"/>
        <v>-0.89286706328521848</v>
      </c>
      <c r="BH198" s="296">
        <f t="shared" si="206"/>
        <v>-0.88227152249573282</v>
      </c>
      <c r="BI198" s="296">
        <f t="shared" si="207"/>
        <v>1.8794097718477336</v>
      </c>
      <c r="BJ198" s="296">
        <f t="shared" si="208"/>
        <v>1.9025115864089086</v>
      </c>
      <c r="BK198" s="296">
        <f t="shared" si="209"/>
        <v>1.923585217712902</v>
      </c>
      <c r="BL198" s="296">
        <f t="shared" si="210"/>
        <v>1.938813594910199</v>
      </c>
      <c r="BM198" s="296">
        <f t="shared" si="211"/>
        <v>1.9505606910242004</v>
      </c>
      <c r="BN198" s="297">
        <f t="shared" si="212"/>
        <v>1.9614858934785704</v>
      </c>
      <c r="BO198" s="220"/>
    </row>
    <row r="199" spans="1:189" ht="42" customHeight="1">
      <c r="B199" s="421"/>
      <c r="C199" s="420"/>
      <c r="D199" s="440">
        <v>-1.25</v>
      </c>
      <c r="E199" s="439">
        <f t="shared" si="213"/>
        <v>-0.99977778640052728</v>
      </c>
      <c r="F199" s="444">
        <f t="shared" si="151"/>
        <v>-0.99988889320026364</v>
      </c>
      <c r="G199" s="444">
        <f t="shared" si="214"/>
        <v>-0.99984233684006263</v>
      </c>
      <c r="H199" s="296">
        <f t="shared" si="154"/>
        <v>-0.99984233684006263</v>
      </c>
      <c r="I199" s="296">
        <f t="shared" si="155"/>
        <v>-0.99977627518068246</v>
      </c>
      <c r="J199" s="296">
        <f t="shared" si="156"/>
        <v>-0.99977627518068246</v>
      </c>
      <c r="K199" s="296">
        <f t="shared" si="157"/>
        <v>-0.99968253921162109</v>
      </c>
      <c r="L199" s="296">
        <f t="shared" si="158"/>
        <v>-0.99968253921162109</v>
      </c>
      <c r="M199" s="296">
        <f t="shared" si="159"/>
        <v>-0.99958503311244806</v>
      </c>
      <c r="N199" s="296">
        <f t="shared" si="160"/>
        <v>-0.99954954164916687</v>
      </c>
      <c r="O199" s="296">
        <f t="shared" si="161"/>
        <v>-0.99948619897885449</v>
      </c>
      <c r="P199" s="296">
        <f t="shared" si="162"/>
        <v>-0.99941117767722654</v>
      </c>
      <c r="Q199" s="296">
        <f t="shared" si="163"/>
        <v>-0.99935320141640027</v>
      </c>
      <c r="R199" s="296">
        <f t="shared" si="164"/>
        <v>-0.99927093687873147</v>
      </c>
      <c r="S199" s="296">
        <f t="shared" si="165"/>
        <v>-0.99916450937557488</v>
      </c>
      <c r="T199" s="296">
        <f t="shared" si="166"/>
        <v>-0.99908224483790609</v>
      </c>
      <c r="U199" s="296">
        <f t="shared" si="167"/>
        <v>-0.99896552139055794</v>
      </c>
      <c r="V199" s="296">
        <f t="shared" si="168"/>
        <v>-0.99881455957901044</v>
      </c>
      <c r="W199" s="296">
        <f t="shared" si="169"/>
        <v>-0.9986978361316623</v>
      </c>
      <c r="X199" s="296">
        <f t="shared" si="170"/>
        <v>-0.99853222885771231</v>
      </c>
      <c r="Y199" s="296">
        <f t="shared" si="171"/>
        <v>-0.99831813668261216</v>
      </c>
      <c r="Z199" s="296">
        <f t="shared" si="172"/>
        <v>-0.99815252940866217</v>
      </c>
      <c r="AA199" s="296">
        <f t="shared" si="173"/>
        <v>-0.99791758427225519</v>
      </c>
      <c r="AB199" s="296">
        <f t="shared" si="174"/>
        <v>-0.99761404026688938</v>
      </c>
      <c r="AC199" s="296">
        <f t="shared" si="175"/>
        <v>-0.9973790951304824</v>
      </c>
      <c r="AD199" s="296">
        <f t="shared" si="176"/>
        <v>-0.99704581845686613</v>
      </c>
      <c r="AE199" s="296">
        <f t="shared" si="177"/>
        <v>-0.99661560650650749</v>
      </c>
      <c r="AF199" s="296">
        <f t="shared" si="178"/>
        <v>-0.99628232983289122</v>
      </c>
      <c r="AG199" s="296">
        <f t="shared" si="179"/>
        <v>-0.99580964197194133</v>
      </c>
      <c r="AH199" s="296">
        <f t="shared" si="180"/>
        <v>-0.9952002225907447</v>
      </c>
      <c r="AI199" s="296">
        <f t="shared" si="181"/>
        <v>-0.9947275347297948</v>
      </c>
      <c r="AJ199" s="296">
        <f t="shared" si="182"/>
        <v>-0.99405727022076162</v>
      </c>
      <c r="AK199" s="296">
        <f t="shared" si="183"/>
        <v>-0.99319463312861567</v>
      </c>
      <c r="AL199" s="296">
        <f t="shared" si="184"/>
        <v>-0.99252436861958249</v>
      </c>
      <c r="AM199" s="296">
        <f t="shared" si="185"/>
        <v>-0.99157424659202931</v>
      </c>
      <c r="AN199" s="296">
        <f t="shared" si="186"/>
        <v>-0.99035446066670196</v>
      </c>
      <c r="AO199" s="296">
        <f t="shared" si="187"/>
        <v>-0.98940433863914878</v>
      </c>
      <c r="AP199" s="296">
        <f t="shared" si="188"/>
        <v>-0.98805811851996528</v>
      </c>
      <c r="AQ199" s="296">
        <f t="shared" si="189"/>
        <v>-0.98633588358567115</v>
      </c>
      <c r="AR199" s="296">
        <f t="shared" si="190"/>
        <v>-0.98498966346648764</v>
      </c>
      <c r="AS199" s="296">
        <f t="shared" si="191"/>
        <v>-0.98308343736572623</v>
      </c>
      <c r="AT199" s="296">
        <f t="shared" si="192"/>
        <v>-0.98065690955410245</v>
      </c>
      <c r="AU199" s="296">
        <f t="shared" si="193"/>
        <v>-0.97875068345334104</v>
      </c>
      <c r="AV199" s="296">
        <f t="shared" si="194"/>
        <v>-0.97605394608474827</v>
      </c>
      <c r="AW199" s="296">
        <f t="shared" si="195"/>
        <v>-0.97264529863571725</v>
      </c>
      <c r="AX199" s="296">
        <f t="shared" si="196"/>
        <v>-0.96994856126712448</v>
      </c>
      <c r="AY199" s="296">
        <f t="shared" si="197"/>
        <v>-0.96613838142181285</v>
      </c>
      <c r="AZ199" s="296">
        <f t="shared" si="198"/>
        <v>-0.96137026398582714</v>
      </c>
      <c r="BA199" s="296">
        <f t="shared" si="199"/>
        <v>-0.95756008414051552</v>
      </c>
      <c r="BB199" s="296">
        <f t="shared" si="200"/>
        <v>-0.95218648906983328</v>
      </c>
      <c r="BC199" s="296">
        <f t="shared" si="201"/>
        <v>-0.94555629180421386</v>
      </c>
      <c r="BD199" s="296">
        <f t="shared" si="202"/>
        <v>-0.94018269673353161</v>
      </c>
      <c r="BE199" s="296">
        <f t="shared" si="203"/>
        <v>-0.93262352214888766</v>
      </c>
      <c r="BF199" s="296">
        <f t="shared" si="204"/>
        <v>-0.92348101776553881</v>
      </c>
      <c r="BG199" s="296">
        <f t="shared" si="205"/>
        <v>-0.91592184318089487</v>
      </c>
      <c r="BH199" s="296">
        <f t="shared" si="206"/>
        <v>-0.90532630239140921</v>
      </c>
      <c r="BI199" s="296">
        <f t="shared" si="207"/>
        <v>-0.89286706328521848</v>
      </c>
      <c r="BJ199" s="296">
        <f t="shared" si="208"/>
        <v>1.8928732364298373</v>
      </c>
      <c r="BK199" s="296">
        <f t="shared" si="209"/>
        <v>1.9139468677338307</v>
      </c>
      <c r="BL199" s="296">
        <f t="shared" si="210"/>
        <v>1.9304536808919022</v>
      </c>
      <c r="BM199" s="296">
        <f t="shared" si="211"/>
        <v>1.9456820580891989</v>
      </c>
      <c r="BN199" s="297">
        <f t="shared" si="212"/>
        <v>1.9566072605435691</v>
      </c>
      <c r="BO199" s="220"/>
    </row>
    <row r="200" spans="1:189" ht="42" customHeight="1">
      <c r="B200" s="421"/>
      <c r="C200" s="420"/>
      <c r="D200" s="438">
        <v>-1.3</v>
      </c>
      <c r="E200" s="439">
        <f t="shared" si="213"/>
        <v>-0.99984340529770943</v>
      </c>
      <c r="F200" s="444">
        <f t="shared" si="151"/>
        <v>-0.99992170264885472</v>
      </c>
      <c r="G200" s="444">
        <f t="shared" si="214"/>
        <v>-0.99988889320026364</v>
      </c>
      <c r="H200" s="296">
        <f t="shared" si="154"/>
        <v>-0.99988889320026364</v>
      </c>
      <c r="I200" s="296">
        <f t="shared" si="155"/>
        <v>-0.99984233684006263</v>
      </c>
      <c r="J200" s="296">
        <f t="shared" si="156"/>
        <v>-0.99984233684006263</v>
      </c>
      <c r="K200" s="296">
        <f t="shared" si="157"/>
        <v>-0.99977627518068246</v>
      </c>
      <c r="L200" s="296">
        <f t="shared" si="158"/>
        <v>-0.99977627518068246</v>
      </c>
      <c r="M200" s="296">
        <f t="shared" si="159"/>
        <v>-0.99968253921162109</v>
      </c>
      <c r="N200" s="296">
        <f t="shared" si="160"/>
        <v>-0.99968253921162109</v>
      </c>
      <c r="O200" s="296">
        <f t="shared" si="161"/>
        <v>-0.99958503311244806</v>
      </c>
      <c r="P200" s="296">
        <f t="shared" si="162"/>
        <v>-0.99954954164916687</v>
      </c>
      <c r="Q200" s="296">
        <f t="shared" si="163"/>
        <v>-0.99948619897885449</v>
      </c>
      <c r="R200" s="296">
        <f t="shared" si="164"/>
        <v>-0.99941117767722654</v>
      </c>
      <c r="S200" s="296">
        <f t="shared" si="165"/>
        <v>-0.99935320141640027</v>
      </c>
      <c r="T200" s="296">
        <f t="shared" si="166"/>
        <v>-0.99927093687873147</v>
      </c>
      <c r="U200" s="296">
        <f t="shared" si="167"/>
        <v>-0.99916450937557488</v>
      </c>
      <c r="V200" s="296">
        <f t="shared" si="168"/>
        <v>-0.99908224483790609</v>
      </c>
      <c r="W200" s="296">
        <f t="shared" si="169"/>
        <v>-0.99896552139055794</v>
      </c>
      <c r="X200" s="296">
        <f t="shared" si="170"/>
        <v>-0.99881455957901044</v>
      </c>
      <c r="Y200" s="296">
        <f t="shared" si="171"/>
        <v>-0.9986978361316623</v>
      </c>
      <c r="Z200" s="296">
        <f t="shared" si="172"/>
        <v>-0.99853222885771231</v>
      </c>
      <c r="AA200" s="296">
        <f t="shared" si="173"/>
        <v>-0.99831813668261216</v>
      </c>
      <c r="AB200" s="296">
        <f t="shared" si="174"/>
        <v>-0.99815252940866217</v>
      </c>
      <c r="AC200" s="296">
        <f t="shared" si="175"/>
        <v>-0.99791758427225519</v>
      </c>
      <c r="AD200" s="296">
        <f t="shared" si="176"/>
        <v>-0.99761404026688938</v>
      </c>
      <c r="AE200" s="296">
        <f t="shared" si="177"/>
        <v>-0.9973790951304824</v>
      </c>
      <c r="AF200" s="296">
        <f t="shared" si="178"/>
        <v>-0.99704581845686613</v>
      </c>
      <c r="AG200" s="296">
        <f t="shared" si="179"/>
        <v>-0.99661560650650749</v>
      </c>
      <c r="AH200" s="296">
        <f t="shared" si="180"/>
        <v>-0.99628232983289122</v>
      </c>
      <c r="AI200" s="296">
        <f t="shared" si="181"/>
        <v>-0.99580964197194133</v>
      </c>
      <c r="AJ200" s="296">
        <f t="shared" si="182"/>
        <v>-0.9952002225907447</v>
      </c>
      <c r="AK200" s="296">
        <f t="shared" si="183"/>
        <v>-0.9947275347297948</v>
      </c>
      <c r="AL200" s="296">
        <f t="shared" si="184"/>
        <v>-0.99405727022076162</v>
      </c>
      <c r="AM200" s="296">
        <f t="shared" si="185"/>
        <v>-0.99319463312861567</v>
      </c>
      <c r="AN200" s="296">
        <f t="shared" si="186"/>
        <v>-0.99252436861958249</v>
      </c>
      <c r="AO200" s="296">
        <f t="shared" si="187"/>
        <v>-0.99157424659202931</v>
      </c>
      <c r="AP200" s="296">
        <f t="shared" si="188"/>
        <v>-0.99035446066670196</v>
      </c>
      <c r="AQ200" s="296">
        <f t="shared" si="189"/>
        <v>-0.98940433863914878</v>
      </c>
      <c r="AR200" s="296">
        <f t="shared" si="190"/>
        <v>-0.98805811851996528</v>
      </c>
      <c r="AS200" s="296">
        <f t="shared" si="191"/>
        <v>-0.98633588358567115</v>
      </c>
      <c r="AT200" s="296">
        <f t="shared" si="192"/>
        <v>-0.98498966346648764</v>
      </c>
      <c r="AU200" s="296">
        <f t="shared" si="193"/>
        <v>-0.98308343736572623</v>
      </c>
      <c r="AV200" s="296">
        <f t="shared" si="194"/>
        <v>-0.98065690955410245</v>
      </c>
      <c r="AW200" s="296">
        <f t="shared" si="195"/>
        <v>-0.97875068345334104</v>
      </c>
      <c r="AX200" s="296">
        <f t="shared" si="196"/>
        <v>-0.97605394608474827</v>
      </c>
      <c r="AY200" s="296">
        <f t="shared" si="197"/>
        <v>-0.97264529863571725</v>
      </c>
      <c r="AZ200" s="296">
        <f t="shared" si="198"/>
        <v>-0.96994856126712448</v>
      </c>
      <c r="BA200" s="296">
        <f t="shared" si="199"/>
        <v>-0.96613838142181285</v>
      </c>
      <c r="BB200" s="296">
        <f t="shared" si="200"/>
        <v>-0.96137026398582714</v>
      </c>
      <c r="BC200" s="296">
        <f t="shared" si="201"/>
        <v>-0.95756008414051552</v>
      </c>
      <c r="BD200" s="296">
        <f t="shared" si="202"/>
        <v>-0.95218648906983328</v>
      </c>
      <c r="BE200" s="296">
        <f t="shared" si="203"/>
        <v>-0.94555629180421386</v>
      </c>
      <c r="BF200" s="296">
        <f t="shared" si="204"/>
        <v>-0.94018269673353161</v>
      </c>
      <c r="BG200" s="296">
        <f t="shared" si="205"/>
        <v>-0.93262352214888766</v>
      </c>
      <c r="BH200" s="296">
        <f t="shared" si="206"/>
        <v>-0.92348101776553881</v>
      </c>
      <c r="BI200" s="296">
        <f t="shared" si="207"/>
        <v>-0.91592184318089487</v>
      </c>
      <c r="BJ200" s="296">
        <f t="shared" si="208"/>
        <v>-0.90532630239140921</v>
      </c>
      <c r="BK200" s="296">
        <f t="shared" si="209"/>
        <v>1.9025115864089086</v>
      </c>
      <c r="BL200" s="296">
        <f t="shared" si="210"/>
        <v>1.923585217712902</v>
      </c>
      <c r="BM200" s="296">
        <f t="shared" si="211"/>
        <v>1.938813594910199</v>
      </c>
      <c r="BN200" s="297">
        <f t="shared" si="212"/>
        <v>1.9505606910242004</v>
      </c>
      <c r="BO200" s="220"/>
    </row>
    <row r="201" spans="1:189" ht="42" customHeight="1">
      <c r="B201" s="421"/>
      <c r="C201" s="420"/>
      <c r="D201" s="440">
        <v>-1.35</v>
      </c>
      <c r="E201" s="439">
        <f t="shared" si="213"/>
        <v>-0.99988964787733092</v>
      </c>
      <c r="F201" s="444">
        <f t="shared" si="151"/>
        <v>-0.99994482393866546</v>
      </c>
      <c r="G201" s="444">
        <f t="shared" si="214"/>
        <v>-0.99992170264885472</v>
      </c>
      <c r="H201" s="296">
        <f t="shared" si="154"/>
        <v>-0.99992170264885472</v>
      </c>
      <c r="I201" s="296">
        <f t="shared" si="155"/>
        <v>-0.99988889320026364</v>
      </c>
      <c r="J201" s="296">
        <f t="shared" si="156"/>
        <v>-0.99988889320026364</v>
      </c>
      <c r="K201" s="296">
        <f t="shared" si="157"/>
        <v>-0.99984233684006263</v>
      </c>
      <c r="L201" s="296">
        <f t="shared" si="158"/>
        <v>-0.99984233684006263</v>
      </c>
      <c r="M201" s="296">
        <f t="shared" si="159"/>
        <v>-0.99977627518068246</v>
      </c>
      <c r="N201" s="296">
        <f t="shared" si="160"/>
        <v>-0.99977627518068246</v>
      </c>
      <c r="O201" s="296">
        <f t="shared" si="161"/>
        <v>-0.99968253921162109</v>
      </c>
      <c r="P201" s="296">
        <f t="shared" si="162"/>
        <v>-0.99968253921162109</v>
      </c>
      <c r="Q201" s="296">
        <f t="shared" si="163"/>
        <v>-0.99958503311244806</v>
      </c>
      <c r="R201" s="296">
        <f t="shared" si="164"/>
        <v>-0.99954954164916687</v>
      </c>
      <c r="S201" s="296">
        <f t="shared" si="165"/>
        <v>-0.99948619897885449</v>
      </c>
      <c r="T201" s="296">
        <f t="shared" si="166"/>
        <v>-0.99941117767722654</v>
      </c>
      <c r="U201" s="296">
        <f t="shared" si="167"/>
        <v>-0.99935320141640027</v>
      </c>
      <c r="V201" s="296">
        <f t="shared" si="168"/>
        <v>-0.99927093687873147</v>
      </c>
      <c r="W201" s="296">
        <f t="shared" si="169"/>
        <v>-0.99916450937557488</v>
      </c>
      <c r="X201" s="296">
        <f t="shared" si="170"/>
        <v>-0.99908224483790609</v>
      </c>
      <c r="Y201" s="296">
        <f t="shared" si="171"/>
        <v>-0.99896552139055794</v>
      </c>
      <c r="Z201" s="296">
        <f t="shared" si="172"/>
        <v>-0.99881455957901044</v>
      </c>
      <c r="AA201" s="296">
        <f t="shared" si="173"/>
        <v>-0.9986978361316623</v>
      </c>
      <c r="AB201" s="296">
        <f t="shared" si="174"/>
        <v>-0.99853222885771231</v>
      </c>
      <c r="AC201" s="296">
        <f t="shared" si="175"/>
        <v>-0.99831813668261216</v>
      </c>
      <c r="AD201" s="296">
        <f t="shared" si="176"/>
        <v>-0.99815252940866217</v>
      </c>
      <c r="AE201" s="296">
        <f t="shared" si="177"/>
        <v>-0.99791758427225519</v>
      </c>
      <c r="AF201" s="296">
        <f t="shared" si="178"/>
        <v>-0.99761404026688938</v>
      </c>
      <c r="AG201" s="296">
        <f t="shared" si="179"/>
        <v>-0.9973790951304824</v>
      </c>
      <c r="AH201" s="296">
        <f t="shared" si="180"/>
        <v>-0.99704581845686613</v>
      </c>
      <c r="AI201" s="296">
        <f t="shared" si="181"/>
        <v>-0.99661560650650749</v>
      </c>
      <c r="AJ201" s="296">
        <f t="shared" si="182"/>
        <v>-0.99628232983289122</v>
      </c>
      <c r="AK201" s="296">
        <f t="shared" si="183"/>
        <v>-0.99580964197194133</v>
      </c>
      <c r="AL201" s="296">
        <f t="shared" si="184"/>
        <v>-0.9952002225907447</v>
      </c>
      <c r="AM201" s="296">
        <f t="shared" si="185"/>
        <v>-0.9947275347297948</v>
      </c>
      <c r="AN201" s="296">
        <f t="shared" si="186"/>
        <v>-0.99405727022076162</v>
      </c>
      <c r="AO201" s="296">
        <f t="shared" si="187"/>
        <v>-0.99319463312861567</v>
      </c>
      <c r="AP201" s="296">
        <f t="shared" si="188"/>
        <v>-0.99252436861958249</v>
      </c>
      <c r="AQ201" s="296">
        <f t="shared" si="189"/>
        <v>-0.99157424659202931</v>
      </c>
      <c r="AR201" s="296">
        <f t="shared" si="190"/>
        <v>-0.99035446066670196</v>
      </c>
      <c r="AS201" s="296">
        <f t="shared" si="191"/>
        <v>-0.98940433863914878</v>
      </c>
      <c r="AT201" s="296">
        <f t="shared" si="192"/>
        <v>-0.98805811851996528</v>
      </c>
      <c r="AU201" s="296">
        <f t="shared" si="193"/>
        <v>-0.98633588358567115</v>
      </c>
      <c r="AV201" s="296">
        <f t="shared" si="194"/>
        <v>-0.98498966346648764</v>
      </c>
      <c r="AW201" s="296">
        <f t="shared" si="195"/>
        <v>-0.98308343736572623</v>
      </c>
      <c r="AX201" s="296">
        <f t="shared" si="196"/>
        <v>-0.98065690955410245</v>
      </c>
      <c r="AY201" s="296">
        <f t="shared" si="197"/>
        <v>-0.97875068345334104</v>
      </c>
      <c r="AZ201" s="296">
        <f t="shared" si="198"/>
        <v>-0.97605394608474827</v>
      </c>
      <c r="BA201" s="296">
        <f t="shared" si="199"/>
        <v>-0.97264529863571725</v>
      </c>
      <c r="BB201" s="296">
        <f t="shared" si="200"/>
        <v>-0.96994856126712448</v>
      </c>
      <c r="BC201" s="296">
        <f t="shared" si="201"/>
        <v>-0.96613838142181285</v>
      </c>
      <c r="BD201" s="296">
        <f t="shared" si="202"/>
        <v>-0.96137026398582714</v>
      </c>
      <c r="BE201" s="296">
        <f t="shared" si="203"/>
        <v>-0.95756008414051552</v>
      </c>
      <c r="BF201" s="296">
        <f t="shared" si="204"/>
        <v>-0.95218648906983328</v>
      </c>
      <c r="BG201" s="296">
        <f t="shared" si="205"/>
        <v>-0.94555629180421386</v>
      </c>
      <c r="BH201" s="296">
        <f t="shared" si="206"/>
        <v>-0.94018269673353161</v>
      </c>
      <c r="BI201" s="296">
        <f t="shared" si="207"/>
        <v>-0.93262352214888766</v>
      </c>
      <c r="BJ201" s="296">
        <f t="shared" si="208"/>
        <v>-0.92348101776553881</v>
      </c>
      <c r="BK201" s="296">
        <f t="shared" si="209"/>
        <v>-0.91592184318089487</v>
      </c>
      <c r="BL201" s="296">
        <f t="shared" si="210"/>
        <v>1.9139468677338307</v>
      </c>
      <c r="BM201" s="296">
        <f t="shared" si="211"/>
        <v>1.9304536808919022</v>
      </c>
      <c r="BN201" s="297">
        <f t="shared" si="212"/>
        <v>1.9456820580891989</v>
      </c>
      <c r="BO201" s="220"/>
    </row>
    <row r="202" spans="1:189" ht="42" customHeight="1">
      <c r="B202" s="421"/>
      <c r="C202" s="420"/>
      <c r="D202" s="438">
        <v>-1.4</v>
      </c>
      <c r="E202" s="439">
        <f t="shared" si="213"/>
        <v>-0.99992223532874025</v>
      </c>
      <c r="F202" s="444">
        <f t="shared" si="151"/>
        <v>-0.99996111766437012</v>
      </c>
      <c r="G202" s="444">
        <f t="shared" si="214"/>
        <v>-0.99994482393866546</v>
      </c>
      <c r="H202" s="296">
        <f t="shared" si="154"/>
        <v>-0.99994482393866546</v>
      </c>
      <c r="I202" s="296">
        <f t="shared" si="155"/>
        <v>-0.99992170264885472</v>
      </c>
      <c r="J202" s="296">
        <f t="shared" si="156"/>
        <v>-0.99992170264885472</v>
      </c>
      <c r="K202" s="296">
        <f t="shared" si="157"/>
        <v>-0.99988889320026364</v>
      </c>
      <c r="L202" s="296">
        <f t="shared" si="158"/>
        <v>-0.99988889320026364</v>
      </c>
      <c r="M202" s="296">
        <f t="shared" si="159"/>
        <v>-0.99984233684006263</v>
      </c>
      <c r="N202" s="296">
        <f t="shared" si="160"/>
        <v>-0.99984233684006263</v>
      </c>
      <c r="O202" s="296">
        <f t="shared" si="161"/>
        <v>-0.99977627518068246</v>
      </c>
      <c r="P202" s="296">
        <f t="shared" si="162"/>
        <v>-0.99977627518068246</v>
      </c>
      <c r="Q202" s="296">
        <f t="shared" si="163"/>
        <v>-0.99968253921162109</v>
      </c>
      <c r="R202" s="296">
        <f t="shared" si="164"/>
        <v>-0.99968253921162109</v>
      </c>
      <c r="S202" s="296">
        <f t="shared" si="165"/>
        <v>-0.99958503311244806</v>
      </c>
      <c r="T202" s="296">
        <f t="shared" si="166"/>
        <v>-0.99954954164916687</v>
      </c>
      <c r="U202" s="296">
        <f t="shared" si="167"/>
        <v>-0.99948619897885449</v>
      </c>
      <c r="V202" s="296">
        <f t="shared" si="168"/>
        <v>-0.99941117767722654</v>
      </c>
      <c r="W202" s="296">
        <f t="shared" si="169"/>
        <v>-0.99935320141640027</v>
      </c>
      <c r="X202" s="296">
        <f t="shared" si="170"/>
        <v>-0.99927093687873147</v>
      </c>
      <c r="Y202" s="296">
        <f t="shared" si="171"/>
        <v>-0.99916450937557488</v>
      </c>
      <c r="Z202" s="296">
        <f t="shared" si="172"/>
        <v>-0.99908224483790609</v>
      </c>
      <c r="AA202" s="296">
        <f t="shared" si="173"/>
        <v>-0.99896552139055794</v>
      </c>
      <c r="AB202" s="296">
        <f t="shared" si="174"/>
        <v>-0.99881455957901044</v>
      </c>
      <c r="AC202" s="296">
        <f t="shared" si="175"/>
        <v>-0.9986978361316623</v>
      </c>
      <c r="AD202" s="296">
        <f t="shared" si="176"/>
        <v>-0.99853222885771231</v>
      </c>
      <c r="AE202" s="296">
        <f t="shared" si="177"/>
        <v>-0.99831813668261216</v>
      </c>
      <c r="AF202" s="296">
        <f t="shared" si="178"/>
        <v>-0.99815252940866217</v>
      </c>
      <c r="AG202" s="296">
        <f t="shared" si="179"/>
        <v>-0.99791758427225519</v>
      </c>
      <c r="AH202" s="296">
        <f t="shared" si="180"/>
        <v>-0.99761404026688938</v>
      </c>
      <c r="AI202" s="296">
        <f t="shared" si="181"/>
        <v>-0.9973790951304824</v>
      </c>
      <c r="AJ202" s="296">
        <f t="shared" si="182"/>
        <v>-0.99704581845686613</v>
      </c>
      <c r="AK202" s="296">
        <f t="shared" si="183"/>
        <v>-0.99661560650650749</v>
      </c>
      <c r="AL202" s="296">
        <f t="shared" si="184"/>
        <v>-0.99628232983289122</v>
      </c>
      <c r="AM202" s="296">
        <f t="shared" si="185"/>
        <v>-0.99580964197194133</v>
      </c>
      <c r="AN202" s="296">
        <f t="shared" si="186"/>
        <v>-0.9952002225907447</v>
      </c>
      <c r="AO202" s="296">
        <f t="shared" si="187"/>
        <v>-0.9947275347297948</v>
      </c>
      <c r="AP202" s="296">
        <f t="shared" si="188"/>
        <v>-0.99405727022076162</v>
      </c>
      <c r="AQ202" s="296">
        <f t="shared" si="189"/>
        <v>-0.99319463312861567</v>
      </c>
      <c r="AR202" s="296">
        <f t="shared" si="190"/>
        <v>-0.99252436861958249</v>
      </c>
      <c r="AS202" s="296">
        <f t="shared" si="191"/>
        <v>-0.99157424659202931</v>
      </c>
      <c r="AT202" s="296">
        <f t="shared" si="192"/>
        <v>-0.99035446066670196</v>
      </c>
      <c r="AU202" s="296">
        <f t="shared" si="193"/>
        <v>-0.98940433863914878</v>
      </c>
      <c r="AV202" s="296">
        <f t="shared" si="194"/>
        <v>-0.98805811851996528</v>
      </c>
      <c r="AW202" s="296">
        <f t="shared" si="195"/>
        <v>-0.98633588358567115</v>
      </c>
      <c r="AX202" s="296">
        <f t="shared" si="196"/>
        <v>-0.98498966346648764</v>
      </c>
      <c r="AY202" s="296">
        <f t="shared" si="197"/>
        <v>-0.98308343736572623</v>
      </c>
      <c r="AZ202" s="296">
        <f t="shared" si="198"/>
        <v>-0.98065690955410245</v>
      </c>
      <c r="BA202" s="296">
        <f t="shared" si="199"/>
        <v>-0.97875068345334104</v>
      </c>
      <c r="BB202" s="296">
        <f t="shared" si="200"/>
        <v>-0.97605394608474827</v>
      </c>
      <c r="BC202" s="296">
        <f t="shared" si="201"/>
        <v>-0.97264529863571725</v>
      </c>
      <c r="BD202" s="296">
        <f t="shared" si="202"/>
        <v>-0.96994856126712448</v>
      </c>
      <c r="BE202" s="296">
        <f t="shared" si="203"/>
        <v>-0.96613838142181285</v>
      </c>
      <c r="BF202" s="296">
        <f t="shared" si="204"/>
        <v>-0.96137026398582714</v>
      </c>
      <c r="BG202" s="296">
        <f t="shared" si="205"/>
        <v>-0.95756008414051552</v>
      </c>
      <c r="BH202" s="296">
        <f t="shared" si="206"/>
        <v>-0.95218648906983328</v>
      </c>
      <c r="BI202" s="296">
        <f t="shared" si="207"/>
        <v>-0.94555629180421386</v>
      </c>
      <c r="BJ202" s="296">
        <f t="shared" si="208"/>
        <v>-0.94018269673353161</v>
      </c>
      <c r="BK202" s="296">
        <f t="shared" si="209"/>
        <v>-0.93262352214888766</v>
      </c>
      <c r="BL202" s="296">
        <f t="shared" si="210"/>
        <v>-0.92348101776553881</v>
      </c>
      <c r="BM202" s="296">
        <f t="shared" si="211"/>
        <v>1.923585217712902</v>
      </c>
      <c r="BN202" s="297">
        <f t="shared" si="212"/>
        <v>1.938813594910199</v>
      </c>
      <c r="BO202" s="220"/>
    </row>
    <row r="203" spans="1:189" ht="42" customHeight="1">
      <c r="B203" s="421"/>
      <c r="C203" s="420"/>
      <c r="D203" s="440">
        <v>-1.45</v>
      </c>
      <c r="E203" s="439">
        <f t="shared" si="213"/>
        <v>-0.99994519974286966</v>
      </c>
      <c r="F203" s="444">
        <f t="shared" si="151"/>
        <v>-0.99997259987143483</v>
      </c>
      <c r="G203" s="444">
        <f t="shared" si="214"/>
        <v>-0.99996111766437012</v>
      </c>
      <c r="H203" s="296">
        <f t="shared" si="154"/>
        <v>-0.99996111766437012</v>
      </c>
      <c r="I203" s="296">
        <f t="shared" si="155"/>
        <v>-0.99994482393866546</v>
      </c>
      <c r="J203" s="296">
        <f t="shared" si="156"/>
        <v>-0.99994482393866546</v>
      </c>
      <c r="K203" s="296">
        <f t="shared" si="157"/>
        <v>-0.99992170264885472</v>
      </c>
      <c r="L203" s="296">
        <f t="shared" si="158"/>
        <v>-0.99992170264885472</v>
      </c>
      <c r="M203" s="296">
        <f t="shared" si="159"/>
        <v>-0.99988889320026364</v>
      </c>
      <c r="N203" s="296">
        <f t="shared" si="160"/>
        <v>-0.99988889320026364</v>
      </c>
      <c r="O203" s="296">
        <f t="shared" si="161"/>
        <v>-0.99984233684006263</v>
      </c>
      <c r="P203" s="296">
        <f t="shared" si="162"/>
        <v>-0.99984233684006263</v>
      </c>
      <c r="Q203" s="296">
        <f t="shared" si="163"/>
        <v>-0.99977627518068246</v>
      </c>
      <c r="R203" s="296">
        <f t="shared" si="164"/>
        <v>-0.99977627518068246</v>
      </c>
      <c r="S203" s="296">
        <f t="shared" si="165"/>
        <v>-0.99968253921162109</v>
      </c>
      <c r="T203" s="296">
        <f t="shared" si="166"/>
        <v>-0.99968253921162109</v>
      </c>
      <c r="U203" s="296">
        <f t="shared" si="167"/>
        <v>-0.99958503311244806</v>
      </c>
      <c r="V203" s="296">
        <f t="shared" si="168"/>
        <v>-0.99954954164916687</v>
      </c>
      <c r="W203" s="296">
        <f t="shared" si="169"/>
        <v>-0.99948619897885449</v>
      </c>
      <c r="X203" s="296">
        <f t="shared" si="170"/>
        <v>-0.99941117767722654</v>
      </c>
      <c r="Y203" s="296">
        <f t="shared" si="171"/>
        <v>-0.99935320141640027</v>
      </c>
      <c r="Z203" s="296">
        <f t="shared" si="172"/>
        <v>-0.99927093687873147</v>
      </c>
      <c r="AA203" s="296">
        <f t="shared" si="173"/>
        <v>-0.99916450937557488</v>
      </c>
      <c r="AB203" s="296">
        <f t="shared" si="174"/>
        <v>-0.99908224483790609</v>
      </c>
      <c r="AC203" s="296">
        <f t="shared" si="175"/>
        <v>-0.99896552139055794</v>
      </c>
      <c r="AD203" s="296">
        <f t="shared" si="176"/>
        <v>-0.99881455957901044</v>
      </c>
      <c r="AE203" s="296">
        <f t="shared" si="177"/>
        <v>-0.9986978361316623</v>
      </c>
      <c r="AF203" s="296">
        <f t="shared" si="178"/>
        <v>-0.99853222885771231</v>
      </c>
      <c r="AG203" s="296">
        <f t="shared" si="179"/>
        <v>-0.99831813668261216</v>
      </c>
      <c r="AH203" s="296">
        <f t="shared" si="180"/>
        <v>-0.99815252940866217</v>
      </c>
      <c r="AI203" s="296">
        <f t="shared" si="181"/>
        <v>-0.99791758427225519</v>
      </c>
      <c r="AJ203" s="296">
        <f t="shared" si="182"/>
        <v>-0.99761404026688938</v>
      </c>
      <c r="AK203" s="296">
        <f t="shared" si="183"/>
        <v>-0.9973790951304824</v>
      </c>
      <c r="AL203" s="296">
        <f t="shared" si="184"/>
        <v>-0.99704581845686613</v>
      </c>
      <c r="AM203" s="296">
        <f t="shared" si="185"/>
        <v>-0.99661560650650749</v>
      </c>
      <c r="AN203" s="296">
        <f t="shared" si="186"/>
        <v>-0.99628232983289122</v>
      </c>
      <c r="AO203" s="296">
        <f t="shared" si="187"/>
        <v>-0.99580964197194133</v>
      </c>
      <c r="AP203" s="296">
        <f t="shared" si="188"/>
        <v>-0.9952002225907447</v>
      </c>
      <c r="AQ203" s="296">
        <f t="shared" si="189"/>
        <v>-0.9947275347297948</v>
      </c>
      <c r="AR203" s="296">
        <f t="shared" si="190"/>
        <v>-0.99405727022076162</v>
      </c>
      <c r="AS203" s="296">
        <f t="shared" si="191"/>
        <v>-0.99319463312861567</v>
      </c>
      <c r="AT203" s="296">
        <f t="shared" si="192"/>
        <v>-0.99252436861958249</v>
      </c>
      <c r="AU203" s="296">
        <f t="shared" si="193"/>
        <v>-0.99157424659202931</v>
      </c>
      <c r="AV203" s="296">
        <f t="shared" si="194"/>
        <v>-0.99035446066670196</v>
      </c>
      <c r="AW203" s="296">
        <f t="shared" si="195"/>
        <v>-0.98940433863914878</v>
      </c>
      <c r="AX203" s="296">
        <f t="shared" si="196"/>
        <v>-0.98805811851996528</v>
      </c>
      <c r="AY203" s="296">
        <f t="shared" si="197"/>
        <v>-0.98633588358567115</v>
      </c>
      <c r="AZ203" s="296">
        <f t="shared" si="198"/>
        <v>-0.98498966346648764</v>
      </c>
      <c r="BA203" s="296">
        <f t="shared" si="199"/>
        <v>-0.98308343736572623</v>
      </c>
      <c r="BB203" s="296">
        <f t="shared" si="200"/>
        <v>-0.98065690955410245</v>
      </c>
      <c r="BC203" s="296">
        <f t="shared" si="201"/>
        <v>-0.97875068345334104</v>
      </c>
      <c r="BD203" s="296">
        <f t="shared" si="202"/>
        <v>-0.97605394608474827</v>
      </c>
      <c r="BE203" s="296">
        <f t="shared" si="203"/>
        <v>-0.97264529863571725</v>
      </c>
      <c r="BF203" s="296">
        <f t="shared" si="204"/>
        <v>-0.96994856126712448</v>
      </c>
      <c r="BG203" s="296">
        <f t="shared" si="205"/>
        <v>-0.96613838142181285</v>
      </c>
      <c r="BH203" s="296">
        <f t="shared" si="206"/>
        <v>-0.96137026398582714</v>
      </c>
      <c r="BI203" s="296">
        <f t="shared" si="207"/>
        <v>-0.95756008414051552</v>
      </c>
      <c r="BJ203" s="296">
        <f t="shared" si="208"/>
        <v>-0.95218648906983328</v>
      </c>
      <c r="BK203" s="296">
        <f t="shared" si="209"/>
        <v>-0.94555629180421386</v>
      </c>
      <c r="BL203" s="296">
        <f t="shared" si="210"/>
        <v>-0.94018269673353161</v>
      </c>
      <c r="BM203" s="296">
        <f t="shared" si="211"/>
        <v>-0.93262352214888766</v>
      </c>
      <c r="BN203" s="297">
        <f t="shared" si="212"/>
        <v>1.9304536808919022</v>
      </c>
      <c r="BO203" s="220"/>
    </row>
    <row r="204" spans="1:189" ht="42" customHeight="1" thickBot="1">
      <c r="B204" s="421"/>
      <c r="C204" s="420"/>
      <c r="D204" s="438">
        <v>-1.5</v>
      </c>
      <c r="E204" s="441">
        <f>C143</f>
        <v>-1</v>
      </c>
      <c r="F204" s="448">
        <f t="shared" si="151"/>
        <v>-1</v>
      </c>
      <c r="G204" s="448">
        <f t="shared" si="214"/>
        <v>-0.99997259987143483</v>
      </c>
      <c r="H204" s="298">
        <f t="shared" si="154"/>
        <v>-0.99997259987143483</v>
      </c>
      <c r="I204" s="298">
        <f t="shared" si="155"/>
        <v>-0.99996111766437012</v>
      </c>
      <c r="J204" s="298">
        <f t="shared" si="156"/>
        <v>-0.99996111766437012</v>
      </c>
      <c r="K204" s="298">
        <f t="shared" si="157"/>
        <v>-0.99994482393866546</v>
      </c>
      <c r="L204" s="298">
        <f t="shared" si="158"/>
        <v>-0.99994482393866546</v>
      </c>
      <c r="M204" s="298">
        <f t="shared" si="159"/>
        <v>-0.99992170264885472</v>
      </c>
      <c r="N204" s="298">
        <f t="shared" si="160"/>
        <v>-0.99992170264885472</v>
      </c>
      <c r="O204" s="298">
        <f t="shared" si="161"/>
        <v>-0.99988889320026364</v>
      </c>
      <c r="P204" s="298">
        <f t="shared" si="162"/>
        <v>-0.99988889320026364</v>
      </c>
      <c r="Q204" s="298">
        <f t="shared" si="163"/>
        <v>-0.99984233684006263</v>
      </c>
      <c r="R204" s="298">
        <f t="shared" si="164"/>
        <v>-0.99984233684006263</v>
      </c>
      <c r="S204" s="298">
        <f t="shared" si="165"/>
        <v>-0.99977627518068246</v>
      </c>
      <c r="T204" s="298">
        <f t="shared" si="166"/>
        <v>-0.99977627518068246</v>
      </c>
      <c r="U204" s="298">
        <f t="shared" si="167"/>
        <v>-0.99968253921162109</v>
      </c>
      <c r="V204" s="298">
        <f t="shared" si="168"/>
        <v>-0.99968253921162109</v>
      </c>
      <c r="W204" s="298">
        <f t="shared" si="169"/>
        <v>-0.99958503311244806</v>
      </c>
      <c r="X204" s="298">
        <f t="shared" si="170"/>
        <v>-0.99954954164916687</v>
      </c>
      <c r="Y204" s="298">
        <f t="shared" si="171"/>
        <v>-0.99948619897885449</v>
      </c>
      <c r="Z204" s="298">
        <f t="shared" si="172"/>
        <v>-0.99941117767722654</v>
      </c>
      <c r="AA204" s="298">
        <f t="shared" si="173"/>
        <v>-0.99935320141640027</v>
      </c>
      <c r="AB204" s="298">
        <f t="shared" si="174"/>
        <v>-0.99927093687873147</v>
      </c>
      <c r="AC204" s="298">
        <f t="shared" si="175"/>
        <v>-0.99916450937557488</v>
      </c>
      <c r="AD204" s="298">
        <f t="shared" si="176"/>
        <v>-0.99908224483790609</v>
      </c>
      <c r="AE204" s="298">
        <f t="shared" si="177"/>
        <v>-0.99896552139055794</v>
      </c>
      <c r="AF204" s="298">
        <f t="shared" si="178"/>
        <v>-0.99881455957901044</v>
      </c>
      <c r="AG204" s="298">
        <f t="shared" si="179"/>
        <v>-0.9986978361316623</v>
      </c>
      <c r="AH204" s="298">
        <f t="shared" si="180"/>
        <v>-0.99853222885771231</v>
      </c>
      <c r="AI204" s="298">
        <f t="shared" si="181"/>
        <v>-0.99831813668261216</v>
      </c>
      <c r="AJ204" s="298">
        <f t="shared" si="182"/>
        <v>-0.99815252940866217</v>
      </c>
      <c r="AK204" s="298">
        <f t="shared" si="183"/>
        <v>-0.99791758427225519</v>
      </c>
      <c r="AL204" s="298">
        <f t="shared" si="184"/>
        <v>-0.99761404026688938</v>
      </c>
      <c r="AM204" s="298">
        <f t="shared" si="185"/>
        <v>-0.9973790951304824</v>
      </c>
      <c r="AN204" s="298">
        <f t="shared" si="186"/>
        <v>-0.99704581845686613</v>
      </c>
      <c r="AO204" s="298">
        <f t="shared" si="187"/>
        <v>-0.99661560650650749</v>
      </c>
      <c r="AP204" s="298">
        <f t="shared" si="188"/>
        <v>-0.99628232983289122</v>
      </c>
      <c r="AQ204" s="298">
        <f t="shared" si="189"/>
        <v>-0.99580964197194133</v>
      </c>
      <c r="AR204" s="298">
        <f t="shared" si="190"/>
        <v>-0.9952002225907447</v>
      </c>
      <c r="AS204" s="298">
        <f t="shared" si="191"/>
        <v>-0.9947275347297948</v>
      </c>
      <c r="AT204" s="298">
        <f t="shared" si="192"/>
        <v>-0.99405727022076162</v>
      </c>
      <c r="AU204" s="298">
        <f t="shared" si="193"/>
        <v>-0.99319463312861567</v>
      </c>
      <c r="AV204" s="298">
        <f t="shared" si="194"/>
        <v>-0.99252436861958249</v>
      </c>
      <c r="AW204" s="298">
        <f t="shared" si="195"/>
        <v>-0.99157424659202931</v>
      </c>
      <c r="AX204" s="298">
        <f t="shared" si="196"/>
        <v>-0.99035446066670196</v>
      </c>
      <c r="AY204" s="298">
        <f t="shared" si="197"/>
        <v>-0.98940433863914878</v>
      </c>
      <c r="AZ204" s="298">
        <f t="shared" si="198"/>
        <v>-0.98805811851996528</v>
      </c>
      <c r="BA204" s="298">
        <f t="shared" si="199"/>
        <v>-0.98633588358567115</v>
      </c>
      <c r="BB204" s="298">
        <f t="shared" si="200"/>
        <v>-0.98498966346648764</v>
      </c>
      <c r="BC204" s="298">
        <f t="shared" si="201"/>
        <v>-0.98308343736572623</v>
      </c>
      <c r="BD204" s="298">
        <f t="shared" si="202"/>
        <v>-0.98065690955410245</v>
      </c>
      <c r="BE204" s="298">
        <f t="shared" si="203"/>
        <v>-0.97875068345334104</v>
      </c>
      <c r="BF204" s="298">
        <f t="shared" si="204"/>
        <v>-0.97605394608474827</v>
      </c>
      <c r="BG204" s="298">
        <f t="shared" si="205"/>
        <v>-0.97264529863571725</v>
      </c>
      <c r="BH204" s="298">
        <f t="shared" si="206"/>
        <v>-0.96994856126712448</v>
      </c>
      <c r="BI204" s="298">
        <f t="shared" si="207"/>
        <v>-0.96613838142181285</v>
      </c>
      <c r="BJ204" s="298">
        <f t="shared" si="208"/>
        <v>-0.96137026398582714</v>
      </c>
      <c r="BK204" s="298">
        <f t="shared" si="209"/>
        <v>-0.95756008414051552</v>
      </c>
      <c r="BL204" s="298">
        <f t="shared" si="210"/>
        <v>-0.95218648906983328</v>
      </c>
      <c r="BM204" s="298">
        <f t="shared" si="211"/>
        <v>-0.94555629180421386</v>
      </c>
      <c r="BN204" s="299">
        <f t="shared" si="212"/>
        <v>-0.94018269673353161</v>
      </c>
      <c r="BO204" s="220"/>
    </row>
    <row r="205" spans="1:189" ht="42" customHeight="1">
      <c r="B205" s="420"/>
      <c r="C205" s="421"/>
      <c r="D205" s="420"/>
      <c r="E205" s="420"/>
      <c r="F205" s="420"/>
      <c r="G205" s="420"/>
      <c r="H205" s="420"/>
      <c r="I205" s="420"/>
      <c r="J205" s="420"/>
      <c r="K205" s="420"/>
      <c r="L205" s="420"/>
      <c r="M205" s="420"/>
      <c r="N205" s="420"/>
      <c r="O205" s="420"/>
      <c r="P205" s="420"/>
      <c r="Q205" s="420"/>
      <c r="R205" s="420"/>
      <c r="S205" s="420"/>
      <c r="T205" s="420"/>
      <c r="U205" s="420"/>
      <c r="V205" s="420"/>
      <c r="W205" s="420"/>
      <c r="X205" s="420"/>
      <c r="Y205" s="420"/>
      <c r="Z205" s="420"/>
      <c r="AA205" s="420"/>
      <c r="AB205" s="420"/>
      <c r="AC205" s="420"/>
      <c r="AD205" s="420"/>
      <c r="AE205" s="420"/>
      <c r="AF205" s="420"/>
      <c r="AG205" s="420"/>
      <c r="AH205" s="420"/>
      <c r="AI205" s="420"/>
      <c r="AJ205" s="420"/>
      <c r="AK205" s="420"/>
      <c r="AL205" s="420"/>
      <c r="AM205" s="420"/>
      <c r="AN205" s="420"/>
      <c r="AO205" s="420"/>
      <c r="AP205" s="420"/>
      <c r="AQ205" s="420"/>
      <c r="AR205" s="420"/>
      <c r="AS205" s="420"/>
      <c r="AT205" s="420"/>
      <c r="AU205" s="420"/>
      <c r="AV205" s="420"/>
      <c r="AW205" s="420"/>
      <c r="AX205" s="420"/>
      <c r="AY205" s="420"/>
      <c r="AZ205" s="420"/>
      <c r="BA205" s="420"/>
      <c r="BB205" s="420"/>
      <c r="BC205" s="420"/>
      <c r="BD205" s="420"/>
      <c r="BE205" s="420"/>
      <c r="BF205" s="420"/>
      <c r="BG205" s="420"/>
      <c r="BH205" s="420"/>
      <c r="BI205" s="420"/>
      <c r="BJ205" s="420"/>
      <c r="BK205" s="420"/>
      <c r="BL205" s="420"/>
      <c r="BM205" s="420"/>
      <c r="BN205" s="420"/>
      <c r="BO205" s="421"/>
    </row>
    <row r="208" spans="1:189" ht="42" customHeight="1">
      <c r="A208" t="s">
        <v>182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</row>
    <row r="210" ht="360" customHeight="1"/>
    <row r="212" ht="133" customHeight="1"/>
  </sheetData>
  <mergeCells count="2">
    <mergeCell ref="C5:BN5"/>
    <mergeCell ref="C3:BN3"/>
  </mergeCells>
  <phoneticPr fontId="2" type="noConversion"/>
  <conditionalFormatting sqref="BP105:BR110 BP100 BP101:BQ104 BR102:BR104 BP80:BR98 BQ99:BR99 BR100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9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10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10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80:BR11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BN70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:BN137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4:BN204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3:BM14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9 DL10:DL29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9:FE2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2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9:GD2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72:CD72 BP73:CD76 BW31:BW41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:E70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:BN9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:BN76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7:E13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44:E20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4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72:BG72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72:FE80 EK35:FE4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3:AJ3" r:id="rId1" display="                                                                                                " xr:uid="{66A93196-1DDA-154A-8A04-38BD72B6F854}"/>
    <hyperlink ref="C5" location="说明!A1" display="说明!A1" xr:uid="{78A4CD5E-3779-4A40-AE1D-E7885EB5EC85}"/>
    <hyperlink ref="C3:BN3" r:id="rId2" display="                                                                                                                                                                                                                                                               " xr:uid="{72EB8A50-BFB5-AC4F-A92B-5355D9C495FF}"/>
  </hyperlinks>
  <pageMargins left="0.7" right="0.7" top="0.75" bottom="0.75" header="0.3" footer="0.3"/>
  <drawing r:id="rId3"/>
  <picture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3671-983B-7B46-B58B-794E306CEF54}">
  <dimension ref="A2:AB76"/>
  <sheetViews>
    <sheetView showGridLines="0" zoomScale="50" zoomScaleNormal="50" workbookViewId="0">
      <selection activeCell="V46" sqref="V46"/>
    </sheetView>
  </sheetViews>
  <sheetFormatPr baseColWidth="10" defaultRowHeight="16"/>
  <cols>
    <col min="1" max="1" width="14.1640625" customWidth="1"/>
    <col min="2" max="2" width="3.1640625" customWidth="1"/>
    <col min="3" max="3" width="19.33203125" bestFit="1" customWidth="1"/>
    <col min="4" max="12" width="14.83203125" customWidth="1"/>
    <col min="13" max="13" width="3.1640625" customWidth="1"/>
    <col min="14" max="14" width="13.6640625" bestFit="1" customWidth="1"/>
    <col min="15" max="15" width="11.1640625" bestFit="1" customWidth="1"/>
    <col min="16" max="16" width="10.83203125" customWidth="1"/>
    <col min="17" max="17" width="3.1640625" customWidth="1"/>
    <col min="19" max="19" width="3.1640625" customWidth="1"/>
    <col min="27" max="27" width="3.1640625" customWidth="1"/>
  </cols>
  <sheetData>
    <row r="2" spans="2:27" ht="17" thickBot="1">
      <c r="B2" s="125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125"/>
      <c r="N2" s="223"/>
      <c r="O2" s="223"/>
      <c r="P2" s="223"/>
      <c r="Q2" s="125"/>
      <c r="S2" s="125"/>
      <c r="T2" s="223"/>
      <c r="U2" s="223"/>
      <c r="V2" s="223"/>
      <c r="W2" s="223"/>
      <c r="X2" s="223"/>
      <c r="Y2" s="223"/>
      <c r="Z2" s="223"/>
      <c r="AA2" s="125"/>
    </row>
    <row r="3" spans="2:27" ht="17" customHeight="1" thickBot="1">
      <c r="B3" s="223"/>
      <c r="C3" s="125"/>
      <c r="D3" s="125"/>
      <c r="E3" s="377" t="s">
        <v>147</v>
      </c>
      <c r="F3" s="5">
        <v>41275</v>
      </c>
      <c r="G3" s="5">
        <v>42583</v>
      </c>
      <c r="H3" s="5">
        <v>43983</v>
      </c>
      <c r="I3" s="5"/>
      <c r="J3" s="5"/>
      <c r="K3" s="5"/>
      <c r="L3" s="5"/>
      <c r="M3" s="256"/>
      <c r="N3" s="125"/>
      <c r="O3" s="125"/>
      <c r="P3" s="125"/>
      <c r="Q3" s="256"/>
      <c r="S3" s="223"/>
      <c r="T3" s="648" t="s">
        <v>201</v>
      </c>
      <c r="U3" s="648"/>
      <c r="V3" s="648"/>
      <c r="W3" s="648"/>
      <c r="X3" s="648"/>
      <c r="Y3" s="648"/>
      <c r="Z3" s="648"/>
      <c r="AA3" s="223"/>
    </row>
    <row r="4" spans="2:27" ht="16" customHeight="1">
      <c r="B4" s="223"/>
      <c r="C4" s="6" t="s">
        <v>4</v>
      </c>
      <c r="D4" s="7">
        <f>LOOKUP(9E+307,F4:K4)</f>
        <v>58300</v>
      </c>
      <c r="E4" s="8"/>
      <c r="F4" s="8">
        <v>183.09</v>
      </c>
      <c r="G4" s="8">
        <v>4756.09</v>
      </c>
      <c r="H4" s="8">
        <v>58300</v>
      </c>
      <c r="I4" s="8"/>
      <c r="J4" s="8"/>
      <c r="K4" s="8"/>
      <c r="L4" s="8"/>
      <c r="M4" s="223"/>
      <c r="N4" s="658" t="s">
        <v>145</v>
      </c>
      <c r="O4" s="659"/>
      <c r="P4" s="660"/>
      <c r="Q4" s="223"/>
      <c r="S4" s="223"/>
      <c r="T4" s="648"/>
      <c r="U4" s="648"/>
      <c r="V4" s="648"/>
      <c r="W4" s="648"/>
      <c r="X4" s="648"/>
      <c r="Y4" s="648"/>
      <c r="Z4" s="648"/>
      <c r="AA4" s="223"/>
    </row>
    <row r="5" spans="2:27" ht="16" customHeight="1">
      <c r="B5" s="223"/>
      <c r="C5" s="9" t="s">
        <v>5</v>
      </c>
      <c r="D5" s="10">
        <f>LOOKUP(9E+307,F5:K5)</f>
        <v>1.6</v>
      </c>
      <c r="E5" s="18">
        <f>GEOMEAN(F5:L5)</f>
        <v>1.69172448647152</v>
      </c>
      <c r="F5" s="11">
        <v>1.78</v>
      </c>
      <c r="G5" s="11">
        <v>1.7</v>
      </c>
      <c r="H5" s="11">
        <v>1.6</v>
      </c>
      <c r="I5" s="11"/>
      <c r="J5" s="11"/>
      <c r="K5" s="11"/>
      <c r="L5" s="11"/>
      <c r="M5" s="223"/>
      <c r="N5" s="661"/>
      <c r="O5" s="662"/>
      <c r="P5" s="663"/>
      <c r="Q5" s="223"/>
      <c r="S5" s="223"/>
      <c r="T5" s="648"/>
      <c r="U5" s="648"/>
      <c r="V5" s="648"/>
      <c r="W5" s="648"/>
      <c r="X5" s="648"/>
      <c r="Y5" s="648"/>
      <c r="Z5" s="648"/>
      <c r="AA5" s="223"/>
    </row>
    <row r="6" spans="2:27" ht="16" customHeight="1">
      <c r="B6" s="223"/>
      <c r="C6" s="12" t="s">
        <v>6</v>
      </c>
      <c r="D6" s="10">
        <f>LOOKUP(9E+307,F6:K6)</f>
        <v>9374.19</v>
      </c>
      <c r="E6" s="11"/>
      <c r="F6" s="11">
        <v>14.24</v>
      </c>
      <c r="G6" s="11">
        <v>574.95000000000005</v>
      </c>
      <c r="H6" s="11">
        <v>9374.19</v>
      </c>
      <c r="I6" s="11"/>
      <c r="J6" s="11"/>
      <c r="K6" s="11"/>
      <c r="L6" s="11"/>
      <c r="M6" s="223"/>
      <c r="N6" s="661"/>
      <c r="O6" s="662"/>
      <c r="P6" s="663"/>
      <c r="Q6" s="223"/>
      <c r="S6" s="223"/>
      <c r="T6" s="648"/>
      <c r="U6" s="648"/>
      <c r="V6" s="648"/>
      <c r="W6" s="648"/>
      <c r="X6" s="648"/>
      <c r="Y6" s="648"/>
      <c r="Z6" s="648"/>
      <c r="AA6" s="223"/>
    </row>
    <row r="7" spans="2:27" ht="17" customHeight="1" thickBot="1">
      <c r="B7" s="223"/>
      <c r="C7" s="13" t="s">
        <v>148</v>
      </c>
      <c r="D7" s="14"/>
      <c r="E7" s="15">
        <f>AVERAGE(F7:L7)</f>
        <v>-6.1635682155909616E-2</v>
      </c>
      <c r="F7" s="15">
        <f>LN(F5/$E$44)</f>
        <v>-1.0770732722549034E-2</v>
      </c>
      <c r="G7" s="15">
        <f>LN(G5/$E$44)</f>
        <v>-5.6755845964372512E-2</v>
      </c>
      <c r="H7" s="15">
        <f>LN(H5/$E$44)</f>
        <v>-0.1173804677808073</v>
      </c>
      <c r="I7" s="15"/>
      <c r="J7" s="15"/>
      <c r="K7" s="15"/>
      <c r="L7" s="15"/>
      <c r="M7" s="236"/>
      <c r="N7" s="664"/>
      <c r="O7" s="665"/>
      <c r="P7" s="666"/>
      <c r="Q7" s="223"/>
      <c r="S7" s="223"/>
      <c r="T7" s="648"/>
      <c r="U7" s="648"/>
      <c r="V7" s="648"/>
      <c r="W7" s="648"/>
      <c r="X7" s="648"/>
      <c r="Y7" s="648"/>
      <c r="Z7" s="648"/>
      <c r="AA7" s="223"/>
    </row>
    <row r="8" spans="2:27" ht="17" customHeight="1" thickBot="1">
      <c r="B8" s="223"/>
      <c r="C8" s="16" t="s">
        <v>149</v>
      </c>
      <c r="D8" s="17"/>
      <c r="E8" s="15">
        <f>AVERAGE(F8:L8)</f>
        <v>-7.2714895967875268E-2</v>
      </c>
      <c r="F8" s="18">
        <f>F7/$E$46</f>
        <v>-1.2706806869385004E-2</v>
      </c>
      <c r="G8" s="18">
        <f>G7/$E$46</f>
        <v>-6.695789339085631E-2</v>
      </c>
      <c r="H8" s="18">
        <f>H7/$E$46</f>
        <v>-0.13847998764338448</v>
      </c>
      <c r="I8" s="18"/>
      <c r="J8" s="18"/>
      <c r="K8" s="18"/>
      <c r="L8" s="18"/>
      <c r="M8" s="236"/>
      <c r="N8" s="125"/>
      <c r="O8" s="236"/>
      <c r="P8" s="236"/>
      <c r="Q8" s="223"/>
      <c r="S8" s="125"/>
      <c r="T8" s="223"/>
      <c r="U8" s="223"/>
      <c r="V8" s="223"/>
      <c r="W8" s="223"/>
      <c r="X8" s="223"/>
      <c r="Y8" s="223"/>
      <c r="Z8" s="223"/>
      <c r="AA8" s="125"/>
    </row>
    <row r="9" spans="2:27" ht="17" customHeight="1" thickBot="1">
      <c r="B9" s="223"/>
      <c r="C9" s="19" t="s">
        <v>2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/>
      <c r="M9" s="236"/>
      <c r="N9" s="125"/>
      <c r="O9" s="125"/>
      <c r="P9" s="125"/>
      <c r="Q9" s="223"/>
      <c r="S9" s="223"/>
      <c r="T9" s="646" t="s">
        <v>202</v>
      </c>
      <c r="U9" s="647"/>
      <c r="V9" s="647"/>
      <c r="W9" s="647"/>
      <c r="X9" s="647"/>
      <c r="Y9" s="647"/>
      <c r="Z9" s="647"/>
      <c r="AA9" s="223"/>
    </row>
    <row r="10" spans="2:27" ht="16" customHeight="1">
      <c r="B10" s="223"/>
      <c r="C10" s="20" t="s">
        <v>10</v>
      </c>
      <c r="D10" s="21">
        <f t="shared" ref="D10:F10" si="0">D4/D6</f>
        <v>6.2192040058927756</v>
      </c>
      <c r="E10" s="22">
        <f>GEOMEAN(F10:L10)</f>
        <v>8.7130420122354302</v>
      </c>
      <c r="F10" s="22">
        <f t="shared" si="0"/>
        <v>12.857443820224718</v>
      </c>
      <c r="G10" s="22">
        <f>G4/G6</f>
        <v>8.272180189581702</v>
      </c>
      <c r="H10" s="22">
        <f>H4/H6</f>
        <v>6.2192040058927756</v>
      </c>
      <c r="I10" s="22"/>
      <c r="J10" s="22"/>
      <c r="K10" s="22"/>
      <c r="L10" s="22"/>
      <c r="M10" s="236"/>
      <c r="N10" s="649" t="s">
        <v>158</v>
      </c>
      <c r="O10" s="650"/>
      <c r="P10" s="651"/>
      <c r="Q10" s="223"/>
      <c r="S10" s="223"/>
      <c r="T10" s="647"/>
      <c r="U10" s="647"/>
      <c r="V10" s="647"/>
      <c r="W10" s="647"/>
      <c r="X10" s="647"/>
      <c r="Y10" s="647"/>
      <c r="Z10" s="647"/>
      <c r="AA10" s="223"/>
    </row>
    <row r="11" spans="2:27" ht="16" customHeight="1">
      <c r="B11" s="223"/>
      <c r="C11" s="13" t="s">
        <v>150</v>
      </c>
      <c r="D11" s="14"/>
      <c r="E11" s="15">
        <f>AVERAGE(F11:L11)</f>
        <v>1.8018057293271335</v>
      </c>
      <c r="F11" s="15">
        <f>LN(F10/$E$49)</f>
        <v>2.190907673542684</v>
      </c>
      <c r="G11" s="15">
        <f>LN(G10/$E$49)</f>
        <v>1.7498828449040489</v>
      </c>
      <c r="H11" s="15">
        <f>LN(H10/$E$49)</f>
        <v>1.4646266695346672</v>
      </c>
      <c r="I11" s="15"/>
      <c r="J11" s="15"/>
      <c r="K11" s="15"/>
      <c r="L11" s="15"/>
      <c r="M11" s="236"/>
      <c r="N11" s="652"/>
      <c r="O11" s="653"/>
      <c r="P11" s="654"/>
      <c r="Q11" s="223"/>
      <c r="S11" s="223"/>
      <c r="T11" s="647"/>
      <c r="U11" s="647"/>
      <c r="V11" s="647"/>
      <c r="W11" s="647"/>
      <c r="X11" s="647"/>
      <c r="Y11" s="647"/>
      <c r="Z11" s="647"/>
      <c r="AA11" s="223"/>
    </row>
    <row r="12" spans="2:27" ht="17" customHeight="1" thickBot="1">
      <c r="B12" s="223"/>
      <c r="C12" s="13" t="s">
        <v>151</v>
      </c>
      <c r="D12" s="17" t="e">
        <f>LN(D10/$O$12)/$P$12</f>
        <v>#DIV/0!</v>
      </c>
      <c r="E12" s="15">
        <f>AVERAGE(F12:L12)</f>
        <v>0.94568502188495451</v>
      </c>
      <c r="F12" s="22">
        <f>F11/$E$50</f>
        <v>1.1499067504774012</v>
      </c>
      <c r="G12" s="22">
        <f>G11/$E$50</f>
        <v>0.91843308606703933</v>
      </c>
      <c r="H12" s="22">
        <f>H11/$E$50</f>
        <v>0.76871522911042278</v>
      </c>
      <c r="I12" s="22"/>
      <c r="J12" s="22"/>
      <c r="K12" s="22"/>
      <c r="L12" s="22"/>
      <c r="M12" s="236"/>
      <c r="N12" s="652"/>
      <c r="O12" s="653"/>
      <c r="P12" s="654"/>
      <c r="Q12" s="223"/>
      <c r="S12" s="223"/>
      <c r="T12" s="647"/>
      <c r="U12" s="647"/>
      <c r="V12" s="647"/>
      <c r="W12" s="647"/>
      <c r="X12" s="647"/>
      <c r="Y12" s="647"/>
      <c r="Z12" s="647"/>
      <c r="AA12" s="223"/>
    </row>
    <row r="13" spans="2:27" ht="17" customHeight="1" thickBot="1">
      <c r="B13" s="223"/>
      <c r="C13" s="2" t="s">
        <v>3</v>
      </c>
      <c r="D13" s="3"/>
      <c r="E13" s="3"/>
      <c r="F13" s="3">
        <v>1</v>
      </c>
      <c r="G13" s="3">
        <v>1</v>
      </c>
      <c r="H13" s="3">
        <v>1</v>
      </c>
      <c r="I13" s="3"/>
      <c r="J13" s="3"/>
      <c r="K13" s="3"/>
      <c r="L13" s="3"/>
      <c r="M13" s="236"/>
      <c r="N13" s="652"/>
      <c r="O13" s="653"/>
      <c r="P13" s="654"/>
      <c r="Q13" s="223"/>
      <c r="S13" s="223"/>
      <c r="T13" s="647"/>
      <c r="U13" s="647"/>
      <c r="V13" s="647"/>
      <c r="W13" s="647"/>
      <c r="X13" s="647"/>
      <c r="Y13" s="647"/>
      <c r="Z13" s="647"/>
      <c r="AA13" s="223"/>
    </row>
    <row r="14" spans="2:27" ht="17" customHeight="1" thickBot="1">
      <c r="B14" s="223"/>
      <c r="C14" s="23" t="s">
        <v>12</v>
      </c>
      <c r="D14" s="24" t="e">
        <f>1/(1+EXP(-(D12)/2))</f>
        <v>#DIV/0!</v>
      </c>
      <c r="E14" s="25"/>
      <c r="F14" s="25">
        <f>1/(1+EXP(-(F12)))</f>
        <v>0.75949388413080943</v>
      </c>
      <c r="G14" s="25">
        <f>1/(1+EXP(-(G12)))</f>
        <v>0.71472272863721686</v>
      </c>
      <c r="H14" s="25">
        <f>1/(1+EXP(-(H12)))</f>
        <v>0.6832429064864578</v>
      </c>
      <c r="I14" s="25"/>
      <c r="J14" s="25"/>
      <c r="K14" s="25"/>
      <c r="L14" s="25"/>
      <c r="M14" s="236"/>
      <c r="N14" s="652"/>
      <c r="O14" s="653"/>
      <c r="P14" s="654"/>
      <c r="Q14" s="223"/>
      <c r="S14" s="223"/>
      <c r="T14" s="647"/>
      <c r="U14" s="647"/>
      <c r="V14" s="647"/>
      <c r="W14" s="647"/>
      <c r="X14" s="647"/>
      <c r="Y14" s="647"/>
      <c r="Z14" s="647"/>
      <c r="AA14" s="223"/>
    </row>
    <row r="15" spans="2:27" ht="17" customHeight="1" thickBot="1">
      <c r="B15" s="125"/>
      <c r="C15" s="236"/>
      <c r="D15" s="236"/>
      <c r="E15" s="236"/>
      <c r="F15" s="236"/>
      <c r="G15" s="236"/>
      <c r="H15" s="236"/>
      <c r="I15" s="236"/>
      <c r="J15" s="236"/>
      <c r="K15" s="236"/>
      <c r="L15" s="236"/>
      <c r="M15" s="236"/>
      <c r="N15" s="655"/>
      <c r="O15" s="656"/>
      <c r="P15" s="657"/>
      <c r="Q15" s="223"/>
      <c r="S15" s="223"/>
      <c r="T15" s="647"/>
      <c r="U15" s="647"/>
      <c r="V15" s="647"/>
      <c r="W15" s="647"/>
      <c r="X15" s="647"/>
      <c r="Y15" s="647"/>
      <c r="Z15" s="647"/>
      <c r="AA15" s="223"/>
    </row>
    <row r="16" spans="2:27" ht="17" customHeight="1" thickBot="1">
      <c r="B16" s="223"/>
      <c r="C16" s="125"/>
      <c r="D16" s="125"/>
      <c r="E16" s="338" t="s">
        <v>185</v>
      </c>
      <c r="F16" s="338">
        <v>41609</v>
      </c>
      <c r="G16" s="338">
        <v>43070</v>
      </c>
      <c r="H16" s="338"/>
      <c r="I16" s="338"/>
      <c r="J16" s="338"/>
      <c r="K16" s="338"/>
      <c r="L16" s="338"/>
      <c r="M16" s="236"/>
      <c r="N16" s="125"/>
      <c r="O16" s="236"/>
      <c r="P16" s="236"/>
      <c r="Q16" s="223"/>
      <c r="S16" s="223"/>
      <c r="T16" s="647"/>
      <c r="U16" s="647"/>
      <c r="V16" s="647"/>
      <c r="W16" s="647"/>
      <c r="X16" s="647"/>
      <c r="Y16" s="647"/>
      <c r="Z16" s="647"/>
      <c r="AA16" s="223"/>
    </row>
    <row r="17" spans="2:28" ht="17" customHeight="1" thickBot="1">
      <c r="B17" s="223"/>
      <c r="C17" s="6" t="s">
        <v>4</v>
      </c>
      <c r="D17" s="331">
        <f>LOOKUP(9E+307,F17:L17)</f>
        <v>3838</v>
      </c>
      <c r="E17" s="339"/>
      <c r="F17" s="339">
        <v>136.46</v>
      </c>
      <c r="G17" s="339">
        <v>3838</v>
      </c>
      <c r="H17" s="339"/>
      <c r="I17" s="339"/>
      <c r="J17" s="339"/>
      <c r="K17" s="339"/>
      <c r="L17" s="339"/>
      <c r="M17" s="236"/>
      <c r="N17" s="125"/>
      <c r="O17" s="125"/>
      <c r="P17" s="125"/>
      <c r="Q17" s="223"/>
      <c r="S17" s="223"/>
      <c r="T17" s="647"/>
      <c r="U17" s="647"/>
      <c r="V17" s="647"/>
      <c r="W17" s="647"/>
      <c r="X17" s="647"/>
      <c r="Y17" s="647"/>
      <c r="Z17" s="647"/>
      <c r="AA17" s="223"/>
    </row>
    <row r="18" spans="2:28" ht="16" customHeight="1">
      <c r="B18" s="223"/>
      <c r="C18" s="9" t="s">
        <v>5</v>
      </c>
      <c r="D18" s="324">
        <f>LOOKUP(9E+307,F18:L18)</f>
        <v>3.9</v>
      </c>
      <c r="E18" s="340">
        <f>GEOMEAN(F18:L18)</f>
        <v>4.3311661247289965</v>
      </c>
      <c r="F18" s="340">
        <v>4.8099999999999996</v>
      </c>
      <c r="G18" s="340">
        <v>3.9</v>
      </c>
      <c r="H18" s="340"/>
      <c r="I18" s="340"/>
      <c r="J18" s="340"/>
      <c r="K18" s="340"/>
      <c r="L18" s="340"/>
      <c r="M18" s="236"/>
      <c r="N18" s="667" t="s">
        <v>197</v>
      </c>
      <c r="O18" s="668"/>
      <c r="P18" s="669"/>
      <c r="Q18" s="223"/>
      <c r="R18" s="181"/>
      <c r="S18" s="223"/>
      <c r="T18" s="647"/>
      <c r="U18" s="647"/>
      <c r="V18" s="647"/>
      <c r="W18" s="647"/>
      <c r="X18" s="647"/>
      <c r="Y18" s="647"/>
      <c r="Z18" s="647"/>
      <c r="AA18" s="223"/>
    </row>
    <row r="19" spans="2:28" ht="16" customHeight="1">
      <c r="B19" s="223"/>
      <c r="C19" s="12" t="s">
        <v>6</v>
      </c>
      <c r="D19" s="324">
        <f>LOOKUP(9E+307,F19:L19)</f>
        <v>14700</v>
      </c>
      <c r="E19" s="340"/>
      <c r="F19" s="340">
        <v>957.82</v>
      </c>
      <c r="G19" s="340">
        <v>14700</v>
      </c>
      <c r="H19" s="340"/>
      <c r="I19" s="340"/>
      <c r="J19" s="340"/>
      <c r="K19" s="340"/>
      <c r="L19" s="340"/>
      <c r="M19" s="236"/>
      <c r="N19" s="670"/>
      <c r="O19" s="671"/>
      <c r="P19" s="672"/>
      <c r="Q19" s="223"/>
      <c r="R19" s="181"/>
      <c r="S19" s="223"/>
      <c r="T19" s="647"/>
      <c r="U19" s="647"/>
      <c r="V19" s="647"/>
      <c r="W19" s="647"/>
      <c r="X19" s="647"/>
      <c r="Y19" s="647"/>
      <c r="Z19" s="647"/>
      <c r="AA19" s="223"/>
    </row>
    <row r="20" spans="2:28" ht="16" customHeight="1">
      <c r="B20" s="223"/>
      <c r="C20" s="13" t="s">
        <v>148</v>
      </c>
      <c r="D20" s="325"/>
      <c r="E20" s="340">
        <f>AVERAGE(F20:L20)</f>
        <v>0.87845272160009236</v>
      </c>
      <c r="F20" s="340">
        <f>LN(F18/$E$44)</f>
        <v>0.9833129870911268</v>
      </c>
      <c r="G20" s="340">
        <f>LN(G18/$E$44)</f>
        <v>0.7735924561090578</v>
      </c>
      <c r="H20" s="340"/>
      <c r="I20" s="340"/>
      <c r="J20" s="340"/>
      <c r="K20" s="340"/>
      <c r="L20" s="340"/>
      <c r="M20" s="236"/>
      <c r="N20" s="670"/>
      <c r="O20" s="671"/>
      <c r="P20" s="672"/>
      <c r="Q20" s="223"/>
      <c r="R20" s="181"/>
      <c r="S20" s="223"/>
      <c r="T20" s="647"/>
      <c r="U20" s="647"/>
      <c r="V20" s="647"/>
      <c r="W20" s="647"/>
      <c r="X20" s="647"/>
      <c r="Y20" s="647"/>
      <c r="Z20" s="647"/>
      <c r="AA20" s="223"/>
    </row>
    <row r="21" spans="2:28" ht="17" customHeight="1" thickBot="1">
      <c r="B21" s="223"/>
      <c r="C21" s="16" t="s">
        <v>149</v>
      </c>
      <c r="D21" s="326"/>
      <c r="E21" s="340">
        <f>AVERAGE(F21:L21)</f>
        <v>1.0363574479839377</v>
      </c>
      <c r="F21" s="341">
        <f>F20/$E$46</f>
        <v>1.1600666863607743</v>
      </c>
      <c r="G21" s="341">
        <f>G20/$E$46</f>
        <v>0.91264820960710102</v>
      </c>
      <c r="H21" s="341"/>
      <c r="I21" s="341"/>
      <c r="J21" s="341"/>
      <c r="K21" s="341"/>
      <c r="L21" s="341"/>
      <c r="M21" s="236"/>
      <c r="N21" s="670"/>
      <c r="O21" s="671"/>
      <c r="P21" s="672"/>
      <c r="Q21" s="223"/>
      <c r="R21" s="181"/>
      <c r="S21" s="223"/>
      <c r="T21" s="647"/>
      <c r="U21" s="647"/>
      <c r="V21" s="647"/>
      <c r="W21" s="647"/>
      <c r="X21" s="647"/>
      <c r="Y21" s="647"/>
      <c r="Z21" s="647"/>
      <c r="AA21" s="223"/>
    </row>
    <row r="22" spans="2:28" ht="17" customHeight="1" thickBot="1">
      <c r="B22" s="223"/>
      <c r="C22" s="19" t="s">
        <v>2</v>
      </c>
      <c r="D22" s="327"/>
      <c r="E22" s="40"/>
      <c r="F22" s="40">
        <v>1</v>
      </c>
      <c r="G22" s="40">
        <v>1</v>
      </c>
      <c r="H22" s="40"/>
      <c r="I22" s="40"/>
      <c r="J22" s="40"/>
      <c r="K22" s="40"/>
      <c r="L22" s="40"/>
      <c r="M22" s="236"/>
      <c r="N22" s="670"/>
      <c r="O22" s="671"/>
      <c r="P22" s="672"/>
      <c r="Q22" s="223"/>
      <c r="R22" s="181"/>
      <c r="S22" s="223"/>
      <c r="T22" s="647"/>
      <c r="U22" s="647"/>
      <c r="V22" s="647"/>
      <c r="W22" s="647"/>
      <c r="X22" s="647"/>
      <c r="Y22" s="647"/>
      <c r="Z22" s="647"/>
      <c r="AA22" s="223"/>
    </row>
    <row r="23" spans="2:28" ht="16" customHeight="1">
      <c r="B23" s="223"/>
      <c r="C23" s="20" t="s">
        <v>10</v>
      </c>
      <c r="D23" s="328">
        <f t="shared" ref="D23" si="1">D17/D19</f>
        <v>0.26108843537414966</v>
      </c>
      <c r="E23" s="342">
        <f>GEOMEAN(F23:L23)</f>
        <v>0.19286550142070041</v>
      </c>
      <c r="F23" s="342">
        <f>F17/F19</f>
        <v>0.14246935749932138</v>
      </c>
      <c r="G23" s="342">
        <f>G17/G19</f>
        <v>0.26108843537414966</v>
      </c>
      <c r="H23" s="342"/>
      <c r="I23" s="342"/>
      <c r="J23" s="342"/>
      <c r="K23" s="342"/>
      <c r="L23" s="342"/>
      <c r="M23" s="236"/>
      <c r="N23" s="670"/>
      <c r="O23" s="671"/>
      <c r="P23" s="672"/>
      <c r="Q23" s="223"/>
      <c r="R23" s="181"/>
      <c r="S23" s="223"/>
      <c r="T23" s="647"/>
      <c r="U23" s="647"/>
      <c r="V23" s="647"/>
      <c r="W23" s="647"/>
      <c r="X23" s="647"/>
      <c r="Y23" s="647"/>
      <c r="Z23" s="647"/>
      <c r="AA23" s="223"/>
    </row>
    <row r="24" spans="2:28" ht="16" customHeight="1">
      <c r="B24" s="223"/>
      <c r="C24" s="13" t="s">
        <v>150</v>
      </c>
      <c r="D24" s="325"/>
      <c r="E24" s="340">
        <f>AVERAGE(F24:L24)</f>
        <v>-2.0087774725422278</v>
      </c>
      <c r="F24" s="340">
        <f>LN(F23/$E$49)</f>
        <v>-2.3116435931872736</v>
      </c>
      <c r="G24" s="340">
        <f>LN(G23/$E$49)</f>
        <v>-1.7059113518971822</v>
      </c>
      <c r="H24" s="340"/>
      <c r="I24" s="340"/>
      <c r="J24" s="340"/>
      <c r="K24" s="340"/>
      <c r="L24" s="340"/>
      <c r="M24" s="236"/>
      <c r="N24" s="670"/>
      <c r="O24" s="671"/>
      <c r="P24" s="672"/>
      <c r="Q24" s="223"/>
      <c r="R24" s="181"/>
      <c r="S24" s="223"/>
      <c r="T24" s="647"/>
      <c r="U24" s="647"/>
      <c r="V24" s="647"/>
      <c r="W24" s="647"/>
      <c r="X24" s="647"/>
      <c r="Y24" s="647"/>
      <c r="Z24" s="647"/>
      <c r="AA24" s="223"/>
    </row>
    <row r="25" spans="2:28" ht="17" customHeight="1" thickBot="1">
      <c r="B25" s="223"/>
      <c r="C25" s="13" t="s">
        <v>151</v>
      </c>
      <c r="D25" s="326" t="e">
        <f>LN(D23/$O$12)/$P$12</f>
        <v>#DIV/0!</v>
      </c>
      <c r="E25" s="340">
        <f>AVERAGE(F25:L25)</f>
        <v>-1.0543149781150456</v>
      </c>
      <c r="F25" s="342">
        <f>F24/$E$50</f>
        <v>-1.2132754860480404</v>
      </c>
      <c r="G25" s="342">
        <f>G24/$E$50</f>
        <v>-0.89535447018205072</v>
      </c>
      <c r="H25" s="342"/>
      <c r="I25" s="342"/>
      <c r="J25" s="342"/>
      <c r="K25" s="342"/>
      <c r="L25" s="342"/>
      <c r="M25" s="236"/>
      <c r="N25" s="670"/>
      <c r="O25" s="671"/>
      <c r="P25" s="672"/>
      <c r="Q25" s="223"/>
      <c r="R25" s="181"/>
      <c r="S25" s="223"/>
      <c r="T25" s="647"/>
      <c r="U25" s="647"/>
      <c r="V25" s="647"/>
      <c r="W25" s="647"/>
      <c r="X25" s="647"/>
      <c r="Y25" s="647"/>
      <c r="Z25" s="647"/>
      <c r="AA25" s="223"/>
    </row>
    <row r="26" spans="2:28" ht="17" customHeight="1" thickBot="1">
      <c r="B26" s="223"/>
      <c r="C26" s="2" t="s">
        <v>3</v>
      </c>
      <c r="D26" s="329"/>
      <c r="E26" s="335"/>
      <c r="F26" s="335">
        <v>-1</v>
      </c>
      <c r="G26" s="335">
        <v>-1</v>
      </c>
      <c r="H26" s="335"/>
      <c r="I26" s="335"/>
      <c r="J26" s="335"/>
      <c r="K26" s="335"/>
      <c r="L26" s="335"/>
      <c r="M26" s="236"/>
      <c r="N26" s="670"/>
      <c r="O26" s="671"/>
      <c r="P26" s="672"/>
      <c r="Q26" s="223"/>
      <c r="R26" s="181"/>
      <c r="S26" s="223"/>
      <c r="T26" s="647"/>
      <c r="U26" s="647"/>
      <c r="V26" s="647"/>
      <c r="W26" s="647"/>
      <c r="X26" s="647"/>
      <c r="Y26" s="647"/>
      <c r="Z26" s="647"/>
      <c r="AA26" s="223"/>
      <c r="AB26" s="181"/>
    </row>
    <row r="27" spans="2:28" ht="24" customHeight="1" thickBot="1">
      <c r="B27" s="223"/>
      <c r="C27" s="23" t="s">
        <v>12</v>
      </c>
      <c r="D27" s="330" t="e">
        <f>1/(1+EXP(-(D25)/2))</f>
        <v>#DIV/0!</v>
      </c>
      <c r="E27" s="343"/>
      <c r="F27" s="343">
        <f>1/(1+EXP(-(F25)))</f>
        <v>0.22912200461929638</v>
      </c>
      <c r="G27" s="343">
        <f>1/(1+EXP(-(G25)))</f>
        <v>0.29000608991593246</v>
      </c>
      <c r="H27" s="343"/>
      <c r="I27" s="343"/>
      <c r="J27" s="343"/>
      <c r="K27" s="343"/>
      <c r="L27" s="343"/>
      <c r="M27" s="236"/>
      <c r="N27" s="670"/>
      <c r="O27" s="671"/>
      <c r="P27" s="672"/>
      <c r="Q27" s="223"/>
      <c r="R27" s="181"/>
      <c r="S27" s="223"/>
      <c r="T27" s="647"/>
      <c r="U27" s="647"/>
      <c r="V27" s="647"/>
      <c r="W27" s="647"/>
      <c r="X27" s="647"/>
      <c r="Y27" s="647"/>
      <c r="Z27" s="647"/>
      <c r="AA27" s="223"/>
    </row>
    <row r="28" spans="2:28" ht="17" customHeight="1" thickBot="1">
      <c r="B28" s="125"/>
      <c r="C28" s="236"/>
      <c r="D28" s="236"/>
      <c r="E28" s="236"/>
      <c r="F28" s="236"/>
      <c r="G28" s="236"/>
      <c r="H28" s="236"/>
      <c r="I28" s="236"/>
      <c r="J28" s="236"/>
      <c r="K28" s="236"/>
      <c r="L28" s="236"/>
      <c r="M28" s="236"/>
      <c r="N28" s="670"/>
      <c r="O28" s="671"/>
      <c r="P28" s="672"/>
      <c r="Q28" s="223"/>
      <c r="S28" s="223"/>
      <c r="T28" s="647"/>
      <c r="U28" s="647"/>
      <c r="V28" s="647"/>
      <c r="W28" s="647"/>
      <c r="X28" s="647"/>
      <c r="Y28" s="647"/>
      <c r="Z28" s="647"/>
      <c r="AA28" s="223"/>
    </row>
    <row r="29" spans="2:28" ht="17" customHeight="1" thickBot="1">
      <c r="B29" s="223"/>
      <c r="C29" s="125"/>
      <c r="D29" s="125"/>
      <c r="E29" s="332" t="s">
        <v>185</v>
      </c>
      <c r="F29" s="332">
        <v>42125</v>
      </c>
      <c r="G29" s="332">
        <v>43497</v>
      </c>
      <c r="H29" s="332"/>
      <c r="I29" s="332"/>
      <c r="J29" s="332"/>
      <c r="K29" s="332"/>
      <c r="L29" s="332"/>
      <c r="M29" s="236"/>
      <c r="N29" s="670"/>
      <c r="O29" s="671"/>
      <c r="P29" s="672"/>
      <c r="Q29" s="223"/>
      <c r="S29" s="223"/>
      <c r="T29" s="647"/>
      <c r="U29" s="647"/>
      <c r="V29" s="647"/>
      <c r="W29" s="647"/>
      <c r="X29" s="647"/>
      <c r="Y29" s="647"/>
      <c r="Z29" s="647"/>
      <c r="AA29" s="223"/>
    </row>
    <row r="30" spans="2:28" ht="16" customHeight="1">
      <c r="B30" s="223"/>
      <c r="C30" s="6" t="s">
        <v>4</v>
      </c>
      <c r="D30" s="331">
        <f>LOOKUP(9E+307,F30:L30)</f>
        <v>6442</v>
      </c>
      <c r="E30" s="333"/>
      <c r="F30" s="333">
        <v>415</v>
      </c>
      <c r="G30" s="333">
        <v>6442</v>
      </c>
      <c r="H30" s="333"/>
      <c r="I30" s="333"/>
      <c r="J30" s="333"/>
      <c r="K30" s="333"/>
      <c r="L30" s="333"/>
      <c r="M30" s="236"/>
      <c r="N30" s="670"/>
      <c r="O30" s="671"/>
      <c r="P30" s="672"/>
      <c r="Q30" s="223"/>
      <c r="S30" s="223"/>
      <c r="T30" s="647"/>
      <c r="U30" s="647"/>
      <c r="V30" s="647"/>
      <c r="W30" s="647"/>
      <c r="X30" s="647"/>
      <c r="Y30" s="647"/>
      <c r="Z30" s="647"/>
      <c r="AA30" s="223"/>
    </row>
    <row r="31" spans="2:28" ht="16" customHeight="1">
      <c r="B31" s="223"/>
      <c r="C31" s="9" t="s">
        <v>5</v>
      </c>
      <c r="D31" s="324">
        <f>LOOKUP(9E+307,F31:L31)</f>
        <v>0.79</v>
      </c>
      <c r="E31" s="334">
        <f>GEOMEAN(F31:L31)</f>
        <v>0.79498427657407167</v>
      </c>
      <c r="F31" s="337">
        <v>0.8</v>
      </c>
      <c r="G31" s="337">
        <v>0.79</v>
      </c>
      <c r="H31" s="337"/>
      <c r="I31" s="337"/>
      <c r="J31" s="337"/>
      <c r="K31" s="337"/>
      <c r="L31" s="337"/>
      <c r="M31" s="236"/>
      <c r="N31" s="670"/>
      <c r="O31" s="671"/>
      <c r="P31" s="672"/>
      <c r="Q31" s="223"/>
      <c r="S31" s="223"/>
      <c r="T31" s="647"/>
      <c r="U31" s="647"/>
      <c r="V31" s="647"/>
      <c r="W31" s="647"/>
      <c r="X31" s="647"/>
      <c r="Y31" s="647"/>
      <c r="Z31" s="647"/>
      <c r="AA31" s="223"/>
    </row>
    <row r="32" spans="2:28" ht="16" customHeight="1">
      <c r="B32" s="223"/>
      <c r="C32" s="12" t="s">
        <v>6</v>
      </c>
      <c r="D32" s="324">
        <f>LOOKUP(9E+307,F32:L32)</f>
        <v>3654</v>
      </c>
      <c r="E32" s="334"/>
      <c r="F32" s="334">
        <v>234</v>
      </c>
      <c r="G32" s="334">
        <v>3654</v>
      </c>
      <c r="H32" s="334"/>
      <c r="I32" s="334"/>
      <c r="J32" s="334"/>
      <c r="K32" s="334"/>
      <c r="L32" s="334"/>
      <c r="M32" s="236"/>
      <c r="N32" s="670"/>
      <c r="O32" s="671"/>
      <c r="P32" s="672"/>
      <c r="Q32" s="223"/>
      <c r="S32" s="125"/>
      <c r="T32" s="223"/>
      <c r="U32" s="223"/>
      <c r="V32" s="223"/>
      <c r="W32" s="223"/>
      <c r="X32" s="223"/>
      <c r="Y32" s="223"/>
      <c r="Z32" s="223"/>
      <c r="AA32" s="125"/>
    </row>
    <row r="33" spans="2:17" ht="16" customHeight="1">
      <c r="B33" s="223"/>
      <c r="C33" s="13" t="s">
        <v>148</v>
      </c>
      <c r="D33" s="325"/>
      <c r="E33" s="334">
        <f>AVERAGE(F33:L33)</f>
        <v>-0.81681703944418271</v>
      </c>
      <c r="F33" s="334">
        <f>LN(F31/$E$44)</f>
        <v>-0.81052764834075264</v>
      </c>
      <c r="G33" s="334">
        <f>LN(G31/$E$44)</f>
        <v>-0.82310643054761268</v>
      </c>
      <c r="H33" s="334"/>
      <c r="I33" s="334"/>
      <c r="J33" s="334"/>
      <c r="K33" s="334"/>
      <c r="L33" s="334"/>
      <c r="M33" s="236"/>
      <c r="N33" s="670"/>
      <c r="O33" s="671"/>
      <c r="P33" s="672"/>
      <c r="Q33" s="223"/>
    </row>
    <row r="34" spans="2:17" ht="17" customHeight="1" thickBot="1">
      <c r="B34" s="223"/>
      <c r="C34" s="16" t="s">
        <v>149</v>
      </c>
      <c r="D34" s="326"/>
      <c r="E34" s="334">
        <f>AVERAGE(F34:L34)</f>
        <v>-0.9636425520160623</v>
      </c>
      <c r="F34" s="334">
        <f>F33/$E$46</f>
        <v>-0.95622262245918066</v>
      </c>
      <c r="G34" s="334">
        <f>G33/$E$46</f>
        <v>-0.97106248157294395</v>
      </c>
      <c r="H34" s="334"/>
      <c r="I34" s="334"/>
      <c r="J34" s="334"/>
      <c r="K34" s="334"/>
      <c r="L34" s="334"/>
      <c r="M34" s="236"/>
      <c r="N34" s="670"/>
      <c r="O34" s="671"/>
      <c r="P34" s="672"/>
      <c r="Q34" s="223"/>
    </row>
    <row r="35" spans="2:17" ht="17" customHeight="1" thickBot="1">
      <c r="B35" s="223"/>
      <c r="C35" s="19" t="s">
        <v>2</v>
      </c>
      <c r="D35" s="327"/>
      <c r="E35" s="40"/>
      <c r="F35" s="40">
        <v>-1</v>
      </c>
      <c r="G35" s="40">
        <v>-1</v>
      </c>
      <c r="H35" s="40"/>
      <c r="I35" s="40"/>
      <c r="J35" s="40"/>
      <c r="K35" s="40"/>
      <c r="L35" s="40"/>
      <c r="M35" s="236"/>
      <c r="N35" s="670"/>
      <c r="O35" s="671"/>
      <c r="P35" s="672"/>
      <c r="Q35" s="223"/>
    </row>
    <row r="36" spans="2:17" ht="16" customHeight="1">
      <c r="B36" s="223"/>
      <c r="C36" s="20" t="s">
        <v>10</v>
      </c>
      <c r="D36" s="328">
        <f t="shared" ref="D36" si="2">D30/D32</f>
        <v>1.7629994526546251</v>
      </c>
      <c r="E36" s="334">
        <f>GEOMEAN(F36:L36)</f>
        <v>1.7682440621895701</v>
      </c>
      <c r="F36" s="334">
        <f>F30/F32</f>
        <v>1.7735042735042734</v>
      </c>
      <c r="G36" s="334">
        <f>G30/G32</f>
        <v>1.7629994526546251</v>
      </c>
      <c r="H36" s="334"/>
      <c r="I36" s="334"/>
      <c r="J36" s="334"/>
      <c r="K36" s="334"/>
      <c r="L36" s="334"/>
      <c r="M36" s="236"/>
      <c r="N36" s="670"/>
      <c r="O36" s="671"/>
      <c r="P36" s="672"/>
      <c r="Q36" s="223"/>
    </row>
    <row r="37" spans="2:17" ht="16" customHeight="1">
      <c r="B37" s="223"/>
      <c r="C37" s="13" t="s">
        <v>150</v>
      </c>
      <c r="D37" s="325"/>
      <c r="E37" s="334">
        <f>AVERAGE(F37:L37)</f>
        <v>0.20697174321509465</v>
      </c>
      <c r="F37" s="334">
        <f>LN(F36/$E$49)</f>
        <v>0.20994214917499698</v>
      </c>
      <c r="G37" s="334">
        <f>LN(G36/$E$49)</f>
        <v>0.20400133725519234</v>
      </c>
      <c r="H37" s="334"/>
      <c r="I37" s="334"/>
      <c r="J37" s="334"/>
      <c r="K37" s="334"/>
      <c r="L37" s="334"/>
      <c r="M37" s="236"/>
      <c r="N37" s="670"/>
      <c r="O37" s="671"/>
      <c r="P37" s="672"/>
      <c r="Q37" s="223"/>
    </row>
    <row r="38" spans="2:17" ht="17" customHeight="1" thickBot="1">
      <c r="B38" s="223"/>
      <c r="C38" s="13" t="s">
        <v>151</v>
      </c>
      <c r="D38" s="326" t="e">
        <f>LN(D36/$O$12)/$P$12</f>
        <v>#DIV/0!</v>
      </c>
      <c r="E38" s="334">
        <f>AVERAGE(F38:L38)</f>
        <v>0.10862995623009114</v>
      </c>
      <c r="F38" s="334">
        <f>F37/$E$50</f>
        <v>0.11018898580773959</v>
      </c>
      <c r="G38" s="334">
        <f>G37/$E$50</f>
        <v>0.10707092665244271</v>
      </c>
      <c r="H38" s="334"/>
      <c r="I38" s="334"/>
      <c r="J38" s="334"/>
      <c r="K38" s="334"/>
      <c r="L38" s="334"/>
      <c r="M38" s="236"/>
      <c r="N38" s="673"/>
      <c r="O38" s="674"/>
      <c r="P38" s="675"/>
      <c r="Q38" s="223"/>
    </row>
    <row r="39" spans="2:17" ht="17" customHeight="1" thickBot="1">
      <c r="B39" s="223"/>
      <c r="C39" s="2" t="s">
        <v>3</v>
      </c>
      <c r="D39" s="329"/>
      <c r="E39" s="335"/>
      <c r="F39" s="335">
        <v>0</v>
      </c>
      <c r="G39" s="335">
        <v>0</v>
      </c>
      <c r="H39" s="335"/>
      <c r="I39" s="335"/>
      <c r="J39" s="335"/>
      <c r="K39" s="335"/>
      <c r="L39" s="335"/>
      <c r="M39" s="236"/>
      <c r="N39" s="125"/>
      <c r="O39" s="236"/>
      <c r="P39" s="236"/>
      <c r="Q39" s="223"/>
    </row>
    <row r="40" spans="2:17" ht="17" customHeight="1" thickBot="1">
      <c r="B40" s="223"/>
      <c r="C40" s="23" t="s">
        <v>12</v>
      </c>
      <c r="D40" s="330" t="e">
        <f>1/(1+EXP(-(D38)/2))</f>
        <v>#DIV/0!</v>
      </c>
      <c r="E40" s="336"/>
      <c r="F40" s="336">
        <f>1/(1+EXP(-(F38)))</f>
        <v>0.52751940791904517</v>
      </c>
      <c r="G40" s="336">
        <f>1/(1+EXP(-(G38)))</f>
        <v>0.52674218843067222</v>
      </c>
      <c r="H40" s="336"/>
      <c r="I40" s="336"/>
      <c r="J40" s="336"/>
      <c r="K40" s="336"/>
      <c r="L40" s="336"/>
      <c r="M40" s="236"/>
      <c r="N40" s="125"/>
      <c r="O40" s="125"/>
      <c r="P40" s="125"/>
      <c r="Q40" s="223"/>
    </row>
    <row r="41" spans="2:17" ht="17" customHeight="1" thickBot="1">
      <c r="B41" s="125"/>
      <c r="C41" s="236"/>
      <c r="D41" s="236"/>
      <c r="E41" s="236"/>
      <c r="F41" s="125"/>
      <c r="G41" s="125"/>
      <c r="H41" s="125"/>
      <c r="I41" s="125"/>
      <c r="J41" s="125"/>
      <c r="K41" s="125"/>
      <c r="L41" s="125"/>
      <c r="M41" s="122"/>
      <c r="N41" s="125"/>
      <c r="O41" s="125"/>
      <c r="P41" s="125"/>
      <c r="Q41" s="122"/>
    </row>
    <row r="42" spans="2:17" ht="17" customHeight="1" thickBot="1">
      <c r="B42" s="223"/>
      <c r="C42" s="125"/>
      <c r="D42" s="125"/>
      <c r="E42" s="372" t="s">
        <v>147</v>
      </c>
      <c r="F42" s="122"/>
      <c r="G42" s="122"/>
      <c r="H42" s="122"/>
      <c r="I42" s="122"/>
      <c r="J42" s="122"/>
      <c r="K42" s="122"/>
      <c r="L42" s="122"/>
      <c r="M42" s="125"/>
      <c r="N42" s="41"/>
      <c r="O42" s="41"/>
      <c r="P42" s="122"/>
      <c r="Q42" s="125"/>
    </row>
    <row r="43" spans="2:17" ht="17" customHeight="1" thickBot="1">
      <c r="B43" s="223"/>
      <c r="C43" s="6" t="s">
        <v>4</v>
      </c>
      <c r="D43" s="122"/>
      <c r="E43" s="122"/>
      <c r="F43" s="122"/>
      <c r="G43" s="122"/>
      <c r="H43" s="122"/>
      <c r="I43" s="122"/>
      <c r="J43" s="122"/>
      <c r="K43" s="122"/>
      <c r="L43" s="122"/>
      <c r="M43" s="125"/>
      <c r="N43" s="41"/>
      <c r="O43" s="122"/>
      <c r="P43" s="122"/>
      <c r="Q43" s="125"/>
    </row>
    <row r="44" spans="2:17" ht="17" customHeight="1" thickBot="1">
      <c r="B44" s="223"/>
      <c r="C44" s="9" t="s">
        <v>152</v>
      </c>
      <c r="D44" s="344" t="s">
        <v>7</v>
      </c>
      <c r="E44" s="376">
        <f>GEOMEAN(E5,E18,E31)</f>
        <v>1.7992755236591977</v>
      </c>
      <c r="F44" s="122"/>
      <c r="G44" s="122"/>
      <c r="H44" s="122"/>
      <c r="I44" s="122"/>
      <c r="J44" s="122"/>
      <c r="K44" s="122"/>
      <c r="L44" s="122"/>
      <c r="M44" s="125"/>
      <c r="N44" s="41"/>
      <c r="O44" s="122"/>
      <c r="P44" s="122"/>
      <c r="Q44" s="125"/>
    </row>
    <row r="45" spans="2:17" ht="17" customHeight="1" thickBot="1">
      <c r="B45" s="223"/>
      <c r="C45" s="12" t="s">
        <v>6</v>
      </c>
      <c r="D45" s="122"/>
      <c r="E45" s="122"/>
      <c r="F45" s="122"/>
      <c r="G45" s="122"/>
      <c r="H45" s="122"/>
      <c r="I45" s="122"/>
      <c r="J45" s="122"/>
      <c r="K45" s="122"/>
      <c r="L45" s="122"/>
      <c r="M45" s="125"/>
      <c r="N45" s="41"/>
      <c r="O45" s="122"/>
      <c r="P45" s="122"/>
      <c r="Q45" s="125"/>
    </row>
    <row r="46" spans="2:17" ht="16" customHeight="1">
      <c r="B46" s="223"/>
      <c r="C46" s="13" t="s">
        <v>155</v>
      </c>
      <c r="D46" s="344" t="s">
        <v>8</v>
      </c>
      <c r="E46" s="373">
        <f>(E20-E33)/2</f>
        <v>0.84763488052213753</v>
      </c>
      <c r="F46" s="122"/>
      <c r="G46" s="122"/>
      <c r="H46" s="122"/>
      <c r="I46" s="122"/>
      <c r="J46" s="122"/>
      <c r="K46" s="122"/>
      <c r="L46" s="122"/>
      <c r="M46" s="125"/>
      <c r="N46" s="41"/>
      <c r="O46" s="122"/>
      <c r="P46" s="122"/>
      <c r="Q46" s="125"/>
    </row>
    <row r="47" spans="2:17" ht="17" customHeight="1" thickBot="1">
      <c r="B47" s="223"/>
      <c r="C47" s="16" t="s">
        <v>149</v>
      </c>
      <c r="D47" s="344" t="s">
        <v>156</v>
      </c>
      <c r="E47" s="375">
        <f>E8</f>
        <v>-7.2714895967875268E-2</v>
      </c>
      <c r="F47" s="122"/>
      <c r="G47" s="122"/>
      <c r="H47" s="122"/>
      <c r="I47" s="122"/>
      <c r="J47" s="122"/>
      <c r="K47" s="122"/>
      <c r="L47" s="122"/>
      <c r="M47" s="125"/>
      <c r="N47" s="41"/>
      <c r="O47" s="122"/>
      <c r="P47" s="122"/>
      <c r="Q47" s="125"/>
    </row>
    <row r="48" spans="2:17" ht="17" customHeight="1" thickBot="1">
      <c r="B48" s="223"/>
      <c r="C48" s="19" t="s">
        <v>2</v>
      </c>
      <c r="D48" s="41"/>
      <c r="E48" s="41"/>
      <c r="F48" s="41"/>
      <c r="G48" s="41"/>
      <c r="H48" s="41"/>
      <c r="I48" s="41"/>
      <c r="J48" s="41"/>
      <c r="K48" s="41"/>
      <c r="L48" s="41"/>
      <c r="M48" s="125"/>
      <c r="N48" s="122"/>
      <c r="O48" s="122"/>
      <c r="P48" s="41"/>
      <c r="Q48" s="125"/>
    </row>
    <row r="49" spans="1:17" ht="16" customHeight="1">
      <c r="B49" s="223"/>
      <c r="C49" s="20" t="s">
        <v>153</v>
      </c>
      <c r="D49" s="344" t="s">
        <v>11</v>
      </c>
      <c r="E49" s="373">
        <f>GEOMEAN(E10,E23,E36)</f>
        <v>1.4376577915470077</v>
      </c>
      <c r="F49" s="41"/>
      <c r="G49" s="41"/>
      <c r="H49" s="41"/>
      <c r="I49" s="41"/>
      <c r="J49" s="41"/>
      <c r="K49" s="41"/>
      <c r="L49" s="41"/>
      <c r="M49" s="125"/>
      <c r="N49" s="122"/>
      <c r="O49" s="41"/>
      <c r="P49" s="41"/>
      <c r="Q49" s="125"/>
    </row>
    <row r="50" spans="1:17" ht="16" customHeight="1">
      <c r="B50" s="223"/>
      <c r="C50" s="13" t="s">
        <v>154</v>
      </c>
      <c r="D50" s="344" t="s">
        <v>144</v>
      </c>
      <c r="E50" s="374">
        <f>(E11-E24)/2</f>
        <v>1.9052916009346808</v>
      </c>
      <c r="F50" s="41"/>
      <c r="G50" s="41"/>
      <c r="H50" s="41"/>
      <c r="I50" s="41"/>
      <c r="J50" s="41"/>
      <c r="K50" s="41"/>
      <c r="L50" s="41"/>
      <c r="M50" s="125"/>
      <c r="N50" s="122"/>
      <c r="O50" s="41"/>
      <c r="P50" s="41"/>
      <c r="Q50" s="125"/>
    </row>
    <row r="51" spans="1:17" ht="17" thickBot="1">
      <c r="B51" s="223"/>
      <c r="C51" s="13" t="s">
        <v>151</v>
      </c>
      <c r="D51" s="344" t="s">
        <v>157</v>
      </c>
      <c r="E51" s="375">
        <f>E38</f>
        <v>0.10862995623009114</v>
      </c>
      <c r="F51" s="41"/>
      <c r="G51" s="41"/>
      <c r="H51" s="41"/>
      <c r="I51" s="41"/>
      <c r="J51" s="41"/>
      <c r="K51" s="41"/>
      <c r="L51" s="41"/>
      <c r="M51" s="125"/>
      <c r="N51" s="122"/>
      <c r="O51" s="41"/>
      <c r="P51" s="41"/>
      <c r="Q51" s="125"/>
    </row>
    <row r="52" spans="1:17" ht="17" thickBot="1">
      <c r="B52" s="223"/>
      <c r="C52" s="2" t="s">
        <v>3</v>
      </c>
      <c r="D52" s="41"/>
      <c r="E52" s="41"/>
      <c r="F52" s="41"/>
      <c r="G52" s="41"/>
      <c r="H52" s="41"/>
      <c r="I52" s="41"/>
      <c r="J52" s="41"/>
      <c r="K52" s="41"/>
      <c r="L52" s="41"/>
      <c r="M52" s="125"/>
      <c r="N52" s="122"/>
      <c r="O52" s="41"/>
      <c r="P52" s="41"/>
      <c r="Q52" s="125"/>
    </row>
    <row r="53" spans="1:17" ht="17" thickBot="1">
      <c r="B53" s="223"/>
      <c r="C53" s="23" t="s">
        <v>12</v>
      </c>
      <c r="D53" s="41"/>
      <c r="E53" s="41"/>
      <c r="F53" s="41"/>
      <c r="G53" s="41"/>
      <c r="H53" s="41"/>
      <c r="I53" s="41"/>
      <c r="J53" s="41"/>
      <c r="K53" s="41"/>
      <c r="L53" s="41"/>
      <c r="M53" s="125"/>
      <c r="N53" s="122"/>
      <c r="O53" s="41"/>
      <c r="P53" s="41"/>
      <c r="Q53" s="125"/>
    </row>
    <row r="54" spans="1:17">
      <c r="B54" s="125"/>
      <c r="C54" s="236"/>
      <c r="D54" s="236"/>
      <c r="E54" s="236"/>
      <c r="F54" s="125"/>
      <c r="G54" s="125"/>
      <c r="H54" s="125"/>
      <c r="I54" s="125"/>
      <c r="J54" s="125"/>
      <c r="K54" s="125"/>
      <c r="L54" s="125"/>
      <c r="M54" s="122"/>
      <c r="N54" s="125"/>
      <c r="O54" s="125"/>
      <c r="P54" s="125"/>
      <c r="Q54" s="122"/>
    </row>
    <row r="56" spans="1:17">
      <c r="A56" s="181"/>
      <c r="B56" s="181"/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</row>
    <row r="57" spans="1:17">
      <c r="A57" s="181"/>
      <c r="B57" s="181"/>
      <c r="C57" s="181"/>
      <c r="D57" s="181"/>
      <c r="E57" s="181"/>
      <c r="F57" s="181"/>
    </row>
    <row r="58" spans="1:17">
      <c r="A58" s="181"/>
      <c r="B58" s="181"/>
      <c r="C58" s="181"/>
      <c r="D58" s="181"/>
      <c r="E58" s="181"/>
      <c r="F58" s="181"/>
    </row>
    <row r="59" spans="1:17">
      <c r="A59" s="181"/>
      <c r="B59" s="181"/>
      <c r="C59" s="181"/>
      <c r="D59" s="181"/>
      <c r="E59" s="181"/>
      <c r="F59" s="181"/>
    </row>
    <row r="60" spans="1:17">
      <c r="A60" s="181"/>
      <c r="B60" s="181"/>
      <c r="C60" s="181"/>
      <c r="D60" s="181"/>
      <c r="E60" s="181"/>
      <c r="F60" s="181"/>
    </row>
    <row r="61" spans="1:17">
      <c r="A61" s="181"/>
      <c r="B61" s="181"/>
      <c r="C61" s="181"/>
      <c r="D61" s="181"/>
      <c r="E61" s="181"/>
      <c r="F61" s="181"/>
    </row>
    <row r="62" spans="1:17">
      <c r="A62" s="181"/>
      <c r="B62" s="181"/>
      <c r="C62" s="181"/>
      <c r="D62" s="181"/>
      <c r="E62" s="181"/>
      <c r="F62" s="181"/>
    </row>
    <row r="63" spans="1:17">
      <c r="A63" s="181"/>
      <c r="B63" s="181"/>
      <c r="C63" s="181"/>
      <c r="D63" s="181"/>
      <c r="E63" s="181"/>
      <c r="F63" s="181"/>
    </row>
    <row r="64" spans="1:17">
      <c r="A64" s="181"/>
      <c r="B64" s="181"/>
      <c r="C64" s="181"/>
      <c r="D64" s="181"/>
      <c r="E64" s="181"/>
      <c r="F64" s="181"/>
    </row>
    <row r="65" spans="1:6">
      <c r="A65" s="181"/>
      <c r="B65" s="181"/>
      <c r="C65" s="181"/>
      <c r="D65" s="181"/>
      <c r="E65" s="181"/>
      <c r="F65" s="181"/>
    </row>
    <row r="66" spans="1:6">
      <c r="A66" s="181"/>
      <c r="B66" s="181"/>
      <c r="C66" s="181"/>
      <c r="D66" s="181"/>
      <c r="E66" s="181"/>
      <c r="F66" s="181"/>
    </row>
    <row r="67" spans="1:6">
      <c r="A67" s="181"/>
      <c r="B67" s="181"/>
      <c r="C67" s="181"/>
      <c r="D67" s="181"/>
      <c r="E67" s="181"/>
      <c r="F67" s="181"/>
    </row>
    <row r="68" spans="1:6">
      <c r="A68" s="181"/>
      <c r="B68" s="181"/>
      <c r="C68" s="181"/>
      <c r="D68" s="181"/>
      <c r="E68" s="181"/>
      <c r="F68" s="181"/>
    </row>
    <row r="69" spans="1:6">
      <c r="A69" s="181"/>
      <c r="B69" s="181"/>
      <c r="C69" s="181"/>
      <c r="D69" s="181"/>
      <c r="E69" s="181"/>
      <c r="F69" s="181"/>
    </row>
    <row r="70" spans="1:6">
      <c r="A70" s="181"/>
      <c r="B70" s="181"/>
      <c r="C70" s="181"/>
      <c r="D70" s="181"/>
      <c r="E70" s="181"/>
      <c r="F70" s="181"/>
    </row>
    <row r="71" spans="1:6">
      <c r="A71" s="181"/>
      <c r="B71" s="181"/>
      <c r="C71" s="181"/>
      <c r="D71" s="181"/>
      <c r="E71" s="181"/>
      <c r="F71" s="181"/>
    </row>
    <row r="72" spans="1:6">
      <c r="A72" s="181"/>
      <c r="B72" s="181"/>
      <c r="C72" s="181"/>
      <c r="D72" s="181"/>
      <c r="E72" s="181"/>
      <c r="F72" s="181"/>
    </row>
    <row r="73" spans="1:6">
      <c r="A73" s="181"/>
      <c r="B73" s="181"/>
      <c r="C73" s="181"/>
      <c r="D73" s="181"/>
      <c r="E73" s="181"/>
      <c r="F73" s="181"/>
    </row>
    <row r="74" spans="1:6">
      <c r="A74" s="181"/>
      <c r="B74" s="181"/>
      <c r="C74" s="181"/>
      <c r="D74" s="181"/>
      <c r="E74" s="181"/>
      <c r="F74" s="181"/>
    </row>
    <row r="75" spans="1:6">
      <c r="A75" s="181"/>
      <c r="B75" s="181"/>
      <c r="C75" s="181"/>
      <c r="D75" s="181"/>
      <c r="E75" s="181"/>
      <c r="F75" s="181"/>
    </row>
    <row r="76" spans="1:6">
      <c r="A76" s="181"/>
      <c r="B76" s="181"/>
      <c r="C76" s="181"/>
      <c r="D76" s="181"/>
      <c r="E76" s="181"/>
      <c r="F76" s="181"/>
    </row>
  </sheetData>
  <mergeCells count="5">
    <mergeCell ref="T9:Z31"/>
    <mergeCell ref="T3:Z7"/>
    <mergeCell ref="N10:P15"/>
    <mergeCell ref="N4:P7"/>
    <mergeCell ref="N18:P38"/>
  </mergeCells>
  <phoneticPr fontId="2" type="noConversion"/>
  <hyperlinks>
    <hyperlink ref="N4" location="说明!A1" display="说明!A1" xr:uid="{73222322-A0E6-C24B-8035-F34EC5F42817}"/>
    <hyperlink ref="C30" r:id="rId1" display="S2F" xr:uid="{9E52D893-BB9B-BD4C-A570-2A46B31F6779}"/>
    <hyperlink ref="C31" r:id="rId2" xr:uid="{241B33C2-A1FF-D742-BE97-B010A46F5108}"/>
    <hyperlink ref="C17" r:id="rId3" display="S2F" xr:uid="{1AF9571C-3F69-6945-87B4-8096335FF55E}"/>
    <hyperlink ref="C18" r:id="rId4" xr:uid="{AEBCB3BD-1752-BE46-901D-5AD275EF5A63}"/>
    <hyperlink ref="C4" r:id="rId5" display="S2F" xr:uid="{B109E273-E70D-1841-A6AC-4E6A183047CC}"/>
    <hyperlink ref="C5" r:id="rId6" xr:uid="{2849D89F-EAD0-C14C-99C7-B5A35E6CC5C8}"/>
    <hyperlink ref="C44" r:id="rId7" display="MVRV" xr:uid="{BBB24C74-E96E-5342-B766-781309D8167B}"/>
    <hyperlink ref="C43" r:id="rId8" display="S2F" xr:uid="{FDFFDBBF-D8E4-B440-AC9E-E3F9C449C4A2}"/>
    <hyperlink ref="N10" location="说明!A1" display="说明!A1" xr:uid="{5453713A-31C9-7B4D-9146-98F93E121D0A}"/>
    <hyperlink ref="N10:P15" r:id="rId9" display="比坊梦联合体" xr:uid="{C266ED72-1969-474B-98B5-4D3150BA86E0}"/>
    <hyperlink ref="T3:Z7" r:id="rId10" display="归一化算法" xr:uid="{333B5472-2228-6A42-958B-E6B84114816D}"/>
  </hyperlinks>
  <pageMargins left="0.7" right="0.7" top="0.75" bottom="0.75" header="0.3" footer="0.3"/>
  <drawing r:id="rId11"/>
  <picture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说明</vt:lpstr>
      <vt:lpstr>记录仪</vt:lpstr>
      <vt:lpstr>币安驾驶舱</vt:lpstr>
      <vt:lpstr>派网驾驶舱</vt:lpstr>
      <vt:lpstr>卓尔金历</vt:lpstr>
      <vt:lpstr>神经网络</vt:lpstr>
      <vt:lpstr>卓尔金历法实验室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2021-08-30T06:31:26Z</dcterms:modified>
</cp:coreProperties>
</file>